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7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9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0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1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2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3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6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7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8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9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30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31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4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5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6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7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8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9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40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41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2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3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4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5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6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7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8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9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50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1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54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5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56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57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8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59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0.xml" ContentType="application/vnd.openxmlformats-officedocument.drawingml.chartshapes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61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62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63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64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65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66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67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70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71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72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73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74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75.xml" ContentType="application/vnd.openxmlformats-officedocument.drawing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76.xml" ContentType="application/vnd.openxmlformats-officedocument.drawing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77.xml" ContentType="application/vnd.openxmlformats-officedocument.drawing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4ra18\Desktop\fault-dataset\"/>
    </mc:Choice>
  </mc:AlternateContent>
  <xr:revisionPtr revIDLastSave="0" documentId="13_ncr:1_{F06C617A-5E0E-401E-A978-326F96669648}" xr6:coauthVersionLast="46" xr6:coauthVersionMax="46" xr10:uidLastSave="{00000000-0000-0000-0000-000000000000}"/>
  <bookViews>
    <workbookView xWindow="-108" yWindow="-108" windowWidth="23256" windowHeight="12576" firstSheet="16" activeTab="25" xr2:uid="{A507461F-1439-4C4A-A7AB-A581C87E04E9}"/>
  </bookViews>
  <sheets>
    <sheet name="Sheet1" sheetId="1" r:id="rId1"/>
    <sheet name="Sheet8" sheetId="13" r:id="rId2"/>
    <sheet name="Sheet2" sheetId="2" r:id="rId3"/>
    <sheet name="Sheet3" sheetId="3" r:id="rId4"/>
    <sheet name="Fault_s8" sheetId="6" r:id="rId5"/>
    <sheet name="Sheet4" sheetId="4" r:id="rId6"/>
    <sheet name="Sheet5" sheetId="5" r:id="rId7"/>
    <sheet name="Fault_Statistical_Analysis" sheetId="17" r:id="rId8"/>
    <sheet name="Fault8_map" sheetId="26" r:id="rId9"/>
    <sheet name="Fault_map_8" sheetId="20" r:id="rId10"/>
    <sheet name="Sheet7" sheetId="9" r:id="rId11"/>
    <sheet name="Dis_lithology" sheetId="18" r:id="rId12"/>
    <sheet name="Sheet17" sheetId="25" r:id="rId13"/>
    <sheet name="Fault_S1" sheetId="10" r:id="rId14"/>
    <sheet name="Fault_S2" sheetId="11" r:id="rId15"/>
    <sheet name="Sheet6" sheetId="7" r:id="rId16"/>
    <sheet name="Strength profile" sheetId="8" r:id="rId17"/>
    <sheet name="Folds" sheetId="12" r:id="rId18"/>
    <sheet name="Faults_No" sheetId="14" r:id="rId19"/>
    <sheet name="Sheet16" sheetId="24" r:id="rId20"/>
    <sheet name="Sheet9" sheetId="15" r:id="rId21"/>
    <sheet name="Sheet10" sheetId="16" r:id="rId22"/>
    <sheet name="Sheet13" sheetId="19" r:id="rId23"/>
    <sheet name="Sheet14" sheetId="22" r:id="rId24"/>
    <sheet name="Sheet12" sheetId="21" r:id="rId25"/>
    <sheet name="Sheet15" sheetId="2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5" i="21" l="1"/>
  <c r="AB44" i="21"/>
  <c r="AB43" i="21"/>
  <c r="AB42" i="21"/>
  <c r="AB41" i="21"/>
  <c r="AB40" i="21"/>
  <c r="AB39" i="21"/>
  <c r="AB38" i="21"/>
  <c r="BA6" i="21"/>
  <c r="BB6" i="21" s="1"/>
  <c r="BA5" i="21"/>
  <c r="BB5" i="21" s="1"/>
  <c r="BA4" i="21"/>
  <c r="BB4" i="21" s="1"/>
  <c r="BA3" i="21"/>
  <c r="BB2" i="21" s="1"/>
  <c r="BA2" i="21"/>
  <c r="AZ7" i="21"/>
  <c r="AZ6" i="21"/>
  <c r="AZ5" i="21"/>
  <c r="AZ4" i="21"/>
  <c r="AZ3" i="21"/>
  <c r="AZ2" i="21"/>
  <c r="E5" i="21"/>
  <c r="F5" i="21" s="1"/>
  <c r="E4" i="21"/>
  <c r="E3" i="21"/>
  <c r="E2" i="21"/>
  <c r="D6" i="21"/>
  <c r="D5" i="21"/>
  <c r="D4" i="21"/>
  <c r="D3" i="21"/>
  <c r="D2" i="21"/>
  <c r="M4" i="21"/>
  <c r="M3" i="21"/>
  <c r="N3" i="21" s="1"/>
  <c r="M2" i="21"/>
  <c r="L4" i="21"/>
  <c r="L3" i="21"/>
  <c r="L2" i="21"/>
  <c r="U4" i="21"/>
  <c r="U3" i="21"/>
  <c r="V3" i="21" s="1"/>
  <c r="U2" i="21"/>
  <c r="T4" i="21"/>
  <c r="T3" i="21"/>
  <c r="T2" i="21"/>
  <c r="AD3" i="21"/>
  <c r="AC2" i="21"/>
  <c r="AD2" i="21" s="1"/>
  <c r="AB3" i="21"/>
  <c r="AB2" i="21"/>
  <c r="AS4" i="21"/>
  <c r="AT4" i="21" s="1"/>
  <c r="AS3" i="21"/>
  <c r="AS2" i="21"/>
  <c r="AR5" i="21"/>
  <c r="AR4" i="21"/>
  <c r="AR3" i="21"/>
  <c r="AR2" i="21"/>
  <c r="AK7" i="21"/>
  <c r="AK6" i="21"/>
  <c r="AK5" i="21"/>
  <c r="AK8" i="21"/>
  <c r="AL4" i="21" s="1"/>
  <c r="AK4" i="21"/>
  <c r="AK3" i="21"/>
  <c r="AK2" i="21"/>
  <c r="AJ9" i="21"/>
  <c r="AJ8" i="21"/>
  <c r="AJ7" i="21"/>
  <c r="AJ6" i="21"/>
  <c r="AJ5" i="21"/>
  <c r="AJ4" i="21"/>
  <c r="AJ3" i="21"/>
  <c r="AJ2" i="21"/>
  <c r="AL8" i="21" l="1"/>
  <c r="AT2" i="21"/>
  <c r="F2" i="21"/>
  <c r="AL6" i="21"/>
  <c r="AT3" i="21"/>
  <c r="F3" i="21"/>
  <c r="AL3" i="21"/>
  <c r="AL7" i="21"/>
  <c r="F4" i="21"/>
  <c r="BB3" i="21"/>
  <c r="AL5" i="21"/>
  <c r="AL2" i="21"/>
  <c r="V2" i="21"/>
  <c r="N2" i="21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G29" i="16"/>
  <c r="BN14" i="16"/>
  <c r="BO14" i="16"/>
  <c r="BP14" i="16"/>
  <c r="BQ14" i="16"/>
  <c r="BR14" i="16"/>
  <c r="BS14" i="16"/>
  <c r="BT14" i="16"/>
  <c r="BU14" i="16"/>
  <c r="BM14" i="16"/>
  <c r="BL14" i="16"/>
  <c r="BK13" i="16"/>
  <c r="BJ14" i="16"/>
  <c r="BI14" i="16"/>
  <c r="BH14" i="16"/>
  <c r="BG14" i="16"/>
  <c r="AQ2" i="16"/>
  <c r="AQ3" i="16"/>
  <c r="AQ4" i="16"/>
  <c r="AQ5" i="16"/>
  <c r="AQ6" i="16"/>
  <c r="AQ7" i="16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BD3" i="16"/>
  <c r="BD4" i="16"/>
  <c r="BD5" i="16"/>
  <c r="BD6" i="16"/>
  <c r="BD7" i="16"/>
  <c r="BD8" i="16"/>
  <c r="BD9" i="16"/>
  <c r="BD10" i="16"/>
  <c r="BD11" i="16"/>
  <c r="BD12" i="16"/>
  <c r="BD13" i="16"/>
  <c r="BD14" i="16"/>
  <c r="BD15" i="16"/>
  <c r="BD16" i="16"/>
  <c r="BD17" i="16"/>
  <c r="BD18" i="16"/>
  <c r="BD19" i="16"/>
  <c r="BD20" i="16"/>
  <c r="BD21" i="16"/>
  <c r="BD22" i="16"/>
  <c r="BD23" i="16"/>
  <c r="BD24" i="16"/>
  <c r="BD25" i="16"/>
  <c r="BD26" i="16"/>
  <c r="BD27" i="16"/>
  <c r="BD28" i="16"/>
  <c r="BD29" i="16"/>
  <c r="BD2" i="16"/>
  <c r="AA3" i="16" l="1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2" i="16"/>
  <c r="M41" i="14" l="1"/>
  <c r="CL38" i="14"/>
  <c r="CL13" i="14"/>
  <c r="CL14" i="14"/>
  <c r="CL15" i="14"/>
  <c r="CL16" i="14"/>
  <c r="CL17" i="14"/>
  <c r="CL18" i="14"/>
  <c r="CL19" i="14"/>
  <c r="CL20" i="14"/>
  <c r="CL21" i="14"/>
  <c r="CL22" i="14"/>
  <c r="CL23" i="14"/>
  <c r="CL24" i="14"/>
  <c r="CL25" i="14"/>
  <c r="CL26" i="14"/>
  <c r="CL27" i="14"/>
  <c r="CL28" i="14"/>
  <c r="CL29" i="14"/>
  <c r="CL30" i="14"/>
  <c r="CL31" i="14"/>
  <c r="CL32" i="14"/>
  <c r="CL33" i="14"/>
  <c r="CL34" i="14"/>
  <c r="CL35" i="14"/>
  <c r="CL36" i="14"/>
  <c r="CL37" i="14"/>
  <c r="CL8" i="14"/>
  <c r="CL9" i="14"/>
  <c r="CL10" i="14"/>
  <c r="CL11" i="14"/>
  <c r="CL12" i="14"/>
  <c r="CL7" i="14"/>
  <c r="BV3" i="10" l="1"/>
  <c r="BV4" i="10"/>
  <c r="BV5" i="10"/>
  <c r="BV6" i="10"/>
  <c r="BV7" i="10"/>
  <c r="BV8" i="10"/>
  <c r="BV9" i="10"/>
  <c r="BV10" i="10"/>
  <c r="BV11" i="10"/>
  <c r="BV12" i="10"/>
  <c r="BV13" i="10"/>
  <c r="BV14" i="10"/>
  <c r="BV15" i="10"/>
  <c r="BV16" i="10"/>
  <c r="BV2" i="10"/>
  <c r="B17" i="12"/>
  <c r="AC52" i="11" l="1"/>
  <c r="AC51" i="11"/>
  <c r="AC50" i="11"/>
  <c r="AC49" i="11"/>
  <c r="AC48" i="11"/>
  <c r="AC47" i="11"/>
  <c r="AC46" i="11"/>
  <c r="AC45" i="11"/>
  <c r="AC44" i="11"/>
  <c r="P7" i="13"/>
  <c r="P6" i="13"/>
  <c r="AZ21" i="10"/>
  <c r="CZ31" i="11"/>
  <c r="CF3" i="11" l="1"/>
  <c r="CF4" i="11"/>
  <c r="CF5" i="11"/>
  <c r="CF6" i="11"/>
  <c r="CF7" i="11"/>
  <c r="CF8" i="11"/>
  <c r="CF9" i="11"/>
  <c r="CF10" i="11"/>
  <c r="CF11" i="11"/>
  <c r="CF12" i="11"/>
  <c r="CF13" i="11"/>
  <c r="CF14" i="11"/>
  <c r="CF15" i="11"/>
  <c r="CF2" i="11"/>
  <c r="M16" i="12" l="1"/>
  <c r="B16" i="12" s="1"/>
  <c r="I16" i="12"/>
  <c r="M15" i="12"/>
  <c r="M14" i="12"/>
  <c r="M13" i="12"/>
  <c r="M12" i="12"/>
  <c r="M11" i="12"/>
  <c r="M10" i="12"/>
  <c r="M9" i="12"/>
  <c r="M8" i="12"/>
  <c r="B8" i="12" s="1"/>
  <c r="M7" i="12"/>
  <c r="M6" i="12"/>
  <c r="B6" i="12" s="1"/>
  <c r="M5" i="12"/>
  <c r="M4" i="12"/>
  <c r="B4" i="12" s="1"/>
  <c r="M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3" i="12"/>
  <c r="I6" i="12" l="1"/>
  <c r="I7" i="12"/>
  <c r="B7" i="12"/>
  <c r="I10" i="12"/>
  <c r="B10" i="12"/>
  <c r="I14" i="12"/>
  <c r="B14" i="12"/>
  <c r="I5" i="12"/>
  <c r="B5" i="12"/>
  <c r="I8" i="12"/>
  <c r="I11" i="12"/>
  <c r="B11" i="12"/>
  <c r="I15" i="12"/>
  <c r="B15" i="12"/>
  <c r="I3" i="12"/>
  <c r="B3" i="12"/>
  <c r="I12" i="12"/>
  <c r="B12" i="12"/>
  <c r="I4" i="12"/>
  <c r="I9" i="12"/>
  <c r="B9" i="12"/>
  <c r="I13" i="12"/>
  <c r="B13" i="12"/>
  <c r="BL57" i="11"/>
  <c r="BL50" i="11" l="1"/>
  <c r="BN45" i="11"/>
  <c r="BL43" i="11"/>
  <c r="BL42" i="11"/>
  <c r="T34" i="8" l="1"/>
  <c r="T28" i="8"/>
  <c r="T26" i="8"/>
  <c r="T15" i="8"/>
  <c r="P12" i="7"/>
  <c r="Q12" i="7" s="1"/>
  <c r="C12" i="7"/>
  <c r="P11" i="7"/>
  <c r="Q11" i="7" s="1"/>
  <c r="C11" i="7"/>
  <c r="P10" i="7"/>
  <c r="Q10" i="7" s="1"/>
  <c r="C10" i="7"/>
  <c r="Q9" i="7"/>
  <c r="P9" i="7"/>
  <c r="C9" i="7"/>
  <c r="P8" i="7"/>
  <c r="Q8" i="7" s="1"/>
  <c r="C8" i="7"/>
  <c r="P7" i="7"/>
  <c r="Q7" i="7" s="1"/>
  <c r="C7" i="7"/>
  <c r="P6" i="7"/>
  <c r="Q6" i="7" s="1"/>
  <c r="C6" i="7"/>
  <c r="P5" i="7"/>
  <c r="Q5" i="7" s="1"/>
  <c r="C5" i="7"/>
  <c r="P4" i="7"/>
  <c r="Q4" i="7" s="1"/>
  <c r="C4" i="7"/>
  <c r="P3" i="7"/>
  <c r="Q3" i="7" s="1"/>
  <c r="C3" i="7"/>
  <c r="P2" i="7"/>
  <c r="Q2" i="7" s="1"/>
  <c r="C2" i="7"/>
</calcChain>
</file>

<file path=xl/sharedStrings.xml><?xml version="1.0" encoding="utf-8"?>
<sst xmlns="http://schemas.openxmlformats.org/spreadsheetml/2006/main" count="2521" uniqueCount="381">
  <si>
    <t>Horizons_section_8_F2</t>
  </si>
  <si>
    <t>Hu</t>
  </si>
  <si>
    <t>Ka</t>
  </si>
  <si>
    <t>Er</t>
  </si>
  <si>
    <t>Pr</t>
  </si>
  <si>
    <t>Di</t>
  </si>
  <si>
    <t>So</t>
  </si>
  <si>
    <t>Distance_Fault2 (m)</t>
  </si>
  <si>
    <t>Displacement_Fault2 (m)</t>
  </si>
  <si>
    <t>Distance_Fault3 (m)</t>
  </si>
  <si>
    <t>Displacement_Fault3 (m)</t>
  </si>
  <si>
    <t>Horizons_section_8_F3</t>
  </si>
  <si>
    <t>Mg</t>
  </si>
  <si>
    <t>Sb</t>
  </si>
  <si>
    <t>La</t>
  </si>
  <si>
    <t>Gu</t>
  </si>
  <si>
    <t>Distance_Fault5 (m)</t>
  </si>
  <si>
    <t>Displacement_Fault5 (m)</t>
  </si>
  <si>
    <t>Horizons_section_8_F5</t>
  </si>
  <si>
    <t>Horizons_section_8_F4</t>
  </si>
  <si>
    <t>Displacement_Fault4 (m)</t>
  </si>
  <si>
    <t>Distance_Fault4 (m)</t>
  </si>
  <si>
    <t>Zo8</t>
  </si>
  <si>
    <t>Distance_Fault_6_(m)</t>
  </si>
  <si>
    <t>Displacement_Fault_6_(m)</t>
  </si>
  <si>
    <t>Horizons_section_8_F6</t>
  </si>
  <si>
    <t>Distance_Fault_7_(m)</t>
  </si>
  <si>
    <t>Displacement_Fault_7_(m)</t>
  </si>
  <si>
    <t>Horizons_section_8_F7</t>
  </si>
  <si>
    <t>Ma</t>
  </si>
  <si>
    <t>Distance_Fault_8_(m)</t>
  </si>
  <si>
    <t>Displacement_Fault_8_(m)</t>
  </si>
  <si>
    <t>Horizons_section_8_F8</t>
  </si>
  <si>
    <t>Zo2</t>
  </si>
  <si>
    <t>Distance_Fault_9_(m)</t>
  </si>
  <si>
    <t>Displacement_Fault_9_(m)</t>
  </si>
  <si>
    <t>F</t>
  </si>
  <si>
    <t>Distance_Fault_10_(m)</t>
  </si>
  <si>
    <t>Displacement_Fault_10_(m)</t>
  </si>
  <si>
    <t>Horizons_section_8_F9</t>
  </si>
  <si>
    <t>Distance_Fault_11_(m)</t>
  </si>
  <si>
    <t>Displacement_Fault_11_(m)</t>
  </si>
  <si>
    <t>Distance_Fault_12_(m)</t>
  </si>
  <si>
    <t>Displacement_Fault_12_(m)</t>
  </si>
  <si>
    <t>Horizons_section_8_F10</t>
  </si>
  <si>
    <t>Horizons_section_8_F11</t>
  </si>
  <si>
    <t>Horizons_section_8_F12</t>
  </si>
  <si>
    <t>Distance_Fault_9 _section_1(m)</t>
  </si>
  <si>
    <t>Displacement_Fault9 (m)</t>
  </si>
  <si>
    <t>Horizons_section_1_F9</t>
  </si>
  <si>
    <t>GU</t>
  </si>
  <si>
    <t>Distance_Fault_28 _section_1(m)</t>
  </si>
  <si>
    <t>Displacement_Fault28 (m)</t>
  </si>
  <si>
    <t>Horizons_section_1_F28</t>
  </si>
  <si>
    <t>Gi5</t>
  </si>
  <si>
    <t>Distance_Fault_15_(m)</t>
  </si>
  <si>
    <t>Displacement_Fault_15_(m)</t>
  </si>
  <si>
    <t>Horizons_section_8_F15</t>
  </si>
  <si>
    <t>N</t>
  </si>
  <si>
    <t>Z02</t>
  </si>
  <si>
    <t>Horizons_section_7_F10</t>
  </si>
  <si>
    <t>Distance_Fault_nf14_(m)</t>
  </si>
  <si>
    <t>Displacement_Fault_nf14_(m)</t>
  </si>
  <si>
    <t>Horizons_section_7_nf14</t>
  </si>
  <si>
    <t>Distance_Fault_nf16_(m)</t>
  </si>
  <si>
    <t>Displacement_Fault_nf16_(m)</t>
  </si>
  <si>
    <t>Horizons_section_7_nf16</t>
  </si>
  <si>
    <t>Horizons_section_7_F8</t>
  </si>
  <si>
    <t>Horizons_section_7_7</t>
  </si>
  <si>
    <t>Horizons_section_6_8</t>
  </si>
  <si>
    <t>Horizons_section_6_10</t>
  </si>
  <si>
    <t>Distance_Fault_23_(m)</t>
  </si>
  <si>
    <t>Displacement_Fault_23_(m)</t>
  </si>
  <si>
    <t>Horizons_section_6_23</t>
  </si>
  <si>
    <t>Horizons_section_4_F8</t>
  </si>
  <si>
    <t>Horizons_section_5_F8</t>
  </si>
  <si>
    <t>T</t>
  </si>
  <si>
    <t>Q</t>
  </si>
  <si>
    <t>Horizons_section_9_F8</t>
  </si>
  <si>
    <t>Horizons_section_10_F8</t>
  </si>
  <si>
    <t>Horizons_section_12_F8</t>
  </si>
  <si>
    <t>Horizons_section_11_F8</t>
  </si>
  <si>
    <t>Section</t>
  </si>
  <si>
    <t>Distance</t>
  </si>
  <si>
    <t>Displacement</t>
  </si>
  <si>
    <t>Kr</t>
  </si>
  <si>
    <t>Sum</t>
  </si>
  <si>
    <t>Distance(m)</t>
  </si>
  <si>
    <t>Distance(km)</t>
  </si>
  <si>
    <t>Shale</t>
  </si>
  <si>
    <t>Coal</t>
  </si>
  <si>
    <t xml:space="preserve">rhyolite </t>
  </si>
  <si>
    <t>Sand hard</t>
  </si>
  <si>
    <t>sandyshale</t>
  </si>
  <si>
    <t>Ha</t>
  </si>
  <si>
    <t>Ed</t>
  </si>
  <si>
    <t>Ae</t>
  </si>
  <si>
    <t>B</t>
  </si>
  <si>
    <t>Fi</t>
  </si>
  <si>
    <t>Hf</t>
  </si>
  <si>
    <t>Wb</t>
  </si>
  <si>
    <t>Gs</t>
  </si>
  <si>
    <t>Zi</t>
  </si>
  <si>
    <t>Distance_Fault_3_(m)</t>
  </si>
  <si>
    <t>Displacement_Fault_3_(m)</t>
  </si>
  <si>
    <t>Horizons_section_12_3</t>
  </si>
  <si>
    <t>Distance_Fault_18_(m)</t>
  </si>
  <si>
    <t>Displacement_Fault_18_(m)</t>
  </si>
  <si>
    <t>Horizons_section_12_18</t>
  </si>
  <si>
    <t>Horizons_section_12_10</t>
  </si>
  <si>
    <t>Horizons_section_12_23</t>
  </si>
  <si>
    <t>Horizons_section_12_6</t>
  </si>
  <si>
    <t>Horizons_section_12_7</t>
  </si>
  <si>
    <t>Horizons_section_4_23</t>
  </si>
  <si>
    <t>Distance_Fault_1_(m)</t>
  </si>
  <si>
    <t>Displacement_Fault_1_(m)</t>
  </si>
  <si>
    <t>Horizons_section_1_1</t>
  </si>
  <si>
    <t>Kr2</t>
  </si>
  <si>
    <t>Horizons_section_2_1</t>
  </si>
  <si>
    <t>Ge1</t>
  </si>
  <si>
    <t>Horizons_section_3_1</t>
  </si>
  <si>
    <t>Horizons_section_4_1</t>
  </si>
  <si>
    <t>Distance_Fault_22_(m)</t>
  </si>
  <si>
    <t>Displacement_Fault_22_(m)</t>
  </si>
  <si>
    <t>Horizons_section_4_22</t>
  </si>
  <si>
    <t>Ka1</t>
  </si>
  <si>
    <t>Distance_Fault_22_a_(m)</t>
  </si>
  <si>
    <t>Displacement_Fault_22_a_(m)</t>
  </si>
  <si>
    <t>Horizons_section_5_22A</t>
  </si>
  <si>
    <t>Distance_Fault_22_b_(m)</t>
  </si>
  <si>
    <t>Displacement_Fault_22_b_(m)</t>
  </si>
  <si>
    <t>Horizons_section_5_22B</t>
  </si>
  <si>
    <t>Horizons_section_5_1</t>
  </si>
  <si>
    <t>Horizons_section_5_2</t>
  </si>
  <si>
    <t>Displacement_Fault_2_(m)</t>
  </si>
  <si>
    <t>Distance_Fault_2_(m)</t>
  </si>
  <si>
    <t>Horizons_section_6_1</t>
  </si>
  <si>
    <t>Horizons_section_6_2</t>
  </si>
  <si>
    <t>Horizons_section_7_1</t>
  </si>
  <si>
    <t>Horizons_section_7_2</t>
  </si>
  <si>
    <t>Horizons_section_7_55</t>
  </si>
  <si>
    <t>Displacement_Fault_55_(m)</t>
  </si>
  <si>
    <t>Distance_Fault_55_(m)</t>
  </si>
  <si>
    <t>Horizons_section_8_1</t>
  </si>
  <si>
    <t>Horizons_section_8_2</t>
  </si>
  <si>
    <t>Horizons_section_9_1</t>
  </si>
  <si>
    <t>Horizons_section_9_2</t>
  </si>
  <si>
    <t>Horizons_section_10_1</t>
  </si>
  <si>
    <t>Horizons_section_10_2</t>
  </si>
  <si>
    <t>Horizons_section_11_1</t>
  </si>
  <si>
    <t>Horizons_section_11_2</t>
  </si>
  <si>
    <t>Horizons_section_12_1</t>
  </si>
  <si>
    <t>Horizons_section_12_2</t>
  </si>
  <si>
    <t>Horizons_section_12_fold</t>
  </si>
  <si>
    <t>Distance_fold_(m)</t>
  </si>
  <si>
    <t>Displacement_Fold_(m)</t>
  </si>
  <si>
    <t>Horizons_section_7_fold</t>
  </si>
  <si>
    <t>Horizons_section_12_3modify</t>
  </si>
  <si>
    <t>Displacement_Fault_3m_(m)</t>
  </si>
  <si>
    <t>Distance_Fault_3m_(m)</t>
  </si>
  <si>
    <t>Distance_Fault_1mmm_(m)</t>
  </si>
  <si>
    <t>Horizons_section_12_1modify</t>
  </si>
  <si>
    <t>Distance_Fault_111_(m)</t>
  </si>
  <si>
    <t>Displacement_Fault_111_(m)</t>
  </si>
  <si>
    <t>Horizons_section_12_111</t>
  </si>
  <si>
    <t>Displacement_Fault_112_(m)</t>
  </si>
  <si>
    <t>Distance_Fault_112_(m)</t>
  </si>
  <si>
    <t>Horizons_section_12_112</t>
  </si>
  <si>
    <t>Distance_Fault_8+10_(m)</t>
  </si>
  <si>
    <t>Displacement_Fault_8+10_(m)</t>
  </si>
  <si>
    <t>Horizons_section_8+10_F8</t>
  </si>
  <si>
    <t>Horizon</t>
  </si>
  <si>
    <t>Ground surface</t>
  </si>
  <si>
    <t>Erosion surface</t>
  </si>
  <si>
    <t>Aa</t>
  </si>
  <si>
    <t>Q-1</t>
  </si>
  <si>
    <t>F-1</t>
  </si>
  <si>
    <t>F-2</t>
  </si>
  <si>
    <t>Hu-1</t>
  </si>
  <si>
    <t>Ka-1</t>
  </si>
  <si>
    <t>Pl</t>
  </si>
  <si>
    <t>Kr-2</t>
  </si>
  <si>
    <t>Zieg</t>
  </si>
  <si>
    <t>Section-1</t>
  </si>
  <si>
    <t>Section-2</t>
  </si>
  <si>
    <t>Section-3</t>
  </si>
  <si>
    <t>Section-4</t>
  </si>
  <si>
    <t>Section-5</t>
  </si>
  <si>
    <t>Section-6</t>
  </si>
  <si>
    <t>Section-7</t>
  </si>
  <si>
    <t>Section-8</t>
  </si>
  <si>
    <t>Section-9</t>
  </si>
  <si>
    <t>Section-10</t>
  </si>
  <si>
    <t>Section-11</t>
  </si>
  <si>
    <t>Section-12</t>
  </si>
  <si>
    <t>throw &lt; 50m</t>
  </si>
  <si>
    <t>throw &gt; 50m</t>
  </si>
  <si>
    <t>F-C-Hr-1</t>
  </si>
  <si>
    <t>F-C-Hr-2</t>
  </si>
  <si>
    <t>F-C-Hr-3</t>
  </si>
  <si>
    <t>F-C-Hr-4</t>
  </si>
  <si>
    <t>F-C-Hr-5</t>
  </si>
  <si>
    <t>F-C-Hr-6</t>
  </si>
  <si>
    <t>F-C-Hr-7</t>
  </si>
  <si>
    <t>F-C-Hr-8</t>
  </si>
  <si>
    <t>F-C-Hr-9</t>
  </si>
  <si>
    <t>F-C-Hr-10</t>
  </si>
  <si>
    <t>Sections</t>
  </si>
  <si>
    <t>Proven</t>
  </si>
  <si>
    <t>Presumed</t>
  </si>
  <si>
    <t>Proven-1</t>
  </si>
  <si>
    <t>Presumed-2</t>
  </si>
  <si>
    <t>Proven-2</t>
  </si>
  <si>
    <t>Presumed-3</t>
  </si>
  <si>
    <t>Proven-3</t>
  </si>
  <si>
    <t>Presumed-4</t>
  </si>
  <si>
    <t>Proven-4</t>
  </si>
  <si>
    <t>Presumed-5</t>
  </si>
  <si>
    <t>Proven-5</t>
  </si>
  <si>
    <t>Presumed-6</t>
  </si>
  <si>
    <t>Proven-6</t>
  </si>
  <si>
    <t>Presumed-7</t>
  </si>
  <si>
    <t>Proven-7</t>
  </si>
  <si>
    <t>Presumed-8</t>
  </si>
  <si>
    <t>Proven-8</t>
  </si>
  <si>
    <t>Presumed-1</t>
  </si>
  <si>
    <t>Proven-9</t>
  </si>
  <si>
    <t>Presumed-9</t>
  </si>
  <si>
    <t>Proven-10</t>
  </si>
  <si>
    <t>Presumed-10</t>
  </si>
  <si>
    <t>Proven-11</t>
  </si>
  <si>
    <t>Presumed-11</t>
  </si>
  <si>
    <t>Proven-12</t>
  </si>
  <si>
    <t>Presumed-12</t>
  </si>
  <si>
    <t>Total</t>
  </si>
  <si>
    <t>Surf Interpre</t>
  </si>
  <si>
    <t>F-C-Hr-11</t>
  </si>
  <si>
    <t>F-C-Hr-12</t>
  </si>
  <si>
    <t>F-C-Hr-13</t>
  </si>
  <si>
    <t>F-C-Hr-14</t>
  </si>
  <si>
    <t>F-C-Hr-15</t>
  </si>
  <si>
    <t>section-7</t>
  </si>
  <si>
    <t>Horizons</t>
  </si>
  <si>
    <t>Total No. of Faults with throw &gt; 50m</t>
  </si>
  <si>
    <t>Total No. of Faults with throw &lt; 50m</t>
  </si>
  <si>
    <t>Total No. of Proven Faults</t>
  </si>
  <si>
    <t>No.of Horizons cutting by Faults</t>
  </si>
  <si>
    <t>Hr-1</t>
  </si>
  <si>
    <t>Hr-2</t>
  </si>
  <si>
    <t>Hr-3</t>
  </si>
  <si>
    <t>Hr-4</t>
  </si>
  <si>
    <t>Hr-5</t>
  </si>
  <si>
    <t>Hr-6</t>
  </si>
  <si>
    <t>Hr-7</t>
  </si>
  <si>
    <t>Hr-8</t>
  </si>
  <si>
    <t>Hr-9</t>
  </si>
  <si>
    <t>Hr-10</t>
  </si>
  <si>
    <t>Hr-11</t>
  </si>
  <si>
    <t>Hr-12</t>
  </si>
  <si>
    <t>Hr-13</t>
  </si>
  <si>
    <t>Hr-14</t>
  </si>
  <si>
    <t>Hr-15</t>
  </si>
  <si>
    <t>Total No. of Presume Faults</t>
  </si>
  <si>
    <t>Claystone</t>
  </si>
  <si>
    <t>Displacments</t>
  </si>
  <si>
    <t>SST</t>
  </si>
  <si>
    <t>Dis_F8_Sc4</t>
  </si>
  <si>
    <t>Fault -8</t>
  </si>
  <si>
    <t>Dis_F8_Sc5</t>
  </si>
  <si>
    <t>Dis_F8_Sc6</t>
  </si>
  <si>
    <t>Dis_F8_Sc7</t>
  </si>
  <si>
    <t>Dis_F8_Sc8</t>
  </si>
  <si>
    <t>Dis_F8_Sc9</t>
  </si>
  <si>
    <t>Dis_F8_Sc10</t>
  </si>
  <si>
    <t>Dis_F8_Sc11</t>
  </si>
  <si>
    <t>Dis_F8_Sc12</t>
  </si>
  <si>
    <t>Lithology</t>
  </si>
  <si>
    <t>Mud</t>
  </si>
  <si>
    <t>Ryolite</t>
  </si>
  <si>
    <t xml:space="preserve">FineSst with siltyclay </t>
  </si>
  <si>
    <t>FineSst with siltyclay</t>
  </si>
  <si>
    <t>Mudstone</t>
  </si>
  <si>
    <t xml:space="preserve">Fine sst with siltyclay </t>
  </si>
  <si>
    <t>Age</t>
  </si>
  <si>
    <t>Dis_F8_(m)</t>
  </si>
  <si>
    <t>Hz_Sc8_F8</t>
  </si>
  <si>
    <t>Time (MY)</t>
  </si>
  <si>
    <t>Dis per interval</t>
  </si>
  <si>
    <t>Cum</t>
  </si>
  <si>
    <t>Hz_Sc8_F10</t>
  </si>
  <si>
    <t>Dis_F10_(m)</t>
  </si>
  <si>
    <t>Hz_Sc8_F9</t>
  </si>
  <si>
    <t>Dis_F9_(m)</t>
  </si>
  <si>
    <t>Hz_Sc8_F15</t>
  </si>
  <si>
    <t>Dis_F15_(m)</t>
  </si>
  <si>
    <t>Dis_F28_(m)</t>
  </si>
  <si>
    <t>Hz_Sc1_F28</t>
  </si>
  <si>
    <t>Hz_Sc1_F9</t>
  </si>
  <si>
    <t>Hz_Sc1_F28_7all</t>
  </si>
  <si>
    <t>Dis_F28_7all_(m)</t>
  </si>
  <si>
    <t xml:space="preserve"> </t>
  </si>
  <si>
    <t>Cumulative Dis</t>
  </si>
  <si>
    <t>Dis_F10_Sc4</t>
  </si>
  <si>
    <t>Dis_F10_Sc5</t>
  </si>
  <si>
    <t>Dis_F10_Sc6</t>
  </si>
  <si>
    <t>Dis_F10_Sc7</t>
  </si>
  <si>
    <t>Dis_F10_Sc8</t>
  </si>
  <si>
    <t>Dis_F10_Sc9</t>
  </si>
  <si>
    <t>Dis_F10_Sc10</t>
  </si>
  <si>
    <t>Dis_F10_Sc11</t>
  </si>
  <si>
    <t>Dis_F10_Sc12</t>
  </si>
  <si>
    <t>They fault correlation</t>
  </si>
  <si>
    <t>SO</t>
  </si>
  <si>
    <t>Distance_Fault_9_section_8_(m)</t>
  </si>
  <si>
    <t>Horizons_section_8</t>
  </si>
  <si>
    <t>Displacement_section-8_F8</t>
  </si>
  <si>
    <t>Displacement_section-8_F9</t>
  </si>
  <si>
    <t>Displacement_section-8_F10</t>
  </si>
  <si>
    <t>Displacement_section-8_F11</t>
  </si>
  <si>
    <t>section-8_F9</t>
  </si>
  <si>
    <t>Disection-8_F9.5</t>
  </si>
  <si>
    <t>Section-8_F15</t>
  </si>
  <si>
    <t>section-8_F15.5</t>
  </si>
  <si>
    <t>Section-8_F16</t>
  </si>
  <si>
    <t>section-8_F8</t>
  </si>
  <si>
    <t>section-8_F16.5</t>
  </si>
  <si>
    <t>section-8_F10</t>
  </si>
  <si>
    <t>section-8_F10.5</t>
  </si>
  <si>
    <t>section-8_F_8_10_1</t>
  </si>
  <si>
    <t>section-8_F_8_10_2</t>
  </si>
  <si>
    <t>section-8_F_8_10_3</t>
  </si>
  <si>
    <t>section-8_F_12</t>
  </si>
  <si>
    <t>section-8_F_11</t>
  </si>
  <si>
    <t>section-8_F_11_1</t>
  </si>
  <si>
    <t>section-8_F_11_4</t>
  </si>
  <si>
    <t>section-8_F_11_2</t>
  </si>
  <si>
    <t>section-8_F_11_3</t>
  </si>
  <si>
    <t>section-8_F1.9</t>
  </si>
  <si>
    <t>HU</t>
  </si>
  <si>
    <t>Distance_Fault_1_8_11_(m)</t>
  </si>
  <si>
    <t>Displacement_Fault_1_8_11_(m)</t>
  </si>
  <si>
    <t>Horizons_section_1_8_11</t>
  </si>
  <si>
    <t>Throw</t>
  </si>
  <si>
    <t>Heave</t>
  </si>
  <si>
    <t>Length</t>
  </si>
  <si>
    <t>No. faults</t>
  </si>
  <si>
    <t>Fault8_12</t>
  </si>
  <si>
    <t>Fault Av Plunge deg</t>
  </si>
  <si>
    <t>Fault Av Plunge Azimuth</t>
  </si>
  <si>
    <t>Bedding plane dip HW</t>
  </si>
  <si>
    <t>Bedding plane Azimuth FW</t>
  </si>
  <si>
    <t>Bedding plane Azimuth HW</t>
  </si>
  <si>
    <t>Bedding plane dip FW</t>
  </si>
  <si>
    <t>Heave (-)</t>
  </si>
  <si>
    <t>Length (m)</t>
  </si>
  <si>
    <t>Fault8_11</t>
  </si>
  <si>
    <t>X</t>
  </si>
  <si>
    <t>Y</t>
  </si>
  <si>
    <t>HW</t>
  </si>
  <si>
    <t>Fault8_10</t>
  </si>
  <si>
    <t>Fault8_9</t>
  </si>
  <si>
    <t>Fault8_8</t>
  </si>
  <si>
    <t>Fault8_7</t>
  </si>
  <si>
    <t>Fault8_6</t>
  </si>
  <si>
    <t>Fault8_5</t>
  </si>
  <si>
    <t>Fault16_7</t>
  </si>
  <si>
    <t>Faults23_6</t>
  </si>
  <si>
    <t>No.faults_Sc</t>
  </si>
  <si>
    <t>Faults10_6</t>
  </si>
  <si>
    <t>Fault_s10_7</t>
  </si>
  <si>
    <t>Fault55_7</t>
  </si>
  <si>
    <t>Fault9_1</t>
  </si>
  <si>
    <t>Angle (deg)</t>
  </si>
  <si>
    <t>Fault22B_5</t>
  </si>
  <si>
    <t>Fault14_7</t>
  </si>
  <si>
    <t>Fault10_12</t>
  </si>
  <si>
    <t>Faults3_12</t>
  </si>
  <si>
    <t>Faults18_12</t>
  </si>
  <si>
    <t>review</t>
  </si>
  <si>
    <t>F2</t>
  </si>
  <si>
    <t>Sc_8_F_2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</si>
</sst>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9" borderId="4" applyNumberFormat="0" applyAlignment="0" applyProtection="0"/>
    <xf numFmtId="0" fontId="4" fillId="20" borderId="5" applyNumberFormat="0" applyFont="0" applyAlignment="0" applyProtection="0"/>
    <xf numFmtId="0" fontId="6" fillId="24" borderId="0" applyNumberFormat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" fillId="14" borderId="1" xfId="1" applyBorder="1" applyAlignment="1">
      <alignment horizontal="center" vertical="center"/>
    </xf>
    <xf numFmtId="0" fontId="3" fillId="16" borderId="1" xfId="2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3" fillId="18" borderId="1" xfId="2" applyFont="1" applyFill="1" applyBorder="1" applyAlignment="1">
      <alignment horizontal="center" vertical="center"/>
    </xf>
    <xf numFmtId="0" fontId="5" fillId="19" borderId="4" xfId="3" applyAlignment="1">
      <alignment horizontal="center" vertical="center"/>
    </xf>
    <xf numFmtId="0" fontId="1" fillId="14" borderId="4" xfId="1" applyBorder="1" applyAlignment="1">
      <alignment horizontal="center" vertical="center"/>
    </xf>
    <xf numFmtId="0" fontId="1" fillId="20" borderId="5" xfId="4" applyFont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" fillId="17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3" fillId="21" borderId="1" xfId="2" applyFont="1" applyFill="1" applyBorder="1" applyAlignment="1">
      <alignment horizontal="center" vertical="center"/>
    </xf>
    <xf numFmtId="0" fontId="3" fillId="22" borderId="1" xfId="2" applyFont="1" applyFill="1" applyBorder="1" applyAlignment="1">
      <alignment horizontal="center" vertical="center"/>
    </xf>
    <xf numFmtId="0" fontId="3" fillId="23" borderId="1" xfId="2" applyFont="1" applyFill="1" applyBorder="1" applyAlignment="1">
      <alignment horizontal="center" vertical="center"/>
    </xf>
    <xf numFmtId="0" fontId="6" fillId="24" borderId="1" xfId="5" applyBorder="1" applyAlignment="1">
      <alignment horizontal="center" vertical="center"/>
    </xf>
    <xf numFmtId="0" fontId="6" fillId="12" borderId="1" xfId="5" applyFill="1" applyBorder="1" applyAlignment="1">
      <alignment horizontal="center" vertical="center"/>
    </xf>
    <xf numFmtId="0" fontId="1" fillId="18" borderId="1" xfId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0" fontId="3" fillId="25" borderId="1" xfId="1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horizontal="center" vertical="center"/>
    </xf>
    <xf numFmtId="0" fontId="3" fillId="18" borderId="1" xfId="1" applyFont="1" applyFill="1" applyBorder="1" applyAlignment="1">
      <alignment horizontal="center" vertical="center"/>
    </xf>
    <xf numFmtId="0" fontId="3" fillId="17" borderId="1" xfId="1" applyFont="1" applyFill="1" applyBorder="1" applyAlignment="1">
      <alignment horizontal="center" vertical="center"/>
    </xf>
    <xf numFmtId="0" fontId="3" fillId="26" borderId="1" xfId="1" applyFont="1" applyFill="1" applyBorder="1" applyAlignment="1">
      <alignment horizontal="center" vertical="center"/>
    </xf>
    <xf numFmtId="0" fontId="3" fillId="16" borderId="1" xfId="1" applyFont="1" applyFill="1" applyBorder="1" applyAlignment="1">
      <alignment horizontal="center" vertical="center"/>
    </xf>
    <xf numFmtId="0" fontId="3" fillId="27" borderId="1" xfId="1" applyFont="1" applyFill="1" applyBorder="1" applyAlignment="1">
      <alignment horizontal="center" vertical="center"/>
    </xf>
    <xf numFmtId="0" fontId="0" fillId="28" borderId="0" xfId="0" applyFill="1"/>
    <xf numFmtId="0" fontId="0" fillId="29" borderId="0" xfId="0" applyFill="1"/>
    <xf numFmtId="0" fontId="8" fillId="2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0" fontId="7" fillId="31" borderId="0" xfId="0" applyFont="1" applyFill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16" borderId="1" xfId="0" applyFill="1" applyBorder="1"/>
    <xf numFmtId="0" fontId="7" fillId="35" borderId="1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35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37" borderId="9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1" borderId="1" xfId="0" applyFill="1" applyBorder="1"/>
    <xf numFmtId="0" fontId="0" fillId="38" borderId="1" xfId="0" applyFill="1" applyBorder="1"/>
    <xf numFmtId="0" fontId="0" fillId="37" borderId="1" xfId="0" applyFill="1" applyBorder="1"/>
    <xf numFmtId="0" fontId="0" fillId="22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7" borderId="1" xfId="0" applyFill="1" applyBorder="1"/>
    <xf numFmtId="0" fontId="0" fillId="40" borderId="1" xfId="0" applyFill="1" applyBorder="1" applyAlignment="1">
      <alignment horizontal="center" vertical="center"/>
    </xf>
    <xf numFmtId="0" fontId="0" fillId="40" borderId="1" xfId="0" applyFill="1" applyBorder="1"/>
    <xf numFmtId="0" fontId="0" fillId="36" borderId="1" xfId="0" applyFill="1" applyBorder="1" applyAlignment="1">
      <alignment horizontal="center" vertical="center"/>
    </xf>
    <xf numFmtId="0" fontId="0" fillId="36" borderId="1" xfId="0" applyFill="1" applyBorder="1"/>
    <xf numFmtId="0" fontId="0" fillId="30" borderId="1" xfId="0" applyFill="1" applyBorder="1" applyAlignment="1">
      <alignment horizontal="center" vertical="center"/>
    </xf>
    <xf numFmtId="0" fontId="0" fillId="0" borderId="1" xfId="0" applyBorder="1"/>
    <xf numFmtId="0" fontId="0" fillId="32" borderId="1" xfId="0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0" fontId="0" fillId="30" borderId="0" xfId="0" applyFill="1"/>
    <xf numFmtId="0" fontId="0" fillId="25" borderId="3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0" borderId="8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36" borderId="6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40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37" borderId="6" xfId="0" applyFill="1" applyBorder="1" applyAlignment="1">
      <alignment horizontal="center" vertical="center"/>
    </xf>
    <xf numFmtId="0" fontId="0" fillId="3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6">
    <cellStyle name="Bad" xfId="5" builtinId="27"/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Sheet1!$D$2:$D$3</c:f>
              <c:numCache>
                <c:formatCode>General</c:formatCode>
                <c:ptCount val="2"/>
                <c:pt idx="0">
                  <c:v>87.5</c:v>
                </c:pt>
                <c:pt idx="1">
                  <c:v>385.1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128.5</c:v>
                </c:pt>
                <c:pt idx="1">
                  <c:v>71.400000000000006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B-45A7-A0F2-02179A0C0F3F}"/>
            </c:ext>
          </c:extLst>
        </c:ser>
        <c:ser>
          <c:idx val="3"/>
          <c:order val="1"/>
          <c:tx>
            <c:v>F5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Sheet1!$J$2:$J$3</c:f>
              <c:numCache>
                <c:formatCode>General</c:formatCode>
                <c:ptCount val="2"/>
                <c:pt idx="0">
                  <c:v>29.8</c:v>
                </c:pt>
                <c:pt idx="1">
                  <c:v>310.7</c:v>
                </c:pt>
              </c:numCache>
            </c:numRef>
          </c:xVal>
          <c:yVal>
            <c:numRef>
              <c:f>Sheet1!$K$2:$K$3</c:f>
              <c:numCache>
                <c:formatCode>General</c:formatCode>
                <c:ptCount val="2"/>
                <c:pt idx="0">
                  <c:v>6.8</c:v>
                </c:pt>
                <c:pt idx="1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B-45A7-A0F2-02179A0C0F3F}"/>
            </c:ext>
          </c:extLst>
        </c:ser>
        <c:ser>
          <c:idx val="4"/>
          <c:order val="2"/>
          <c:tx>
            <c:v>F6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Sheet1!$M$2:$M$3</c:f>
              <c:numCache>
                <c:formatCode>General</c:formatCode>
                <c:ptCount val="2"/>
                <c:pt idx="0">
                  <c:v>25.7</c:v>
                </c:pt>
                <c:pt idx="1">
                  <c:v>332.5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42.4</c:v>
                </c:pt>
                <c:pt idx="1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1B-45A7-A0F2-02179A0C0F3F}"/>
            </c:ext>
          </c:extLst>
        </c:ser>
        <c:ser>
          <c:idx val="2"/>
          <c:order val="3"/>
          <c:tx>
            <c:v>F7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Sheet1!$P$2:$P$6</c:f>
              <c:numCache>
                <c:formatCode>General</c:formatCode>
                <c:ptCount val="5"/>
                <c:pt idx="0">
                  <c:v>238.6</c:v>
                </c:pt>
                <c:pt idx="1">
                  <c:v>561.79999999999995</c:v>
                </c:pt>
                <c:pt idx="2">
                  <c:v>787.1</c:v>
                </c:pt>
                <c:pt idx="3">
                  <c:v>856.1</c:v>
                </c:pt>
                <c:pt idx="4">
                  <c:v>945.2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42</c:v>
                </c:pt>
                <c:pt idx="1">
                  <c:v>75.599999999999994</c:v>
                </c:pt>
                <c:pt idx="2">
                  <c:v>9.6</c:v>
                </c:pt>
                <c:pt idx="3">
                  <c:v>20.399999999999999</c:v>
                </c:pt>
                <c:pt idx="4">
                  <c:v>34.799999999999997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1B-45A7-A0F2-02179A0C0F3F}"/>
            </c:ext>
          </c:extLst>
        </c:ser>
        <c:ser>
          <c:idx val="5"/>
          <c:order val="4"/>
          <c:tx>
            <c:v>F9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Sheet1!$V$3:$V$5</c:f>
              <c:numCache>
                <c:formatCode>General</c:formatCode>
                <c:ptCount val="3"/>
                <c:pt idx="0">
                  <c:v>447.5</c:v>
                </c:pt>
                <c:pt idx="1">
                  <c:v>863.1</c:v>
                </c:pt>
                <c:pt idx="2">
                  <c:v>1172.3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63.4</c:v>
                </c:pt>
                <c:pt idx="1">
                  <c:v>62.4</c:v>
                </c:pt>
                <c:pt idx="2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1B-45A7-A0F2-02179A0C0F3F}"/>
            </c:ext>
          </c:extLst>
        </c:ser>
        <c:ser>
          <c:idx val="6"/>
          <c:order val="5"/>
          <c:tx>
            <c:v>F10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Sheet1!$Y$2:$Y$9</c:f>
              <c:numCache>
                <c:formatCode>General</c:formatCode>
                <c:ptCount val="8"/>
                <c:pt idx="0">
                  <c:v>201.1</c:v>
                </c:pt>
                <c:pt idx="1">
                  <c:v>287.8</c:v>
                </c:pt>
                <c:pt idx="2">
                  <c:v>0</c:v>
                </c:pt>
                <c:pt idx="3">
                  <c:v>201.1</c:v>
                </c:pt>
                <c:pt idx="4">
                  <c:v>351.2</c:v>
                </c:pt>
                <c:pt idx="5">
                  <c:v>489.4</c:v>
                </c:pt>
                <c:pt idx="6">
                  <c:v>634.70000000000005</c:v>
                </c:pt>
                <c:pt idx="7">
                  <c:v>694.8</c:v>
                </c:pt>
              </c:numCache>
            </c:numRef>
          </c:xVal>
          <c:yVal>
            <c:numRef>
              <c:f>Sheet1!$Z$2:$Z$9</c:f>
              <c:numCache>
                <c:formatCode>General</c:formatCode>
                <c:ptCount val="8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51</c:v>
                </c:pt>
                <c:pt idx="5">
                  <c:v>52.8</c:v>
                </c:pt>
                <c:pt idx="6">
                  <c:v>6.3</c:v>
                </c:pt>
                <c:pt idx="7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1B-45A7-A0F2-02179A0C0F3F}"/>
            </c:ext>
          </c:extLst>
        </c:ser>
        <c:ser>
          <c:idx val="8"/>
          <c:order val="7"/>
          <c:tx>
            <c:v>F12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Sheet1!$AE$2:$AE$3</c:f>
              <c:numCache>
                <c:formatCode>General</c:formatCode>
                <c:ptCount val="2"/>
                <c:pt idx="0">
                  <c:v>61.4</c:v>
                </c:pt>
                <c:pt idx="1">
                  <c:v>172.2</c:v>
                </c:pt>
              </c:numCache>
            </c:numRef>
          </c:xVal>
          <c:yVal>
            <c:numRef>
              <c:f>Sheet1!$AF$2:$AF$3</c:f>
              <c:numCache>
                <c:formatCode>General</c:formatCode>
                <c:ptCount val="2"/>
                <c:pt idx="0">
                  <c:v>7.9</c:v>
                </c:pt>
                <c:pt idx="1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1B-45A7-A0F2-02179A0C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82736"/>
        <c:axId val="315583064"/>
      </c:scatterChart>
      <c:scatterChart>
        <c:scatterStyle val="lineMarker"/>
        <c:varyColors val="0"/>
        <c:ser>
          <c:idx val="7"/>
          <c:order val="6"/>
          <c:tx>
            <c:v>F11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Sheet1!$AB$3:$AB$5</c:f>
              <c:numCache>
                <c:formatCode>General</c:formatCode>
                <c:ptCount val="3"/>
                <c:pt idx="0">
                  <c:v>49.9</c:v>
                </c:pt>
                <c:pt idx="1">
                  <c:v>189.9</c:v>
                </c:pt>
                <c:pt idx="2">
                  <c:v>441.4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20.8</c:v>
                </c:pt>
                <c:pt idx="1">
                  <c:v>17.3</c:v>
                </c:pt>
                <c:pt idx="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1B-45A7-A0F2-02179A0C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82736"/>
        <c:axId val="315583064"/>
      </c:scatterChart>
      <c:valAx>
        <c:axId val="3155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3064"/>
        <c:crosses val="autoZero"/>
        <c:crossBetween val="midCat"/>
        <c:majorUnit val="100"/>
      </c:valAx>
      <c:valAx>
        <c:axId val="3155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27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Sheet1!$AB$2:$AB$6</c:f>
              <c:numCache>
                <c:formatCode>General</c:formatCode>
                <c:ptCount val="5"/>
                <c:pt idx="0">
                  <c:v>0</c:v>
                </c:pt>
                <c:pt idx="1">
                  <c:v>49.9</c:v>
                </c:pt>
                <c:pt idx="2">
                  <c:v>189.9</c:v>
                </c:pt>
                <c:pt idx="3">
                  <c:v>441.4</c:v>
                </c:pt>
                <c:pt idx="4">
                  <c:v>499.1</c:v>
                </c:pt>
              </c:numCache>
            </c:numRef>
          </c:xVal>
          <c:yVal>
            <c:numRef>
              <c:f>Sheet1!$AC$2:$AC$6</c:f>
              <c:numCache>
                <c:formatCode>General</c:formatCode>
                <c:ptCount val="5"/>
                <c:pt idx="0">
                  <c:v>0</c:v>
                </c:pt>
                <c:pt idx="1">
                  <c:v>20.8</c:v>
                </c:pt>
                <c:pt idx="2">
                  <c:v>17.3</c:v>
                </c:pt>
                <c:pt idx="3">
                  <c:v>10.8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F-4561-8669-1ADCC2C7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0000"/>
        <c:axId val="552525736"/>
      </c:scatterChart>
      <c:valAx>
        <c:axId val="5525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5736"/>
        <c:crosses val="autoZero"/>
        <c:crossBetween val="midCat"/>
      </c:valAx>
      <c:valAx>
        <c:axId val="5525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2_7</a:t>
            </a:r>
          </a:p>
        </c:rich>
      </c:tx>
      <c:layout>
        <c:manualLayout>
          <c:xMode val="edge"/>
          <c:yMode val="edge"/>
          <c:x val="0.238729002624671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Fault_S2!$AB$43:$AB$58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Fault_S2!$AC$43:$AC$58</c:f>
              <c:numCache>
                <c:formatCode>General</c:formatCode>
                <c:ptCount val="16"/>
                <c:pt idx="0">
                  <c:v>0</c:v>
                </c:pt>
                <c:pt idx="1">
                  <c:v>31.6</c:v>
                </c:pt>
                <c:pt idx="2">
                  <c:v>108.3</c:v>
                </c:pt>
                <c:pt idx="3">
                  <c:v>110.1</c:v>
                </c:pt>
                <c:pt idx="4">
                  <c:v>443.8</c:v>
                </c:pt>
                <c:pt idx="5">
                  <c:v>478.4</c:v>
                </c:pt>
                <c:pt idx="6">
                  <c:v>786.59999999999991</c:v>
                </c:pt>
                <c:pt idx="7">
                  <c:v>778.3</c:v>
                </c:pt>
                <c:pt idx="8">
                  <c:v>533.9</c:v>
                </c:pt>
                <c:pt idx="9">
                  <c:v>530.5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5-4553-A082-8D6FF6D9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16856"/>
        <c:axId val="427811936"/>
      </c:scatterChart>
      <c:valAx>
        <c:axId val="4278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1936"/>
        <c:crosses val="autoZero"/>
        <c:crossBetween val="midCat"/>
      </c:valAx>
      <c:valAx>
        <c:axId val="4278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330.3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D-42D3-B0D1-3055CF5254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33.9</c:v>
                </c:pt>
                <c:pt idx="5">
                  <c:v>0</c:v>
                </c:pt>
                <c:pt idx="6">
                  <c:v>89</c:v>
                </c:pt>
                <c:pt idx="7">
                  <c:v>145.19999999999999</c:v>
                </c:pt>
                <c:pt idx="8">
                  <c:v>344.3</c:v>
                </c:pt>
                <c:pt idx="9">
                  <c:v>86.6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D-42D3-B0D1-3055CF5254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19.5</c:v>
                </c:pt>
                <c:pt idx="4">
                  <c:v>27.6</c:v>
                </c:pt>
                <c:pt idx="5">
                  <c:v>332.1</c:v>
                </c:pt>
                <c:pt idx="6">
                  <c:v>205.5</c:v>
                </c:pt>
                <c:pt idx="7">
                  <c:v>201.6</c:v>
                </c:pt>
                <c:pt idx="8">
                  <c:v>386.9</c:v>
                </c:pt>
                <c:pt idx="9">
                  <c:v>80.3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D-42D3-B0D1-3055CF5254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47.6</c:v>
                </c:pt>
                <c:pt idx="4">
                  <c:v>29.3</c:v>
                </c:pt>
                <c:pt idx="5">
                  <c:v>459.5</c:v>
                </c:pt>
                <c:pt idx="6">
                  <c:v>193.9</c:v>
                </c:pt>
                <c:pt idx="7">
                  <c:v>228.5</c:v>
                </c:pt>
                <c:pt idx="8">
                  <c:v>266.10000000000002</c:v>
                </c:pt>
                <c:pt idx="9">
                  <c:v>81.5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D-42D3-B0D1-3055CF5254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Sheet6!$J$2:$J$12</c:f>
              <c:numCache>
                <c:formatCode>General</c:formatCode>
                <c:ptCount val="11"/>
                <c:pt idx="0">
                  <c:v>0</c:v>
                </c:pt>
                <c:pt idx="1">
                  <c:v>43.5</c:v>
                </c:pt>
                <c:pt idx="2">
                  <c:v>64.599999999999994</c:v>
                </c:pt>
                <c:pt idx="3">
                  <c:v>129.1</c:v>
                </c:pt>
                <c:pt idx="4">
                  <c:v>23.7</c:v>
                </c:pt>
                <c:pt idx="5">
                  <c:v>123.5</c:v>
                </c:pt>
                <c:pt idx="6">
                  <c:v>228.6</c:v>
                </c:pt>
                <c:pt idx="7">
                  <c:v>184.9</c:v>
                </c:pt>
                <c:pt idx="8">
                  <c:v>196</c:v>
                </c:pt>
                <c:pt idx="9">
                  <c:v>97.7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CD-42D3-B0D1-3055CF5254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Sheet6!$K$2:$K$12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CD-42D3-B0D1-3055CF52541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Sheet6!$L$2:$L$12</c:f>
              <c:numCache>
                <c:formatCode>General</c:formatCode>
                <c:ptCount val="11"/>
                <c:pt idx="0">
                  <c:v>0</c:v>
                </c:pt>
                <c:pt idx="1">
                  <c:v>24.8</c:v>
                </c:pt>
                <c:pt idx="2">
                  <c:v>12.6</c:v>
                </c:pt>
                <c:pt idx="3">
                  <c:v>37.5</c:v>
                </c:pt>
                <c:pt idx="4">
                  <c:v>21.5</c:v>
                </c:pt>
                <c:pt idx="5">
                  <c:v>28.4</c:v>
                </c:pt>
                <c:pt idx="6">
                  <c:v>325.89999999999998</c:v>
                </c:pt>
                <c:pt idx="7">
                  <c:v>238</c:v>
                </c:pt>
                <c:pt idx="8">
                  <c:v>57.9</c:v>
                </c:pt>
                <c:pt idx="9">
                  <c:v>148.1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CD-42D3-B0D1-3055CF52541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9.1</c:v>
                </c:pt>
                <c:pt idx="3">
                  <c:v>26.9</c:v>
                </c:pt>
                <c:pt idx="4">
                  <c:v>0</c:v>
                </c:pt>
                <c:pt idx="5">
                  <c:v>0</c:v>
                </c:pt>
                <c:pt idx="6">
                  <c:v>122.1</c:v>
                </c:pt>
                <c:pt idx="7">
                  <c:v>239.4</c:v>
                </c:pt>
                <c:pt idx="8">
                  <c:v>35.6</c:v>
                </c:pt>
                <c:pt idx="9">
                  <c:v>134.80000000000001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CD-42D3-B0D1-3055CF52541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27.3</c:v>
                </c:pt>
                <c:pt idx="4">
                  <c:v>0</c:v>
                </c:pt>
                <c:pt idx="5">
                  <c:v>0</c:v>
                </c:pt>
                <c:pt idx="6">
                  <c:v>81.3</c:v>
                </c:pt>
                <c:pt idx="7">
                  <c:v>164.2</c:v>
                </c:pt>
                <c:pt idx="8">
                  <c:v>0</c:v>
                </c:pt>
                <c:pt idx="9">
                  <c:v>97.5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CD-42D3-B0D1-3055CF52541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18.100000000000001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CD-42D3-B0D1-3055CF525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38760"/>
        <c:axId val="433235808"/>
      </c:scatterChart>
      <c:valAx>
        <c:axId val="43323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5808"/>
        <c:crosses val="autoZero"/>
        <c:crossBetween val="midCat"/>
      </c:valAx>
      <c:valAx>
        <c:axId val="433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for fault 8 </a:t>
            </a:r>
          </a:p>
        </c:rich>
      </c:tx>
      <c:layout>
        <c:manualLayout>
          <c:xMode val="edge"/>
          <c:yMode val="edge"/>
          <c:x val="0.39632590417723207"/>
          <c:y val="3.2099598050442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Sheet6!$C$2:$C$12</c:f>
              <c:numCache>
                <c:formatCode>General</c:formatCode>
                <c:ptCount val="11"/>
                <c:pt idx="0">
                  <c:v>0</c:v>
                </c:pt>
                <c:pt idx="1">
                  <c:v>9.290000000000001E-2</c:v>
                </c:pt>
                <c:pt idx="2">
                  <c:v>1.0275000000000001</c:v>
                </c:pt>
                <c:pt idx="3">
                  <c:v>1.3267</c:v>
                </c:pt>
                <c:pt idx="4">
                  <c:v>2.2319</c:v>
                </c:pt>
                <c:pt idx="5">
                  <c:v>2.6564000000000001</c:v>
                </c:pt>
                <c:pt idx="6">
                  <c:v>4.0063000000000004</c:v>
                </c:pt>
                <c:pt idx="7">
                  <c:v>4.7368999999999994</c:v>
                </c:pt>
                <c:pt idx="8">
                  <c:v>5.6858999999999993</c:v>
                </c:pt>
                <c:pt idx="9">
                  <c:v>6.6539999999999999</c:v>
                </c:pt>
                <c:pt idx="10">
                  <c:v>7.5</c:v>
                </c:pt>
              </c:numCache>
            </c:numRef>
          </c:xVal>
          <c:yVal>
            <c:numRef>
              <c:f>Sheet6!$Q$2:$Q$12</c:f>
              <c:numCache>
                <c:formatCode>General</c:formatCode>
                <c:ptCount val="11"/>
                <c:pt idx="0">
                  <c:v>0</c:v>
                </c:pt>
                <c:pt idx="1">
                  <c:v>8.8400000000000006E-2</c:v>
                </c:pt>
                <c:pt idx="2">
                  <c:v>0.11209999999999998</c:v>
                </c:pt>
                <c:pt idx="3">
                  <c:v>0.36449999999999994</c:v>
                </c:pt>
                <c:pt idx="4">
                  <c:v>0.15030000000000002</c:v>
                </c:pt>
                <c:pt idx="5">
                  <c:v>1.0689000000000002</c:v>
                </c:pt>
                <c:pt idx="6">
                  <c:v>1.5289999999999997</c:v>
                </c:pt>
                <c:pt idx="7">
                  <c:v>1.6359000000000001</c:v>
                </c:pt>
                <c:pt idx="8">
                  <c:v>1.696</c:v>
                </c:pt>
                <c:pt idx="9">
                  <c:v>0.90990000000000004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0-422C-85E0-91058DF9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38000"/>
        <c:axId val="426840624"/>
      </c:scatterChart>
      <c:valAx>
        <c:axId val="4268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along fault strike (km)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0624"/>
        <c:crosses val="autoZero"/>
        <c:crossBetween val="midCat"/>
      </c:valAx>
      <c:valAx>
        <c:axId val="426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baseline="0">
                    <a:effectLst/>
                  </a:rPr>
                  <a:t>Cumulative </a:t>
                </a:r>
                <a:r>
                  <a:rPr lang="en-GB"/>
                  <a:t>Displacement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Sheet6!$P$2:$P$12</c:f>
              <c:numCache>
                <c:formatCode>General</c:formatCode>
                <c:ptCount val="11"/>
                <c:pt idx="0">
                  <c:v>0</c:v>
                </c:pt>
                <c:pt idx="1">
                  <c:v>88.4</c:v>
                </c:pt>
                <c:pt idx="2">
                  <c:v>112.09999999999998</c:v>
                </c:pt>
                <c:pt idx="3">
                  <c:v>364.49999999999994</c:v>
                </c:pt>
                <c:pt idx="4">
                  <c:v>150.30000000000001</c:v>
                </c:pt>
                <c:pt idx="5">
                  <c:v>1068.9000000000001</c:v>
                </c:pt>
                <c:pt idx="6">
                  <c:v>1528.9999999999998</c:v>
                </c:pt>
                <c:pt idx="7">
                  <c:v>1635.9</c:v>
                </c:pt>
                <c:pt idx="8">
                  <c:v>1696</c:v>
                </c:pt>
                <c:pt idx="9">
                  <c:v>909.90000000000009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3-4C7C-A0C5-6EEC2714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49480"/>
        <c:axId val="426849808"/>
      </c:scatterChart>
      <c:valAx>
        <c:axId val="42684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9808"/>
        <c:crosses val="autoZero"/>
        <c:crossBetween val="midCat"/>
      </c:valAx>
      <c:valAx>
        <c:axId val="4268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Strengths Profile</a:t>
            </a:r>
          </a:p>
        </c:rich>
      </c:tx>
      <c:layout>
        <c:manualLayout>
          <c:xMode val="edge"/>
          <c:yMode val="edge"/>
          <c:x val="0.31509868350211306"/>
          <c:y val="1.4107966233950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'Strength profile'!$V$14:$V$38</c:f>
              <c:numCache>
                <c:formatCode>General</c:formatCode>
                <c:ptCount val="25"/>
                <c:pt idx="0">
                  <c:v>25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42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45</c:v>
                </c:pt>
                <c:pt idx="11">
                  <c:v>40</c:v>
                </c:pt>
                <c:pt idx="12">
                  <c:v>45</c:v>
                </c:pt>
                <c:pt idx="13">
                  <c:v>40</c:v>
                </c:pt>
                <c:pt idx="14">
                  <c:v>35</c:v>
                </c:pt>
                <c:pt idx="15">
                  <c:v>47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20</c:v>
                </c:pt>
                <c:pt idx="20">
                  <c:v>45</c:v>
                </c:pt>
                <c:pt idx="21">
                  <c:v>40</c:v>
                </c:pt>
                <c:pt idx="22">
                  <c:v>40</c:v>
                </c:pt>
                <c:pt idx="23">
                  <c:v>50</c:v>
                </c:pt>
                <c:pt idx="24">
                  <c:v>40</c:v>
                </c:pt>
              </c:numCache>
            </c:numRef>
          </c:xVal>
          <c:yVal>
            <c:numRef>
              <c:f>'Strength profile'!$W$14:$W$38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9-4435-8387-ED387AE8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6992"/>
        <c:axId val="549907976"/>
      </c:scatterChart>
      <c:valAx>
        <c:axId val="549906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Young's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7976"/>
        <c:crosses val="autoZero"/>
        <c:crossBetween val="midCat"/>
      </c:valAx>
      <c:valAx>
        <c:axId val="549907976"/>
        <c:scaling>
          <c:orientation val="maxMin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Horizons Numbers</a:t>
                </a:r>
              </a:p>
            </c:rich>
          </c:tx>
          <c:layout>
            <c:manualLayout>
              <c:xMode val="edge"/>
              <c:yMode val="edge"/>
              <c:x val="6.8535825545171333E-2"/>
              <c:y val="0.4715446790662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Strengths Profile</a:t>
            </a:r>
          </a:p>
        </c:rich>
      </c:tx>
      <c:layout>
        <c:manualLayout>
          <c:xMode val="edge"/>
          <c:yMode val="edge"/>
          <c:x val="0.41094862501332369"/>
          <c:y val="6.31860808613594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'Strength profile'!$AA$6:$AA$30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'Strength profile'!$AB$6:$AB$30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50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50</c:v>
                </c:pt>
                <c:pt idx="18">
                  <c:v>10</c:v>
                </c:pt>
                <c:pt idx="19">
                  <c:v>50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E-4AF7-A8DC-B96AF944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595184"/>
        <c:axId val="859601088"/>
      </c:barChart>
      <c:catAx>
        <c:axId val="8595951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Lithology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601088"/>
        <c:crosses val="autoZero"/>
        <c:auto val="1"/>
        <c:lblAlgn val="ctr"/>
        <c:lblOffset val="100"/>
        <c:noMultiLvlLbl val="0"/>
      </c:catAx>
      <c:valAx>
        <c:axId val="859601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Young's modulus</a:t>
                </a:r>
              </a:p>
            </c:rich>
          </c:tx>
          <c:layout>
            <c:manualLayout>
              <c:xMode val="edge"/>
              <c:yMode val="edge"/>
              <c:x val="0.41510527135312875"/>
              <c:y val="3.34081515380415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5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Fold shortening profile </a:t>
            </a:r>
          </a:p>
        </c:rich>
      </c:tx>
      <c:layout>
        <c:manualLayout>
          <c:xMode val="edge"/>
          <c:yMode val="edge"/>
          <c:x val="0.29499992500937383"/>
          <c:y val="3.3126293995859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Folds!$A$2:$A$17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Folds!$B$2:$B$17</c:f>
              <c:numCache>
                <c:formatCode>General</c:formatCode>
                <c:ptCount val="16"/>
                <c:pt idx="0">
                  <c:v>0</c:v>
                </c:pt>
                <c:pt idx="1">
                  <c:v>99.199999999999818</c:v>
                </c:pt>
                <c:pt idx="2">
                  <c:v>120.69999999999982</c:v>
                </c:pt>
                <c:pt idx="3">
                  <c:v>638.19999999999982</c:v>
                </c:pt>
                <c:pt idx="4">
                  <c:v>1159.8000000000002</c:v>
                </c:pt>
                <c:pt idx="5">
                  <c:v>489</c:v>
                </c:pt>
                <c:pt idx="6">
                  <c:v>827</c:v>
                </c:pt>
                <c:pt idx="7">
                  <c:v>979.80000000000018</c:v>
                </c:pt>
                <c:pt idx="8">
                  <c:v>916</c:v>
                </c:pt>
                <c:pt idx="9">
                  <c:v>1393.1999999999998</c:v>
                </c:pt>
                <c:pt idx="10">
                  <c:v>1471.5</c:v>
                </c:pt>
                <c:pt idx="11">
                  <c:v>1498.1000000000004</c:v>
                </c:pt>
                <c:pt idx="12">
                  <c:v>1616.8000000000002</c:v>
                </c:pt>
                <c:pt idx="13">
                  <c:v>1257.4000000000001</c:v>
                </c:pt>
                <c:pt idx="14">
                  <c:v>1212.7999999999997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D-48CE-BEA8-A43EA9604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57224"/>
        <c:axId val="503057880"/>
      </c:scatterChart>
      <c:valAx>
        <c:axId val="50305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fault-1 (m) </a:t>
                </a:r>
              </a:p>
            </c:rich>
          </c:tx>
          <c:layout>
            <c:manualLayout>
              <c:xMode val="edge"/>
              <c:yMode val="edge"/>
              <c:x val="0.3471260092488439"/>
              <c:y val="0.89884057971014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57880"/>
        <c:crosses val="autoZero"/>
        <c:crossBetween val="midCat"/>
      </c:valAx>
      <c:valAx>
        <c:axId val="5030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Shorrtening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5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Sheet16!$B$14:$B$21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F-479C-99DC-71540D47FF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Sheet16!$C$14:$C$21</c:f>
              <c:numCache>
                <c:formatCode>General</c:formatCode>
                <c:ptCount val="8"/>
                <c:pt idx="0">
                  <c:v>332.1</c:v>
                </c:pt>
                <c:pt idx="1">
                  <c:v>459.5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F-479C-99DC-71540D47FF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Sheet16!$D$14:$D$21</c:f>
              <c:numCache>
                <c:formatCode>General</c:formatCode>
                <c:ptCount val="8"/>
                <c:pt idx="3">
                  <c:v>20.8</c:v>
                </c:pt>
                <c:pt idx="4">
                  <c:v>17.3</c:v>
                </c:pt>
                <c:pt idx="5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F-479C-99DC-71540D47FF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Sheet16!$F$14:$F$21</c:f>
              <c:numCache>
                <c:formatCode>General</c:formatCode>
                <c:ptCount val="8"/>
                <c:pt idx="2">
                  <c:v>55</c:v>
                </c:pt>
                <c:pt idx="3">
                  <c:v>21</c:v>
                </c:pt>
                <c:pt idx="4">
                  <c:v>52.8</c:v>
                </c:pt>
                <c:pt idx="5">
                  <c:v>6.3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F-479C-99DC-71540D47FFD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Sheet16!$G$14:$G$21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CA8F-479C-99DC-71540D47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795448"/>
        <c:axId val="663796432"/>
      </c:barChart>
      <c:catAx>
        <c:axId val="663795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6432"/>
        <c:crosses val="autoZero"/>
        <c:auto val="1"/>
        <c:lblAlgn val="ctr"/>
        <c:lblOffset val="100"/>
        <c:noMultiLvlLbl val="0"/>
      </c:catAx>
      <c:valAx>
        <c:axId val="663796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F1.9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Sheet16!$C$39:$C$47</c:f>
              <c:numCache>
                <c:formatCode>General</c:formatCode>
                <c:ptCount val="9"/>
                <c:pt idx="0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0-46F9-BFD7-7C783AA7CB84}"/>
            </c:ext>
          </c:extLst>
        </c:ser>
        <c:ser>
          <c:idx val="1"/>
          <c:order val="1"/>
          <c:tx>
            <c:v>F9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Sheet16!$D$39:$D$47</c:f>
              <c:numCache>
                <c:formatCode>General</c:formatCode>
                <c:ptCount val="9"/>
                <c:pt idx="5">
                  <c:v>20.8</c:v>
                </c:pt>
                <c:pt idx="6">
                  <c:v>17.3</c:v>
                </c:pt>
                <c:pt idx="7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0-46F9-BFD7-7C783AA7CB84}"/>
            </c:ext>
          </c:extLst>
        </c:ser>
        <c:ser>
          <c:idx val="2"/>
          <c:order val="2"/>
          <c:tx>
            <c:v>F9.5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Sheet16!$E$39:$E$47</c:f>
              <c:numCache>
                <c:formatCode>General</c:formatCode>
                <c:ptCount val="9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0-46F9-BFD7-7C783AA7CB84}"/>
            </c:ext>
          </c:extLst>
        </c:ser>
        <c:ser>
          <c:idx val="3"/>
          <c:order val="3"/>
          <c:tx>
            <c:v>F15</c:v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Sheet16!$F$39:$F$47</c:f>
              <c:numCache>
                <c:formatCode>General</c:formatCode>
                <c:ptCount val="9"/>
                <c:pt idx="2">
                  <c:v>53.1</c:v>
                </c:pt>
                <c:pt idx="3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0-46F9-BFD7-7C783AA7CB84}"/>
            </c:ext>
          </c:extLst>
        </c:ser>
        <c:ser>
          <c:idx val="4"/>
          <c:order val="4"/>
          <c:tx>
            <c:v>F15.5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Sheet16!$G$39:$G$47</c:f>
              <c:numCache>
                <c:formatCode>General</c:formatCode>
                <c:ptCount val="9"/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0-46F9-BFD7-7C783AA7CB84}"/>
            </c:ext>
          </c:extLst>
        </c:ser>
        <c:ser>
          <c:idx val="5"/>
          <c:order val="5"/>
          <c:tx>
            <c:v>F16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Sheet16!$H$39:$H$47</c:f>
              <c:numCache>
                <c:formatCode>General</c:formatCode>
                <c:ptCount val="9"/>
                <c:pt idx="2">
                  <c:v>64.7</c:v>
                </c:pt>
                <c:pt idx="3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C0-46F9-BFD7-7C783AA7CB84}"/>
            </c:ext>
          </c:extLst>
        </c:ser>
        <c:ser>
          <c:idx val="6"/>
          <c:order val="6"/>
          <c:tx>
            <c:v>F16.5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Sheet16!$I$39:$I$47</c:f>
              <c:numCache>
                <c:formatCode>General</c:formatCode>
                <c:ptCount val="9"/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0-46F9-BFD7-7C783AA7CB84}"/>
            </c:ext>
          </c:extLst>
        </c:ser>
        <c:ser>
          <c:idx val="7"/>
          <c:order val="7"/>
          <c:tx>
            <c:v>F8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Sheet16!$J$39:$J$47</c:f>
              <c:numCache>
                <c:formatCode>General</c:formatCode>
                <c:ptCount val="9"/>
                <c:pt idx="2">
                  <c:v>332.1</c:v>
                </c:pt>
                <c:pt idx="3">
                  <c:v>459.5</c:v>
                </c:pt>
                <c:pt idx="4">
                  <c:v>123.5</c:v>
                </c:pt>
                <c:pt idx="5">
                  <c:v>125.4</c:v>
                </c:pt>
                <c:pt idx="6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C0-46F9-BFD7-7C783AA7CB84}"/>
            </c:ext>
          </c:extLst>
        </c:ser>
        <c:ser>
          <c:idx val="8"/>
          <c:order val="8"/>
          <c:tx>
            <c:v>F10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Sheet16!$K$39:$K$47</c:f>
              <c:numCache>
                <c:formatCode>General</c:formatCode>
                <c:ptCount val="9"/>
                <c:pt idx="4">
                  <c:v>55</c:v>
                </c:pt>
                <c:pt idx="5">
                  <c:v>21</c:v>
                </c:pt>
                <c:pt idx="6">
                  <c:v>52.8</c:v>
                </c:pt>
                <c:pt idx="7">
                  <c:v>6.3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C0-46F9-BFD7-7C783AA7CB84}"/>
            </c:ext>
          </c:extLst>
        </c:ser>
        <c:ser>
          <c:idx val="9"/>
          <c:order val="9"/>
          <c:tx>
            <c:v>F10.5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Sheet16!$L$39:$L$47</c:f>
              <c:numCache>
                <c:formatCode>General</c:formatCode>
                <c:ptCount val="9"/>
                <c:pt idx="4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C0-46F9-BFD7-7C783AA7CB84}"/>
            </c:ext>
          </c:extLst>
        </c:ser>
        <c:ser>
          <c:idx val="10"/>
          <c:order val="10"/>
          <c:tx>
            <c:v>F10.1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Sheet16!$M$39:$M$47</c:f>
              <c:numCache>
                <c:formatCode>General</c:formatCode>
                <c:ptCount val="9"/>
                <c:pt idx="4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C0-46F9-BFD7-7C783AA7CB84}"/>
            </c:ext>
          </c:extLst>
        </c:ser>
        <c:ser>
          <c:idx val="11"/>
          <c:order val="11"/>
          <c:tx>
            <c:v>F10.2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Sheet16!$N$39:$N$47</c:f>
              <c:numCache>
                <c:formatCode>General</c:formatCode>
                <c:ptCount val="9"/>
                <c:pt idx="2">
                  <c:v>3.6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C0-46F9-BFD7-7C783AA7CB84}"/>
            </c:ext>
          </c:extLst>
        </c:ser>
        <c:ser>
          <c:idx val="12"/>
          <c:order val="12"/>
          <c:tx>
            <c:v>F10.3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Sheet16!$O$39:$O$47</c:f>
              <c:numCache>
                <c:formatCode>General</c:formatCode>
                <c:ptCount val="9"/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C0-46F9-BFD7-7C783AA7CB84}"/>
            </c:ext>
          </c:extLst>
        </c:ser>
        <c:ser>
          <c:idx val="13"/>
          <c:order val="13"/>
          <c:tx>
            <c:v>F12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Sheet16!$P$39:$P$47</c:f>
              <c:numCache>
                <c:formatCode>General</c:formatCode>
                <c:ptCount val="9"/>
                <c:pt idx="5">
                  <c:v>4</c:v>
                </c:pt>
                <c:pt idx="6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C0-46F9-BFD7-7C783AA7CB84}"/>
            </c:ext>
          </c:extLst>
        </c:ser>
        <c:ser>
          <c:idx val="14"/>
          <c:order val="14"/>
          <c:tx>
            <c:v>F11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Sheet16!$Q$39:$Q$47</c:f>
              <c:numCache>
                <c:formatCode>General</c:formatCode>
                <c:ptCount val="9"/>
                <c:pt idx="5">
                  <c:v>20.6</c:v>
                </c:pt>
                <c:pt idx="6">
                  <c:v>8</c:v>
                </c:pt>
                <c:pt idx="7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C0-46F9-BFD7-7C783AA7CB84}"/>
            </c:ext>
          </c:extLst>
        </c:ser>
        <c:ser>
          <c:idx val="15"/>
          <c:order val="15"/>
          <c:tx>
            <c:v>F11.1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Sheet16!$R$39:$R$47</c:f>
              <c:numCache>
                <c:formatCode>General</c:formatCode>
                <c:ptCount val="9"/>
                <c:pt idx="5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C0-46F9-BFD7-7C783AA7CB84}"/>
            </c:ext>
          </c:extLst>
        </c:ser>
        <c:ser>
          <c:idx val="16"/>
          <c:order val="16"/>
          <c:tx>
            <c:v>F11.2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Sheet16!$S$39:$S$47</c:f>
              <c:numCache>
                <c:formatCode>General</c:formatCode>
                <c:ptCount val="9"/>
                <c:pt idx="5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C0-46F9-BFD7-7C783AA7CB84}"/>
            </c:ext>
          </c:extLst>
        </c:ser>
        <c:ser>
          <c:idx val="17"/>
          <c:order val="17"/>
          <c:tx>
            <c:v>F11.3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Sheet16!$T$39:$T$47</c:f>
              <c:numCache>
                <c:formatCode>General</c:formatCode>
                <c:ptCount val="9"/>
                <c:pt idx="4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C0-46F9-BFD7-7C783AA7CB84}"/>
            </c:ext>
          </c:extLst>
        </c:ser>
        <c:ser>
          <c:idx val="18"/>
          <c:order val="18"/>
          <c:tx>
            <c:v>11.4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Sheet16!$U$39:$U$47</c:f>
              <c:numCache>
                <c:formatCode>General</c:formatCode>
                <c:ptCount val="9"/>
                <c:pt idx="2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C0-46F9-BFD7-7C783AA7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434335680"/>
        <c:axId val="434344536"/>
      </c:barChart>
      <c:catAx>
        <c:axId val="4343356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4536"/>
        <c:crosses val="autoZero"/>
        <c:auto val="1"/>
        <c:lblAlgn val="ctr"/>
        <c:lblOffset val="100"/>
        <c:noMultiLvlLbl val="0"/>
      </c:catAx>
      <c:valAx>
        <c:axId val="4343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cat>
          <c: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E-4A30-975B-9089F276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142160"/>
        <c:axId val="419137896"/>
      </c:barChart>
      <c:catAx>
        <c:axId val="41914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37896"/>
        <c:crosses val="autoZero"/>
        <c:auto val="1"/>
        <c:lblAlgn val="ctr"/>
        <c:lblOffset val="100"/>
        <c:noMultiLvlLbl val="0"/>
      </c:catAx>
      <c:valAx>
        <c:axId val="41913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096744781532002E-2"/>
                  <c:y val="-0.32142257724675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Sheet1!$Y$5:$Y$8</c:f>
              <c:numCache>
                <c:formatCode>General</c:formatCode>
                <c:ptCount val="4"/>
                <c:pt idx="0">
                  <c:v>201.1</c:v>
                </c:pt>
                <c:pt idx="1">
                  <c:v>351.2</c:v>
                </c:pt>
                <c:pt idx="2">
                  <c:v>489.4</c:v>
                </c:pt>
                <c:pt idx="3">
                  <c:v>634.70000000000005</c:v>
                </c:pt>
              </c:numCache>
            </c:numRef>
          </c:xVal>
          <c:yVal>
            <c:numRef>
              <c:f>Sheet1!$Z$5:$Z$8</c:f>
              <c:numCache>
                <c:formatCode>General</c:formatCode>
                <c:ptCount val="4"/>
                <c:pt idx="0">
                  <c:v>55</c:v>
                </c:pt>
                <c:pt idx="1">
                  <c:v>51</c:v>
                </c:pt>
                <c:pt idx="2">
                  <c:v>52.8</c:v>
                </c:pt>
                <c:pt idx="3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B-4B2A-995E-E0B77378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7480"/>
        <c:axId val="529737808"/>
      </c:scatterChart>
      <c:valAx>
        <c:axId val="52973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7808"/>
        <c:crosses val="autoZero"/>
        <c:crossBetween val="midCat"/>
      </c:valAx>
      <c:valAx>
        <c:axId val="5297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xVal>
          <c:y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4-40C8-81F8-7B662FA1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57248"/>
        <c:axId val="419156264"/>
      </c:scatterChart>
      <c:valAx>
        <c:axId val="4191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264"/>
        <c:crosses val="autoZero"/>
        <c:crossBetween val="midCat"/>
      </c:valAx>
      <c:valAx>
        <c:axId val="4191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318796725892964E-2"/>
          <c:y val="9.1103896103896104E-2"/>
          <c:w val="0.9265509069988318"/>
          <c:h val="0.78996420901932718"/>
        </c:manualLayout>
      </c:layout>
      <c:line3D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cat>
          <c: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7-40CD-8C24-29B32C55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95456"/>
        <c:axId val="514099720"/>
        <c:axId val="508330056"/>
      </c:line3DChart>
      <c:catAx>
        <c:axId val="5140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9720"/>
        <c:crosses val="autoZero"/>
        <c:auto val="1"/>
        <c:lblAlgn val="ctr"/>
        <c:lblOffset val="100"/>
        <c:noMultiLvlLbl val="0"/>
      </c:catAx>
      <c:valAx>
        <c:axId val="5140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5456"/>
        <c:crosses val="autoZero"/>
        <c:crossBetween val="between"/>
      </c:valAx>
      <c:serAx>
        <c:axId val="508330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972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190674609253612E-2"/>
          <c:y val="8.7824726134585293E-2"/>
          <c:w val="0.94447413917618273"/>
          <c:h val="0.79752418271659709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cat>
          <c: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F-40C7-B6F2-F8297A05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551440"/>
        <c:axId val="537551768"/>
        <c:axId val="0"/>
      </c:bar3DChart>
      <c:catAx>
        <c:axId val="537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1768"/>
        <c:crosses val="autoZero"/>
        <c:auto val="1"/>
        <c:lblAlgn val="ctr"/>
        <c:lblOffset val="100"/>
        <c:noMultiLvlLbl val="0"/>
      </c:catAx>
      <c:valAx>
        <c:axId val="5375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38</c:v>
                </c:pt>
                <c:pt idx="10">
                  <c:v>52</c:v>
                </c:pt>
                <c:pt idx="11">
                  <c:v>42</c:v>
                </c:pt>
                <c:pt idx="12">
                  <c:v>32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F3D-4587-B876-6E761FF3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862304"/>
        <c:axId val="509858040"/>
        <c:extLst/>
      </c:barChart>
      <c:dateAx>
        <c:axId val="509862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58040"/>
        <c:crosses val="autoZero"/>
        <c:auto val="0"/>
        <c:lblOffset val="100"/>
        <c:baseTimeUnit val="days"/>
      </c:dateAx>
      <c:valAx>
        <c:axId val="509858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5011168016605374"/>
          <c:y val="1.0784313725490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Sheet9!$D$2:$D$26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AE5E-472B-8F69-7AAE01CD6657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Sheet9!$E$2:$E$26</c:f>
              <c:numCache>
                <c:formatCode>General</c:formatCode>
                <c:ptCount val="25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44</c:v>
                </c:pt>
                <c:pt idx="4">
                  <c:v>4</c:v>
                </c:pt>
                <c:pt idx="5">
                  <c:v>123</c:v>
                </c:pt>
                <c:pt idx="6">
                  <c:v>93</c:v>
                </c:pt>
                <c:pt idx="7">
                  <c:v>47</c:v>
                </c:pt>
                <c:pt idx="8">
                  <c:v>114</c:v>
                </c:pt>
                <c:pt idx="9">
                  <c:v>87</c:v>
                </c:pt>
                <c:pt idx="10">
                  <c:v>62</c:v>
                </c:pt>
                <c:pt idx="11">
                  <c:v>35</c:v>
                </c:pt>
                <c:pt idx="12">
                  <c:v>18</c:v>
                </c:pt>
                <c:pt idx="13">
                  <c:v>19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15</c:v>
                </c:pt>
                <c:pt idx="18">
                  <c:v>2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E-472B-8F69-7AAE01CD6657}"/>
            </c:ext>
          </c:extLst>
        </c:ser>
        <c:ser>
          <c:idx val="2"/>
          <c:order val="2"/>
          <c:tx>
            <c:strRef>
              <c:f>Sheet9!$F$1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38</c:v>
                </c:pt>
                <c:pt idx="10">
                  <c:v>52</c:v>
                </c:pt>
                <c:pt idx="11">
                  <c:v>42</c:v>
                </c:pt>
                <c:pt idx="12">
                  <c:v>32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E-472B-8F69-7AAE01CD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110624"/>
        <c:axId val="514108984"/>
      </c:barChart>
      <c:catAx>
        <c:axId val="5141106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Caol Bed Names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4108984"/>
        <c:crosses val="autoZero"/>
        <c:auto val="1"/>
        <c:lblAlgn val="ctr"/>
        <c:lblOffset val="100"/>
        <c:noMultiLvlLbl val="0"/>
      </c:catAx>
      <c:valAx>
        <c:axId val="514108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606776617106243"/>
              <c:y val="3.69607843137254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41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Faults Frequency</a:t>
            </a:r>
          </a:p>
        </c:rich>
      </c:tx>
      <c:layout>
        <c:manualLayout>
          <c:xMode val="edge"/>
          <c:yMode val="edge"/>
          <c:x val="0.40119992141731253"/>
          <c:y val="1.4297589809128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Sheet9!$K$1</c:f>
              <c:strCache>
                <c:ptCount val="1"/>
                <c:pt idx="0">
                  <c:v>Total No. of Faults with throw &gt; 50m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Sheet9!$K$2:$K$29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</c:v>
                </c:pt>
                <c:pt idx="7">
                  <c:v>23</c:v>
                </c:pt>
                <c:pt idx="8">
                  <c:v>7</c:v>
                </c:pt>
                <c:pt idx="9">
                  <c:v>27</c:v>
                </c:pt>
                <c:pt idx="10">
                  <c:v>28</c:v>
                </c:pt>
                <c:pt idx="11">
                  <c:v>0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19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21</c:v>
                </c:pt>
                <c:pt idx="20">
                  <c:v>19</c:v>
                </c:pt>
                <c:pt idx="21">
                  <c:v>1</c:v>
                </c:pt>
                <c:pt idx="22">
                  <c:v>2</c:v>
                </c:pt>
                <c:pt idx="23">
                  <c:v>17</c:v>
                </c:pt>
                <c:pt idx="24">
                  <c:v>18</c:v>
                </c:pt>
                <c:pt idx="25">
                  <c:v>11</c:v>
                </c:pt>
                <c:pt idx="26">
                  <c:v>10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35C-9D95-788BC877F686}"/>
            </c:ext>
          </c:extLst>
        </c:ser>
        <c:ser>
          <c:idx val="1"/>
          <c:order val="1"/>
          <c:tx>
            <c:strRef>
              <c:f>Sheet9!$L$1</c:f>
              <c:strCache>
                <c:ptCount val="1"/>
                <c:pt idx="0">
                  <c:v>Total No. of Faults with throw &lt; 50m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Sheet9!$L$2:$L$29</c:f>
              <c:numCache>
                <c:formatCode>General</c:formatCode>
                <c:ptCount val="28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17</c:v>
                </c:pt>
                <c:pt idx="4">
                  <c:v>47</c:v>
                </c:pt>
                <c:pt idx="5">
                  <c:v>4</c:v>
                </c:pt>
                <c:pt idx="6">
                  <c:v>117</c:v>
                </c:pt>
                <c:pt idx="7">
                  <c:v>87</c:v>
                </c:pt>
                <c:pt idx="8">
                  <c:v>48</c:v>
                </c:pt>
                <c:pt idx="9">
                  <c:v>114</c:v>
                </c:pt>
                <c:pt idx="10">
                  <c:v>97</c:v>
                </c:pt>
                <c:pt idx="11">
                  <c:v>0</c:v>
                </c:pt>
                <c:pt idx="12">
                  <c:v>85</c:v>
                </c:pt>
                <c:pt idx="13">
                  <c:v>51</c:v>
                </c:pt>
                <c:pt idx="14">
                  <c:v>28</c:v>
                </c:pt>
                <c:pt idx="15">
                  <c:v>23</c:v>
                </c:pt>
                <c:pt idx="16">
                  <c:v>10</c:v>
                </c:pt>
                <c:pt idx="17">
                  <c:v>11</c:v>
                </c:pt>
                <c:pt idx="18">
                  <c:v>0</c:v>
                </c:pt>
                <c:pt idx="19">
                  <c:v>11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A-435C-9D95-788BC877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2357664"/>
        <c:axId val="512347496"/>
      </c:barChart>
      <c:catAx>
        <c:axId val="512357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Caol Bed Names</a:t>
                </a:r>
              </a:p>
            </c:rich>
          </c:tx>
          <c:layout>
            <c:manualLayout>
              <c:xMode val="edge"/>
              <c:yMode val="edge"/>
              <c:x val="2.0376954699856356E-2"/>
              <c:y val="0.4413334309751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347496"/>
        <c:crosses val="autoZero"/>
        <c:auto val="1"/>
        <c:lblAlgn val="ctr"/>
        <c:lblOffset val="100"/>
        <c:noMultiLvlLbl val="0"/>
      </c:catAx>
      <c:valAx>
        <c:axId val="512347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Faults</a:t>
                </a:r>
              </a:p>
            </c:rich>
          </c:tx>
          <c:layout>
            <c:manualLayout>
              <c:xMode val="edge"/>
              <c:yMode val="edge"/>
              <c:x val="0.47101425599172897"/>
              <c:y val="5.26401177652157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3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2331231130384578"/>
          <c:y val="1.247401247401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Sheet9!$K$1</c:f>
              <c:strCache>
                <c:ptCount val="1"/>
                <c:pt idx="0">
                  <c:v>Total No. of Faults with throw &gt; 50m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Sheet9!$K$2:$K$29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</c:v>
                </c:pt>
                <c:pt idx="7">
                  <c:v>23</c:v>
                </c:pt>
                <c:pt idx="8">
                  <c:v>7</c:v>
                </c:pt>
                <c:pt idx="9">
                  <c:v>27</c:v>
                </c:pt>
                <c:pt idx="10">
                  <c:v>28</c:v>
                </c:pt>
                <c:pt idx="11">
                  <c:v>0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19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21</c:v>
                </c:pt>
                <c:pt idx="20">
                  <c:v>19</c:v>
                </c:pt>
                <c:pt idx="21">
                  <c:v>1</c:v>
                </c:pt>
                <c:pt idx="22">
                  <c:v>2</c:v>
                </c:pt>
                <c:pt idx="23">
                  <c:v>17</c:v>
                </c:pt>
                <c:pt idx="24">
                  <c:v>18</c:v>
                </c:pt>
                <c:pt idx="25">
                  <c:v>11</c:v>
                </c:pt>
                <c:pt idx="26">
                  <c:v>10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AFD-B7CE-8FAD37D8E80E}"/>
            </c:ext>
          </c:extLst>
        </c:ser>
        <c:ser>
          <c:idx val="1"/>
          <c:order val="1"/>
          <c:tx>
            <c:strRef>
              <c:f>Sheet9!$L$1</c:f>
              <c:strCache>
                <c:ptCount val="1"/>
                <c:pt idx="0">
                  <c:v>Total No. of Faults with throw &lt; 50m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Sheet9!$L$2:$L$29</c:f>
              <c:numCache>
                <c:formatCode>General</c:formatCode>
                <c:ptCount val="28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17</c:v>
                </c:pt>
                <c:pt idx="4">
                  <c:v>47</c:v>
                </c:pt>
                <c:pt idx="5">
                  <c:v>4</c:v>
                </c:pt>
                <c:pt idx="6">
                  <c:v>117</c:v>
                </c:pt>
                <c:pt idx="7">
                  <c:v>87</c:v>
                </c:pt>
                <c:pt idx="8">
                  <c:v>48</c:v>
                </c:pt>
                <c:pt idx="9">
                  <c:v>114</c:v>
                </c:pt>
                <c:pt idx="10">
                  <c:v>97</c:v>
                </c:pt>
                <c:pt idx="11">
                  <c:v>0</c:v>
                </c:pt>
                <c:pt idx="12">
                  <c:v>85</c:v>
                </c:pt>
                <c:pt idx="13">
                  <c:v>51</c:v>
                </c:pt>
                <c:pt idx="14">
                  <c:v>28</c:v>
                </c:pt>
                <c:pt idx="15">
                  <c:v>23</c:v>
                </c:pt>
                <c:pt idx="16">
                  <c:v>10</c:v>
                </c:pt>
                <c:pt idx="17">
                  <c:v>11</c:v>
                </c:pt>
                <c:pt idx="18">
                  <c:v>0</c:v>
                </c:pt>
                <c:pt idx="19">
                  <c:v>11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4-4AFD-B7CE-8FAD37D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621944"/>
        <c:axId val="512627520"/>
      </c:barChart>
      <c:catAx>
        <c:axId val="5126219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Caol Bed Names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627520"/>
        <c:crosses val="autoZero"/>
        <c:auto val="1"/>
        <c:lblAlgn val="ctr"/>
        <c:lblOffset val="100"/>
        <c:noMultiLvlLbl val="0"/>
      </c:catAx>
      <c:valAx>
        <c:axId val="51262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3376720207473035"/>
              <c:y val="5.31115731115731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6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Sheet9!$D$2:$D$26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665D-4292-A24A-3D1BB6DF9503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Sheet9!$E$2:$E$26</c:f>
              <c:numCache>
                <c:formatCode>General</c:formatCode>
                <c:ptCount val="25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44</c:v>
                </c:pt>
                <c:pt idx="4">
                  <c:v>4</c:v>
                </c:pt>
                <c:pt idx="5">
                  <c:v>123</c:v>
                </c:pt>
                <c:pt idx="6">
                  <c:v>93</c:v>
                </c:pt>
                <c:pt idx="7">
                  <c:v>47</c:v>
                </c:pt>
                <c:pt idx="8">
                  <c:v>114</c:v>
                </c:pt>
                <c:pt idx="9">
                  <c:v>87</c:v>
                </c:pt>
                <c:pt idx="10">
                  <c:v>62</c:v>
                </c:pt>
                <c:pt idx="11">
                  <c:v>35</c:v>
                </c:pt>
                <c:pt idx="12">
                  <c:v>18</c:v>
                </c:pt>
                <c:pt idx="13">
                  <c:v>19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15</c:v>
                </c:pt>
                <c:pt idx="18">
                  <c:v>2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D-4292-A24A-3D1BB6DF9503}"/>
            </c:ext>
          </c:extLst>
        </c:ser>
        <c:ser>
          <c:idx val="2"/>
          <c:order val="2"/>
          <c:tx>
            <c:strRef>
              <c:f>Sheet9!$F$1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38</c:v>
                </c:pt>
                <c:pt idx="10">
                  <c:v>52</c:v>
                </c:pt>
                <c:pt idx="11">
                  <c:v>42</c:v>
                </c:pt>
                <c:pt idx="12">
                  <c:v>32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D-4292-A24A-3D1BB6DF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717872"/>
        <c:axId val="628718856"/>
      </c:barChart>
      <c:catAx>
        <c:axId val="6287178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Caol Bed Names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718856"/>
        <c:crosses val="autoZero"/>
        <c:auto val="1"/>
        <c:lblAlgn val="ctr"/>
        <c:lblOffset val="100"/>
        <c:noMultiLvlLbl val="0"/>
      </c:catAx>
      <c:valAx>
        <c:axId val="628718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30043026431537"/>
              <c:y val="6.99636348460199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7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9704293527930601"/>
          <c:y val="2.993451530146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Sheet10!$BX$1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Sheet10!$BX$2:$BX$16</c:f>
              <c:numCache>
                <c:formatCode>General</c:formatCode>
                <c:ptCount val="15"/>
                <c:pt idx="0">
                  <c:v>388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9-49A1-86B9-77EAEA10B3C7}"/>
            </c:ext>
          </c:extLst>
        </c:ser>
        <c:ser>
          <c:idx val="1"/>
          <c:order val="1"/>
          <c:tx>
            <c:strRef>
              <c:f>Sheet10!$BY$1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Sheet10!$BY$2:$BY$16</c:f>
              <c:numCache>
                <c:formatCode>General</c:formatCode>
                <c:ptCount val="1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9-49A1-86B9-77EAEA10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4104392"/>
        <c:axId val="440153200"/>
        <c:axId val="0"/>
      </c:bar3DChart>
      <c:catAx>
        <c:axId val="514104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No. of Horizons cutting by Faults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153200"/>
        <c:crosses val="autoZero"/>
        <c:auto val="1"/>
        <c:lblAlgn val="ctr"/>
        <c:lblOffset val="100"/>
        <c:noMultiLvlLbl val="0"/>
      </c:catAx>
      <c:valAx>
        <c:axId val="440153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2057432166202308"/>
              <c:y val="0.10798346059103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41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026574097592639"/>
          <c:y val="2.9990619076040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Sheet10!$BX$1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Sheet10!$BX$2:$BX$16</c:f>
              <c:numCache>
                <c:formatCode>General</c:formatCode>
                <c:ptCount val="15"/>
                <c:pt idx="0">
                  <c:v>388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7-4F57-B595-00B04B45A944}"/>
            </c:ext>
          </c:extLst>
        </c:ser>
        <c:ser>
          <c:idx val="1"/>
          <c:order val="1"/>
          <c:tx>
            <c:strRef>
              <c:f>Sheet10!$BY$1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Sheet10!$BY$2:$BY$16</c:f>
              <c:numCache>
                <c:formatCode>General</c:formatCode>
                <c:ptCount val="1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7-4F57-B595-00B04B45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980896"/>
        <c:axId val="438981224"/>
        <c:axId val="0"/>
      </c:bar3DChart>
      <c:catAx>
        <c:axId val="4389808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No. of Horizons cutting by Faults</a:t>
                </a:r>
              </a:p>
            </c:rich>
          </c:tx>
          <c:layout>
            <c:manualLayout>
              <c:xMode val="edge"/>
              <c:yMode val="edge"/>
              <c:x val="1.7293160935528219E-2"/>
              <c:y val="0.29620498627496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8981224"/>
        <c:crosses val="autoZero"/>
        <c:auto val="1"/>
        <c:lblAlgn val="ctr"/>
        <c:lblOffset val="100"/>
        <c:noMultiLvlLbl val="0"/>
      </c:catAx>
      <c:valAx>
        <c:axId val="438981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faults</a:t>
                </a:r>
              </a:p>
            </c:rich>
          </c:tx>
          <c:layout>
            <c:manualLayout>
              <c:xMode val="edge"/>
              <c:yMode val="edge"/>
              <c:x val="0.45530131314230882"/>
              <c:y val="0.10332771894775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89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Sheet8!$A$2:$A$7</c:f>
              <c:numCache>
                <c:formatCode>General</c:formatCode>
                <c:ptCount val="6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</c:numCache>
            </c:numRef>
          </c:xVal>
          <c:yVal>
            <c:numRef>
              <c:f>Sheet8!$B$2:$B$7</c:f>
              <c:numCache>
                <c:formatCode>General</c:formatCode>
                <c:ptCount val="6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125.4</c:v>
                </c:pt>
                <c:pt idx="5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C-4C47-BE76-A86A8E7B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00552"/>
        <c:axId val="541100224"/>
      </c:scatterChart>
      <c:valAx>
        <c:axId val="54110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0224"/>
        <c:crosses val="autoZero"/>
        <c:crossBetween val="midCat"/>
      </c:valAx>
      <c:valAx>
        <c:axId val="541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77751064819921"/>
          <c:y val="9.1201489600124697E-2"/>
          <c:w val="0.74554633579358087"/>
          <c:h val="0.89833289010225736"/>
        </c:manualLayout>
      </c:layout>
      <c:bar3DChart>
        <c:barDir val="bar"/>
        <c:grouping val="clustered"/>
        <c:varyColors val="0"/>
        <c:ser>
          <c:idx val="0"/>
          <c:order val="0"/>
          <c:tx>
            <c:v>Lithology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Sheet13!$G$2:$G$30</c:f>
              <c:strCache>
                <c:ptCount val="24"/>
                <c:pt idx="0">
                  <c:v>Ryolite</c:v>
                </c:pt>
                <c:pt idx="3">
                  <c:v>SST</c:v>
                </c:pt>
                <c:pt idx="5">
                  <c:v>FineSst with siltyclay </c:v>
                </c:pt>
                <c:pt idx="16">
                  <c:v>Mudstone</c:v>
                </c:pt>
                <c:pt idx="23">
                  <c:v>Claystone</c:v>
                </c:pt>
              </c:strCache>
            </c:strRef>
          </c:cat>
          <c:val>
            <c:numRef>
              <c:f>Sheet13!$G$2:$G$24</c:f>
              <c:numCache>
                <c:formatCode>General</c:formatCode>
                <c:ptCount val="23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3-4C51-BEE8-6AD01231BCCB}"/>
            </c:ext>
          </c:extLst>
        </c:ser>
        <c:ser>
          <c:idx val="1"/>
          <c:order val="1"/>
          <c:tx>
            <c:v>TotalNo.F&gt;50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Sheet13!$G$2:$G$30</c:f>
              <c:strCache>
                <c:ptCount val="24"/>
                <c:pt idx="0">
                  <c:v>Ryolite</c:v>
                </c:pt>
                <c:pt idx="3">
                  <c:v>SST</c:v>
                </c:pt>
                <c:pt idx="5">
                  <c:v>FineSst with siltyclay </c:v>
                </c:pt>
                <c:pt idx="16">
                  <c:v>Mudstone</c:v>
                </c:pt>
                <c:pt idx="23">
                  <c:v>Claystone</c:v>
                </c:pt>
              </c:strCache>
            </c:strRef>
          </c:cat>
          <c:val>
            <c:numRef>
              <c:f>Sheet13!$H$2:$H$29</c:f>
              <c:numCache>
                <c:formatCode>General</c:formatCode>
                <c:ptCount val="28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6">
                  <c:v>27</c:v>
                </c:pt>
                <c:pt idx="7">
                  <c:v>28</c:v>
                </c:pt>
                <c:pt idx="9">
                  <c:v>25</c:v>
                </c:pt>
                <c:pt idx="10">
                  <c:v>20</c:v>
                </c:pt>
                <c:pt idx="11">
                  <c:v>7</c:v>
                </c:pt>
                <c:pt idx="12">
                  <c:v>13</c:v>
                </c:pt>
                <c:pt idx="13">
                  <c:v>22</c:v>
                </c:pt>
                <c:pt idx="14">
                  <c:v>22</c:v>
                </c:pt>
                <c:pt idx="16">
                  <c:v>21</c:v>
                </c:pt>
                <c:pt idx="17">
                  <c:v>1</c:v>
                </c:pt>
                <c:pt idx="18">
                  <c:v>2</c:v>
                </c:pt>
                <c:pt idx="19">
                  <c:v>17</c:v>
                </c:pt>
                <c:pt idx="20">
                  <c:v>18</c:v>
                </c:pt>
                <c:pt idx="21">
                  <c:v>11</c:v>
                </c:pt>
                <c:pt idx="22">
                  <c:v>10</c:v>
                </c:pt>
                <c:pt idx="23">
                  <c:v>12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3-4C51-BEE8-6AD01231BCCB}"/>
            </c:ext>
          </c:extLst>
        </c:ser>
        <c:ser>
          <c:idx val="2"/>
          <c:order val="2"/>
          <c:tx>
            <c:v>TotalNo&lt;50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Sheet13!$G$2:$G$30</c:f>
              <c:strCache>
                <c:ptCount val="24"/>
                <c:pt idx="0">
                  <c:v>Ryolite</c:v>
                </c:pt>
                <c:pt idx="3">
                  <c:v>SST</c:v>
                </c:pt>
                <c:pt idx="5">
                  <c:v>FineSst with siltyclay </c:v>
                </c:pt>
                <c:pt idx="16">
                  <c:v>Mudstone</c:v>
                </c:pt>
                <c:pt idx="23">
                  <c:v>Claystone</c:v>
                </c:pt>
              </c:strCache>
            </c:strRef>
          </c:cat>
          <c:val>
            <c:numRef>
              <c:f>Sheet13!$I$2:$I$29</c:f>
              <c:numCache>
                <c:formatCode>General</c:formatCode>
                <c:ptCount val="28"/>
                <c:pt idx="0">
                  <c:v>117</c:v>
                </c:pt>
                <c:pt idx="1">
                  <c:v>87</c:v>
                </c:pt>
                <c:pt idx="2">
                  <c:v>23</c:v>
                </c:pt>
                <c:pt idx="3">
                  <c:v>8</c:v>
                </c:pt>
                <c:pt idx="6">
                  <c:v>114</c:v>
                </c:pt>
                <c:pt idx="7">
                  <c:v>97</c:v>
                </c:pt>
                <c:pt idx="9">
                  <c:v>85</c:v>
                </c:pt>
                <c:pt idx="10">
                  <c:v>51</c:v>
                </c:pt>
                <c:pt idx="11">
                  <c:v>48</c:v>
                </c:pt>
                <c:pt idx="12">
                  <c:v>28</c:v>
                </c:pt>
                <c:pt idx="13">
                  <c:v>10</c:v>
                </c:pt>
                <c:pt idx="14">
                  <c:v>11</c:v>
                </c:pt>
                <c:pt idx="16">
                  <c:v>11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50</c:v>
                </c:pt>
                <c:pt idx="24">
                  <c:v>11</c:v>
                </c:pt>
                <c:pt idx="25">
                  <c:v>0</c:v>
                </c:pt>
                <c:pt idx="26">
                  <c:v>17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13-4C51-BEE8-6AD01231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242496"/>
        <c:axId val="520236592"/>
        <c:axId val="0"/>
      </c:bar3DChart>
      <c:catAx>
        <c:axId val="520242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6592"/>
        <c:crosses val="autoZero"/>
        <c:auto val="1"/>
        <c:lblAlgn val="ctr"/>
        <c:lblOffset val="100"/>
        <c:noMultiLvlLbl val="0"/>
      </c:catAx>
      <c:valAx>
        <c:axId val="520236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Faults Frequency</a:t>
            </a:r>
            <a:endParaRPr lang="en-GB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3351674116533839"/>
          <c:y val="1.4230455321914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093734789925092"/>
          <c:y val="0.11444019132972894"/>
          <c:w val="0.72199646391353978"/>
          <c:h val="0.88004690810052411"/>
        </c:manualLayout>
      </c:layout>
      <c:bar3DChart>
        <c:barDir val="bar"/>
        <c:grouping val="clustered"/>
        <c:varyColors val="0"/>
        <c:ser>
          <c:idx val="0"/>
          <c:order val="0"/>
          <c:tx>
            <c:v>Lithology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Sheet13!$B$35:$B$58</c:f>
              <c:numCache>
                <c:formatCode>General</c:formatCode>
                <c:ptCount val="2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12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26A-812A-78DD2B6ABCEA}"/>
            </c:ext>
          </c:extLst>
        </c:ser>
        <c:ser>
          <c:idx val="1"/>
          <c:order val="1"/>
          <c:tx>
            <c:v>Total No. of Faults with throw &gt; 50m</c:v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Sheet13!$C$35:$C$58</c:f>
              <c:numCache>
                <c:formatCode>General</c:formatCode>
                <c:ptCount val="24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27</c:v>
                </c:pt>
                <c:pt idx="5">
                  <c:v>28</c:v>
                </c:pt>
                <c:pt idx="6">
                  <c:v>25</c:v>
                </c:pt>
                <c:pt idx="7">
                  <c:v>20</c:v>
                </c:pt>
                <c:pt idx="8">
                  <c:v>7</c:v>
                </c:pt>
                <c:pt idx="9">
                  <c:v>13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</c:v>
                </c:pt>
                <c:pt idx="14">
                  <c:v>2</c:v>
                </c:pt>
                <c:pt idx="15">
                  <c:v>17</c:v>
                </c:pt>
                <c:pt idx="16">
                  <c:v>18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426A-812A-78DD2B6ABCEA}"/>
            </c:ext>
          </c:extLst>
        </c:ser>
        <c:ser>
          <c:idx val="2"/>
          <c:order val="2"/>
          <c:tx>
            <c:v>Total No. of Faults with throw &lt; 50m</c:v>
          </c:tx>
          <c:spPr>
            <a:solidFill>
              <a:srgbClr val="0000FF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Sheet13!$D$35:$D$58</c:f>
              <c:numCache>
                <c:formatCode>General</c:formatCode>
                <c:ptCount val="24"/>
                <c:pt idx="0">
                  <c:v>117</c:v>
                </c:pt>
                <c:pt idx="1">
                  <c:v>87</c:v>
                </c:pt>
                <c:pt idx="2">
                  <c:v>23</c:v>
                </c:pt>
                <c:pt idx="3">
                  <c:v>8</c:v>
                </c:pt>
                <c:pt idx="4">
                  <c:v>114</c:v>
                </c:pt>
                <c:pt idx="5">
                  <c:v>97</c:v>
                </c:pt>
                <c:pt idx="6">
                  <c:v>85</c:v>
                </c:pt>
                <c:pt idx="7">
                  <c:v>51</c:v>
                </c:pt>
                <c:pt idx="8">
                  <c:v>48</c:v>
                </c:pt>
                <c:pt idx="9">
                  <c:v>28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50</c:v>
                </c:pt>
                <c:pt idx="20">
                  <c:v>11</c:v>
                </c:pt>
                <c:pt idx="21">
                  <c:v>0</c:v>
                </c:pt>
                <c:pt idx="22">
                  <c:v>17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426A-812A-78DD2B6A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1184"/>
        <c:axId val="625358072"/>
        <c:axId val="0"/>
      </c:bar3DChart>
      <c:catAx>
        <c:axId val="62535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8072"/>
        <c:crosses val="autoZero"/>
        <c:auto val="1"/>
        <c:lblAlgn val="ctr"/>
        <c:lblOffset val="100"/>
        <c:noMultiLvlLbl val="0"/>
      </c:catAx>
      <c:valAx>
        <c:axId val="625358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Faults Frequency</a:t>
            </a:r>
            <a:endParaRPr lang="en-GB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3351674116533839"/>
          <c:y val="1.4230455321914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Lithology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Sheet13!$B$35:$B$58</c:f>
              <c:numCache>
                <c:formatCode>General</c:formatCode>
                <c:ptCount val="2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12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7-4243-A08E-5FDBC74D855E}"/>
            </c:ext>
          </c:extLst>
        </c:ser>
        <c:ser>
          <c:idx val="1"/>
          <c:order val="1"/>
          <c:tx>
            <c:v>Total No. of Faults with throw &gt; 50m</c:v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Sheet13!$C$35:$C$58</c:f>
              <c:numCache>
                <c:formatCode>General</c:formatCode>
                <c:ptCount val="24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27</c:v>
                </c:pt>
                <c:pt idx="5">
                  <c:v>28</c:v>
                </c:pt>
                <c:pt idx="6">
                  <c:v>25</c:v>
                </c:pt>
                <c:pt idx="7">
                  <c:v>20</c:v>
                </c:pt>
                <c:pt idx="8">
                  <c:v>7</c:v>
                </c:pt>
                <c:pt idx="9">
                  <c:v>13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</c:v>
                </c:pt>
                <c:pt idx="14">
                  <c:v>2</c:v>
                </c:pt>
                <c:pt idx="15">
                  <c:v>17</c:v>
                </c:pt>
                <c:pt idx="16">
                  <c:v>18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7-4243-A08E-5FDBC74D855E}"/>
            </c:ext>
          </c:extLst>
        </c:ser>
        <c:ser>
          <c:idx val="2"/>
          <c:order val="2"/>
          <c:tx>
            <c:v>Total No. of Faults with throw &lt; 50m</c:v>
          </c:tx>
          <c:spPr>
            <a:solidFill>
              <a:srgbClr val="0000FF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Sheet13!$D$35:$D$58</c:f>
              <c:numCache>
                <c:formatCode>General</c:formatCode>
                <c:ptCount val="24"/>
                <c:pt idx="0">
                  <c:v>117</c:v>
                </c:pt>
                <c:pt idx="1">
                  <c:v>87</c:v>
                </c:pt>
                <c:pt idx="2">
                  <c:v>23</c:v>
                </c:pt>
                <c:pt idx="3">
                  <c:v>8</c:v>
                </c:pt>
                <c:pt idx="4">
                  <c:v>114</c:v>
                </c:pt>
                <c:pt idx="5">
                  <c:v>97</c:v>
                </c:pt>
                <c:pt idx="6">
                  <c:v>85</c:v>
                </c:pt>
                <c:pt idx="7">
                  <c:v>51</c:v>
                </c:pt>
                <c:pt idx="8">
                  <c:v>48</c:v>
                </c:pt>
                <c:pt idx="9">
                  <c:v>28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50</c:v>
                </c:pt>
                <c:pt idx="20">
                  <c:v>11</c:v>
                </c:pt>
                <c:pt idx="21">
                  <c:v>0</c:v>
                </c:pt>
                <c:pt idx="22">
                  <c:v>17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7-4243-A08E-5FDBC74D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1184"/>
        <c:axId val="625358072"/>
        <c:axId val="0"/>
      </c:bar3DChart>
      <c:catAx>
        <c:axId val="62535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8072"/>
        <c:crosses val="autoZero"/>
        <c:auto val="1"/>
        <c:lblAlgn val="ctr"/>
        <c:lblOffset val="100"/>
        <c:noMultiLvlLbl val="0"/>
      </c:catAx>
      <c:valAx>
        <c:axId val="625358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7256495744855864"/>
          <c:y val="1.71529962161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Sheet13!$L$1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Sheet13!$L$2:$L$26</c:f>
              <c:numCache>
                <c:formatCode>General</c:formatCode>
                <c:ptCount val="25"/>
                <c:pt idx="0">
                  <c:v>123</c:v>
                </c:pt>
                <c:pt idx="1">
                  <c:v>93</c:v>
                </c:pt>
                <c:pt idx="2">
                  <c:v>19</c:v>
                </c:pt>
                <c:pt idx="3">
                  <c:v>15</c:v>
                </c:pt>
                <c:pt idx="4">
                  <c:v>0</c:v>
                </c:pt>
                <c:pt idx="5">
                  <c:v>114</c:v>
                </c:pt>
                <c:pt idx="6">
                  <c:v>87</c:v>
                </c:pt>
                <c:pt idx="7">
                  <c:v>62</c:v>
                </c:pt>
                <c:pt idx="8">
                  <c:v>35</c:v>
                </c:pt>
                <c:pt idx="9">
                  <c:v>18</c:v>
                </c:pt>
                <c:pt idx="10">
                  <c:v>47</c:v>
                </c:pt>
                <c:pt idx="11">
                  <c:v>11</c:v>
                </c:pt>
                <c:pt idx="12">
                  <c:v>10</c:v>
                </c:pt>
                <c:pt idx="13">
                  <c:v>14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14</c:v>
                </c:pt>
                <c:pt idx="22">
                  <c:v>16</c:v>
                </c:pt>
                <c:pt idx="23">
                  <c:v>44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81A-A6F7-39F42F9D1FC3}"/>
            </c:ext>
          </c:extLst>
        </c:ser>
        <c:ser>
          <c:idx val="1"/>
          <c:order val="1"/>
          <c:tx>
            <c:strRef>
              <c:f>Sheet13!$M$1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Sheet13!$M$2:$M$26</c:f>
              <c:numCache>
                <c:formatCode>General</c:formatCode>
                <c:ptCount val="25"/>
                <c:pt idx="0">
                  <c:v>10</c:v>
                </c:pt>
                <c:pt idx="1">
                  <c:v>14</c:v>
                </c:pt>
                <c:pt idx="2">
                  <c:v>24</c:v>
                </c:pt>
                <c:pt idx="3">
                  <c:v>11</c:v>
                </c:pt>
                <c:pt idx="4">
                  <c:v>3</c:v>
                </c:pt>
                <c:pt idx="5">
                  <c:v>27</c:v>
                </c:pt>
                <c:pt idx="6">
                  <c:v>38</c:v>
                </c:pt>
                <c:pt idx="7">
                  <c:v>52</c:v>
                </c:pt>
                <c:pt idx="8">
                  <c:v>42</c:v>
                </c:pt>
                <c:pt idx="9">
                  <c:v>32</c:v>
                </c:pt>
                <c:pt idx="10">
                  <c:v>7</c:v>
                </c:pt>
                <c:pt idx="11">
                  <c:v>22</c:v>
                </c:pt>
                <c:pt idx="12">
                  <c:v>24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15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1-481A-A6F7-39F42F9D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5448"/>
        <c:axId val="625355776"/>
        <c:axId val="0"/>
      </c:bar3DChart>
      <c:catAx>
        <c:axId val="625355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2000"/>
                  <a:t>Lithology</a:t>
                </a:r>
              </a:p>
            </c:rich>
          </c:tx>
          <c:layout>
            <c:manualLayout>
              <c:xMode val="edge"/>
              <c:yMode val="edge"/>
              <c:x val="5.4846710067302351E-2"/>
              <c:y val="0.4867456854483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776"/>
        <c:crosses val="autoZero"/>
        <c:auto val="1"/>
        <c:lblAlgn val="ctr"/>
        <c:lblOffset val="100"/>
        <c:noMultiLvlLbl val="0"/>
      </c:catAx>
      <c:valAx>
        <c:axId val="625355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34840046702731"/>
              <c:y val="6.5589852845238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7256495744855864"/>
          <c:y val="1.71529962161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Sheet13!$L$1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Sheet13!$L$2:$L$26</c:f>
              <c:numCache>
                <c:formatCode>General</c:formatCode>
                <c:ptCount val="25"/>
                <c:pt idx="0">
                  <c:v>123</c:v>
                </c:pt>
                <c:pt idx="1">
                  <c:v>93</c:v>
                </c:pt>
                <c:pt idx="2">
                  <c:v>19</c:v>
                </c:pt>
                <c:pt idx="3">
                  <c:v>15</c:v>
                </c:pt>
                <c:pt idx="4">
                  <c:v>0</c:v>
                </c:pt>
                <c:pt idx="5">
                  <c:v>114</c:v>
                </c:pt>
                <c:pt idx="6">
                  <c:v>87</c:v>
                </c:pt>
                <c:pt idx="7">
                  <c:v>62</c:v>
                </c:pt>
                <c:pt idx="8">
                  <c:v>35</c:v>
                </c:pt>
                <c:pt idx="9">
                  <c:v>18</c:v>
                </c:pt>
                <c:pt idx="10">
                  <c:v>47</c:v>
                </c:pt>
                <c:pt idx="11">
                  <c:v>11</c:v>
                </c:pt>
                <c:pt idx="12">
                  <c:v>10</c:v>
                </c:pt>
                <c:pt idx="13">
                  <c:v>14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14</c:v>
                </c:pt>
                <c:pt idx="22">
                  <c:v>16</c:v>
                </c:pt>
                <c:pt idx="23">
                  <c:v>44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F-4983-AA0F-A8F3755C02E5}"/>
            </c:ext>
          </c:extLst>
        </c:ser>
        <c:ser>
          <c:idx val="1"/>
          <c:order val="1"/>
          <c:tx>
            <c:strRef>
              <c:f>Sheet13!$M$1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Sheet13!$M$2:$M$26</c:f>
              <c:numCache>
                <c:formatCode>General</c:formatCode>
                <c:ptCount val="25"/>
                <c:pt idx="0">
                  <c:v>10</c:v>
                </c:pt>
                <c:pt idx="1">
                  <c:v>14</c:v>
                </c:pt>
                <c:pt idx="2">
                  <c:v>24</c:v>
                </c:pt>
                <c:pt idx="3">
                  <c:v>11</c:v>
                </c:pt>
                <c:pt idx="4">
                  <c:v>3</c:v>
                </c:pt>
                <c:pt idx="5">
                  <c:v>27</c:v>
                </c:pt>
                <c:pt idx="6">
                  <c:v>38</c:v>
                </c:pt>
                <c:pt idx="7">
                  <c:v>52</c:v>
                </c:pt>
                <c:pt idx="8">
                  <c:v>42</c:v>
                </c:pt>
                <c:pt idx="9">
                  <c:v>32</c:v>
                </c:pt>
                <c:pt idx="10">
                  <c:v>7</c:v>
                </c:pt>
                <c:pt idx="11">
                  <c:v>22</c:v>
                </c:pt>
                <c:pt idx="12">
                  <c:v>24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15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F-4983-AA0F-A8F3755C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5448"/>
        <c:axId val="625355776"/>
        <c:axId val="0"/>
      </c:bar3DChart>
      <c:catAx>
        <c:axId val="625355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2000"/>
                  <a:t>Lithology</a:t>
                </a:r>
              </a:p>
            </c:rich>
          </c:tx>
          <c:layout>
            <c:manualLayout>
              <c:xMode val="edge"/>
              <c:yMode val="edge"/>
              <c:x val="5.4846710067302351E-2"/>
              <c:y val="0.4867456854483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776"/>
        <c:crosses val="autoZero"/>
        <c:auto val="1"/>
        <c:lblAlgn val="ctr"/>
        <c:lblOffset val="100"/>
        <c:noMultiLvlLbl val="0"/>
      </c:catAx>
      <c:valAx>
        <c:axId val="625355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34840046702731"/>
              <c:y val="6.5589852845238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Fault-8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Sheet12!$G$2:$G$6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Sheet12!$F$2:$F$6</c:f>
              <c:numCache>
                <c:formatCode>General</c:formatCode>
                <c:ptCount val="5"/>
                <c:pt idx="0">
                  <c:v>562.29999999999995</c:v>
                </c:pt>
                <c:pt idx="1">
                  <c:v>434.9</c:v>
                </c:pt>
                <c:pt idx="2">
                  <c:v>98.9</c:v>
                </c:pt>
                <c:pt idx="3">
                  <c:v>97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E-440A-9BE0-040D14AD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32680"/>
        <c:axId val="542033664"/>
      </c:scatterChart>
      <c:valAx>
        <c:axId val="54203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033664"/>
        <c:crosses val="autoZero"/>
        <c:crossBetween val="midCat"/>
      </c:valAx>
      <c:valAx>
        <c:axId val="5420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03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Fault-10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Sheet12!$O$2:$O$4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Sheet12!$N$2:$N$4</c:f>
              <c:numCache>
                <c:formatCode>General</c:formatCode>
                <c:ptCount val="3"/>
                <c:pt idx="0">
                  <c:v>78.3</c:v>
                </c:pt>
                <c:pt idx="1">
                  <c:v>46.5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8-4242-9D1D-34CFB3A4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35920"/>
        <c:axId val="541938544"/>
      </c:scatterChart>
      <c:valAx>
        <c:axId val="5419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8544"/>
        <c:crosses val="autoZero"/>
        <c:crossBetween val="midCat"/>
      </c:valAx>
      <c:valAx>
        <c:axId val="541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Fault-9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Sheet12!$W$2:$W$4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Sheet12!$V$2:$V$4</c:f>
              <c:numCache>
                <c:formatCode>General</c:formatCode>
                <c:ptCount val="3"/>
                <c:pt idx="0">
                  <c:v>20.5</c:v>
                </c:pt>
                <c:pt idx="1">
                  <c:v>19.5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C-4BF7-9EF5-059A0E8B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64784"/>
        <c:axId val="541965440"/>
      </c:scatterChart>
      <c:valAx>
        <c:axId val="5419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65440"/>
        <c:crosses val="autoZero"/>
        <c:crossBetween val="midCat"/>
      </c:valAx>
      <c:valAx>
        <c:axId val="541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Fault-15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Sheet12!$AE$2:$AE$3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Sheet12!$AD$2:$AD$3</c:f>
              <c:numCache>
                <c:formatCode>General</c:formatCode>
                <c:ptCount val="2"/>
                <c:pt idx="0">
                  <c:v>27.400000000000002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1-47D5-8A63-BCE63680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26008"/>
        <c:axId val="503020432"/>
      </c:scatterChart>
      <c:valAx>
        <c:axId val="50302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layout>
            <c:manualLayout>
              <c:xMode val="edge"/>
              <c:yMode val="edge"/>
              <c:x val="0.45489916885389325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3020432"/>
        <c:crosses val="autoZero"/>
        <c:crossBetween val="midCat"/>
      </c:valAx>
      <c:valAx>
        <c:axId val="5030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694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302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Fault-9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Sheet12!$AM$2:$AM$9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2.2000000000000002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Sheet12!$AL$2:$AL$9</c:f>
              <c:numCache>
                <c:formatCode>0.0</c:formatCode>
                <c:ptCount val="8"/>
                <c:pt idx="0">
                  <c:v>146.19999999999999</c:v>
                </c:pt>
                <c:pt idx="1">
                  <c:v>132.69999999999999</c:v>
                </c:pt>
                <c:pt idx="2">
                  <c:v>119.7</c:v>
                </c:pt>
                <c:pt idx="3">
                  <c:v>71.900000000000006</c:v>
                </c:pt>
                <c:pt idx="4">
                  <c:v>70.2</c:v>
                </c:pt>
                <c:pt idx="5">
                  <c:v>48.600000000000009</c:v>
                </c:pt>
                <c:pt idx="6" formatCode="General">
                  <c:v>26.200000000000003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E-42A8-A54E-310191B1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57992"/>
        <c:axId val="511156352"/>
      </c:scatterChart>
      <c:valAx>
        <c:axId val="51115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56352"/>
        <c:crosses val="autoZero"/>
        <c:crossBetween val="midCat"/>
      </c:valAx>
      <c:valAx>
        <c:axId val="5111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8186986566690749E-2"/>
              <c:y val="0.32062592541234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5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Sheet8!$G$4:$G$9</c:f>
              <c:numCache>
                <c:formatCode>General</c:formatCode>
                <c:ptCount val="6"/>
                <c:pt idx="0">
                  <c:v>0</c:v>
                </c:pt>
                <c:pt idx="1">
                  <c:v>201.1</c:v>
                </c:pt>
                <c:pt idx="2">
                  <c:v>351.2</c:v>
                </c:pt>
                <c:pt idx="3">
                  <c:v>489.4</c:v>
                </c:pt>
                <c:pt idx="4">
                  <c:v>634.70000000000005</c:v>
                </c:pt>
                <c:pt idx="5">
                  <c:v>694.8</c:v>
                </c:pt>
              </c:numCache>
            </c:numRef>
          </c:xVal>
          <c:yVal>
            <c:numRef>
              <c:f>Sheet8!$H$4:$H$9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51</c:v>
                </c:pt>
                <c:pt idx="3">
                  <c:v>52.8</c:v>
                </c:pt>
                <c:pt idx="4">
                  <c:v>6.3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4-41D1-8517-DB5C0DAC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23512"/>
        <c:axId val="541122200"/>
      </c:scatterChart>
      <c:valAx>
        <c:axId val="5411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2200"/>
        <c:crosses val="autoZero"/>
        <c:crossBetween val="midCat"/>
      </c:valAx>
      <c:valAx>
        <c:axId val="5411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Fault-28 Evolution</a:t>
            </a:r>
          </a:p>
        </c:rich>
      </c:tx>
      <c:layout>
        <c:manualLayout>
          <c:xMode val="edge"/>
          <c:yMode val="edge"/>
          <c:x val="0.409291557305336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Sheet12!$AT$2:$AT$5</c:f>
              <c:numCache>
                <c:formatCode>0.0</c:formatCode>
                <c:ptCount val="4"/>
                <c:pt idx="0">
                  <c:v>21.700000000000003</c:v>
                </c:pt>
                <c:pt idx="1">
                  <c:v>14.200000000000003</c:v>
                </c:pt>
                <c:pt idx="2">
                  <c:v>10.000000000000004</c:v>
                </c:pt>
                <c:pt idx="3">
                  <c:v>0</c:v>
                </c:pt>
              </c:numCache>
            </c:numRef>
          </c:xVal>
          <c:yVal>
            <c:numRef>
              <c:f>Sheet12!$AU$2:$AU$5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8-4163-8E59-34151D98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54424"/>
        <c:axId val="511256064"/>
      </c:scatterChart>
      <c:valAx>
        <c:axId val="51125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256064"/>
        <c:crosses val="autoZero"/>
        <c:crossBetween val="midCat"/>
      </c:valAx>
      <c:valAx>
        <c:axId val="5112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489574219889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25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Fault-28+7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Sheet12!$BC$2:$BC$7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0.2</c:v>
                </c:pt>
                <c:pt idx="5">
                  <c:v>0</c:v>
                </c:pt>
              </c:numCache>
            </c:numRef>
          </c:xVal>
          <c:yVal>
            <c:numRef>
              <c:f>Sheet12!$BB$2:$BB$7</c:f>
              <c:numCache>
                <c:formatCode>0.0</c:formatCode>
                <c:ptCount val="6"/>
                <c:pt idx="0">
                  <c:v>38.800000000000004</c:v>
                </c:pt>
                <c:pt idx="1">
                  <c:v>27.6</c:v>
                </c:pt>
                <c:pt idx="2">
                  <c:v>21.700000000000003</c:v>
                </c:pt>
                <c:pt idx="3">
                  <c:v>14.200000000000003</c:v>
                </c:pt>
                <c:pt idx="4" formatCode="General">
                  <c:v>10.000000000000004</c:v>
                </c:pt>
                <c:pt idx="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0-4849-8F71-7DD9460C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43232"/>
        <c:axId val="511143560"/>
      </c:scatterChart>
      <c:valAx>
        <c:axId val="5111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43560"/>
        <c:crosses val="autoZero"/>
        <c:crossBetween val="midCat"/>
      </c:valAx>
      <c:valAx>
        <c:axId val="5111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85870516185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Faults Evolution</a:t>
            </a:r>
          </a:p>
        </c:rich>
      </c:tx>
      <c:layout>
        <c:manualLayout>
          <c:xMode val="edge"/>
          <c:yMode val="edge"/>
          <c:x val="0.4256303750134397"/>
          <c:y val="3.524228531574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Fault-8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Sheet12!$G$2:$G$6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Sheet12!$B$2:$B$6</c:f>
              <c:numCache>
                <c:formatCode>General</c:formatCode>
                <c:ptCount val="5"/>
                <c:pt idx="0">
                  <c:v>332.1</c:v>
                </c:pt>
                <c:pt idx="1">
                  <c:v>459.5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5-446A-ADB3-586A75902471}"/>
            </c:ext>
          </c:extLst>
        </c:ser>
        <c:ser>
          <c:idx val="1"/>
          <c:order val="1"/>
          <c:tx>
            <c:v>Fault-10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Sheet12!$O$2:$O$4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Sheet12!$J$2:$J$4</c:f>
              <c:numCache>
                <c:formatCode>General</c:formatCode>
                <c:ptCount val="3"/>
                <c:pt idx="0">
                  <c:v>21</c:v>
                </c:pt>
                <c:pt idx="1">
                  <c:v>52.8</c:v>
                </c:pt>
                <c:pt idx="2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C-40CD-84B3-E84AA4E1CFB4}"/>
            </c:ext>
          </c:extLst>
        </c:ser>
        <c:ser>
          <c:idx val="2"/>
          <c:order val="2"/>
          <c:tx>
            <c:v>Fault-9_Sc8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Sheet12!$W$2:$W$4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Sheet12!$R$2:$R$4</c:f>
              <c:numCache>
                <c:formatCode>General</c:formatCode>
                <c:ptCount val="3"/>
                <c:pt idx="0">
                  <c:v>63.4</c:v>
                </c:pt>
                <c:pt idx="1">
                  <c:v>62.4</c:v>
                </c:pt>
                <c:pt idx="2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C-40CD-84B3-E84AA4E1CFB4}"/>
            </c:ext>
          </c:extLst>
        </c:ser>
        <c:ser>
          <c:idx val="3"/>
          <c:order val="3"/>
          <c:tx>
            <c:v>Fault-15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Sheet12!$AE$2:$AE$3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Sheet12!$Z$2:$Z$3</c:f>
              <c:numCache>
                <c:formatCode>General</c:formatCode>
                <c:ptCount val="2"/>
                <c:pt idx="0">
                  <c:v>53.1</c:v>
                </c:pt>
                <c:pt idx="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C-40CD-84B3-E84AA4E1CFB4}"/>
            </c:ext>
          </c:extLst>
        </c:ser>
        <c:ser>
          <c:idx val="4"/>
          <c:order val="4"/>
          <c:tx>
            <c:v>Fault-9_Sc-1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Sheet12!$AM$2:$AM$9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2.2000000000000002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Sheet12!$AH$2:$AH$9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49.2</c:v>
                </c:pt>
                <c:pt idx="7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C-40CD-84B3-E84AA4E1CFB4}"/>
            </c:ext>
          </c:extLst>
        </c:ser>
        <c:ser>
          <c:idx val="5"/>
          <c:order val="5"/>
          <c:tx>
            <c:v>Fault-28-Sc-1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Sheet12!$AU$2:$AU$5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Sheet12!$AP$2:$AP$5</c:f>
              <c:numCache>
                <c:formatCode>General</c:formatCode>
                <c:ptCount val="4"/>
                <c:pt idx="0">
                  <c:v>17.5</c:v>
                </c:pt>
                <c:pt idx="1">
                  <c:v>25</c:v>
                </c:pt>
                <c:pt idx="2">
                  <c:v>29.2</c:v>
                </c:pt>
                <c:pt idx="3">
                  <c:v>39.200000000000003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6C-40CD-84B3-E84AA4E1CFB4}"/>
            </c:ext>
          </c:extLst>
        </c:ser>
        <c:ser>
          <c:idx val="6"/>
          <c:order val="6"/>
          <c:tx>
            <c:v>Fault-28+7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Sheet12!$BC$2:$BC$7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0.2</c:v>
                </c:pt>
                <c:pt idx="5">
                  <c:v>0</c:v>
                </c:pt>
              </c:numCache>
            </c:numRef>
          </c:xVal>
          <c:yVal>
            <c:numRef>
              <c:f>Sheet12!$AX$2:$AX$7</c:f>
              <c:numCache>
                <c:formatCode>General</c:formatCode>
                <c:ptCount val="6"/>
                <c:pt idx="0">
                  <c:v>34.6</c:v>
                </c:pt>
                <c:pt idx="1">
                  <c:v>23.4</c:v>
                </c:pt>
                <c:pt idx="2">
                  <c:v>17.5</c:v>
                </c:pt>
                <c:pt idx="3">
                  <c:v>25</c:v>
                </c:pt>
                <c:pt idx="4">
                  <c:v>29.2</c:v>
                </c:pt>
                <c:pt idx="5">
                  <c:v>39.200000000000003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6C-40CD-84B3-E84AA4E1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36208"/>
        <c:axId val="620551920"/>
      </c:scatterChart>
      <c:valAx>
        <c:axId val="6000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0551920"/>
        <c:crosses val="autoZero"/>
        <c:crossBetween val="midCat"/>
      </c:valAx>
      <c:valAx>
        <c:axId val="620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03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Fault-9-Sc1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Sheet12!$W$2:$W$4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Sheet12!$V$2:$V$4</c:f>
              <c:numCache>
                <c:formatCode>General</c:formatCode>
                <c:ptCount val="3"/>
                <c:pt idx="0">
                  <c:v>20.5</c:v>
                </c:pt>
                <c:pt idx="1">
                  <c:v>19.5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3-455C-BC94-6C842EB8900A}"/>
            </c:ext>
          </c:extLst>
        </c:ser>
        <c:ser>
          <c:idx val="1"/>
          <c:order val="1"/>
          <c:tx>
            <c:v>Fault-10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Sheet12!$O$2:$O$4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Sheet12!$N$2:$N$4</c:f>
              <c:numCache>
                <c:formatCode>General</c:formatCode>
                <c:ptCount val="3"/>
                <c:pt idx="0">
                  <c:v>78.3</c:v>
                </c:pt>
                <c:pt idx="1">
                  <c:v>46.5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3-455C-BC94-6C842EB8900A}"/>
            </c:ext>
          </c:extLst>
        </c:ser>
        <c:ser>
          <c:idx val="2"/>
          <c:order val="2"/>
          <c:tx>
            <c:v>Fault-15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Sheet12!$AE$2:$AE$3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Sheet12!$AD$2:$AD$3</c:f>
              <c:numCache>
                <c:formatCode>General</c:formatCode>
                <c:ptCount val="2"/>
                <c:pt idx="0">
                  <c:v>27.400000000000002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3-455C-BC94-6C842EB8900A}"/>
            </c:ext>
          </c:extLst>
        </c:ser>
        <c:ser>
          <c:idx val="3"/>
          <c:order val="3"/>
          <c:tx>
            <c:v>Fault-8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Sheet12!$G$2:$G$6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Sheet12!$F$2:$F$6</c:f>
              <c:numCache>
                <c:formatCode>General</c:formatCode>
                <c:ptCount val="5"/>
                <c:pt idx="0">
                  <c:v>562.29999999999995</c:v>
                </c:pt>
                <c:pt idx="1">
                  <c:v>434.9</c:v>
                </c:pt>
                <c:pt idx="2">
                  <c:v>98.9</c:v>
                </c:pt>
                <c:pt idx="3">
                  <c:v>97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43-455C-BC94-6C842EB8900A}"/>
            </c:ext>
          </c:extLst>
        </c:ser>
        <c:ser>
          <c:idx val="4"/>
          <c:order val="4"/>
          <c:tx>
            <c:v>Fault-9-Sc8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Sheet12!$AM$2:$AM$9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2.2000000000000002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Sheet12!$AL$2:$AL$9</c:f>
              <c:numCache>
                <c:formatCode>0.0</c:formatCode>
                <c:ptCount val="8"/>
                <c:pt idx="0">
                  <c:v>146.19999999999999</c:v>
                </c:pt>
                <c:pt idx="1">
                  <c:v>132.69999999999999</c:v>
                </c:pt>
                <c:pt idx="2">
                  <c:v>119.7</c:v>
                </c:pt>
                <c:pt idx="3">
                  <c:v>71.900000000000006</c:v>
                </c:pt>
                <c:pt idx="4">
                  <c:v>70.2</c:v>
                </c:pt>
                <c:pt idx="5">
                  <c:v>48.600000000000009</c:v>
                </c:pt>
                <c:pt idx="6" formatCode="General">
                  <c:v>26.200000000000003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43-455C-BC94-6C842EB8900A}"/>
            </c:ext>
          </c:extLst>
        </c:ser>
        <c:ser>
          <c:idx val="5"/>
          <c:order val="5"/>
          <c:tx>
            <c:v>Fault-28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Sheet12!$AU$2:$AU$5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Sheet12!$AT$2:$AT$5</c:f>
              <c:numCache>
                <c:formatCode>0.0</c:formatCode>
                <c:ptCount val="4"/>
                <c:pt idx="0">
                  <c:v>21.700000000000003</c:v>
                </c:pt>
                <c:pt idx="1">
                  <c:v>14.200000000000003</c:v>
                </c:pt>
                <c:pt idx="2">
                  <c:v>10.000000000000004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43-455C-BC94-6C842EB8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35920"/>
        <c:axId val="541938544"/>
      </c:scatterChart>
      <c:valAx>
        <c:axId val="5419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8544"/>
        <c:crosses val="autoZero"/>
        <c:crossBetween val="midCat"/>
      </c:valAx>
      <c:valAx>
        <c:axId val="541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Sheet15!$A$2:$A$8</c:f>
              <c:numCache>
                <c:formatCode>General</c:formatCode>
                <c:ptCount val="7"/>
                <c:pt idx="0">
                  <c:v>-950</c:v>
                </c:pt>
                <c:pt idx="1">
                  <c:v>-566</c:v>
                </c:pt>
                <c:pt idx="2">
                  <c:v>-420.2</c:v>
                </c:pt>
                <c:pt idx="3">
                  <c:v>-180.1</c:v>
                </c:pt>
                <c:pt idx="4">
                  <c:v>154.4</c:v>
                </c:pt>
                <c:pt idx="5">
                  <c:v>244</c:v>
                </c:pt>
                <c:pt idx="6">
                  <c:v>486.2</c:v>
                </c:pt>
              </c:numCache>
            </c:numRef>
          </c:xVal>
          <c:yVal>
            <c:numRef>
              <c:f>Sheet15!$B$2:$B$8</c:f>
              <c:numCache>
                <c:formatCode>General</c:formatCode>
                <c:ptCount val="7"/>
                <c:pt idx="0">
                  <c:v>0</c:v>
                </c:pt>
                <c:pt idx="1">
                  <c:v>333.6</c:v>
                </c:pt>
                <c:pt idx="2">
                  <c:v>459.5</c:v>
                </c:pt>
                <c:pt idx="3">
                  <c:v>346.1</c:v>
                </c:pt>
                <c:pt idx="4">
                  <c:v>173</c:v>
                </c:pt>
                <c:pt idx="5">
                  <c:v>126.5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77A-8656-590FB3D9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27872"/>
        <c:axId val="431225576"/>
      </c:scatterChart>
      <c:valAx>
        <c:axId val="4312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5576"/>
        <c:crosses val="autoZero"/>
        <c:crossBetween val="midCat"/>
      </c:valAx>
      <c:valAx>
        <c:axId val="4312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Sheet15!$A$14:$A$20</c:f>
              <c:numCache>
                <c:formatCode>General</c:formatCode>
                <c:ptCount val="7"/>
                <c:pt idx="0">
                  <c:v>-950</c:v>
                </c:pt>
                <c:pt idx="1">
                  <c:v>-566</c:v>
                </c:pt>
                <c:pt idx="2">
                  <c:v>-420.2</c:v>
                </c:pt>
                <c:pt idx="3">
                  <c:v>-180.1</c:v>
                </c:pt>
                <c:pt idx="4">
                  <c:v>154.4</c:v>
                </c:pt>
                <c:pt idx="5">
                  <c:v>244</c:v>
                </c:pt>
                <c:pt idx="6">
                  <c:v>486.2</c:v>
                </c:pt>
              </c:numCache>
            </c:numRef>
          </c:xVal>
          <c:yVal>
            <c:numRef>
              <c:f>Sheet15!$B$14:$B$20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345.5</c:v>
                </c:pt>
                <c:pt idx="4">
                  <c:v>175.9</c:v>
                </c:pt>
                <c:pt idx="5">
                  <c:v>121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7-448C-B89A-3CEDAA64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30760"/>
        <c:axId val="430028792"/>
      </c:scatterChart>
      <c:valAx>
        <c:axId val="43003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8792"/>
        <c:crosses val="autoZero"/>
        <c:crossBetween val="midCat"/>
      </c:valAx>
      <c:valAx>
        <c:axId val="43002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3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Sheet15!$M$2:$M$8</c:f>
              <c:numCache>
                <c:formatCode>General</c:formatCode>
                <c:ptCount val="7"/>
                <c:pt idx="0">
                  <c:v>-343.4</c:v>
                </c:pt>
                <c:pt idx="1">
                  <c:v>-197.9</c:v>
                </c:pt>
                <c:pt idx="2">
                  <c:v>-51.4</c:v>
                </c:pt>
                <c:pt idx="3">
                  <c:v>136.5</c:v>
                </c:pt>
                <c:pt idx="4">
                  <c:v>236.7</c:v>
                </c:pt>
                <c:pt idx="5">
                  <c:v>376.4</c:v>
                </c:pt>
                <c:pt idx="6">
                  <c:v>469.6</c:v>
                </c:pt>
              </c:numCache>
            </c:numRef>
          </c:xVal>
          <c:yVal>
            <c:numRef>
              <c:f>Sheet15!$N$2:$N$8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22.8</c:v>
                </c:pt>
                <c:pt idx="4">
                  <c:v>52.8</c:v>
                </c:pt>
                <c:pt idx="5">
                  <c:v>13.7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5-412E-B746-53158E6A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40320"/>
        <c:axId val="440333760"/>
      </c:scatterChart>
      <c:valAx>
        <c:axId val="4403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3760"/>
        <c:crosses val="autoZero"/>
        <c:crossBetween val="midCat"/>
      </c:valAx>
      <c:valAx>
        <c:axId val="4403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Sheet15!$Q$4:$Q$9</c:f>
              <c:numCache>
                <c:formatCode>General</c:formatCode>
                <c:ptCount val="6"/>
                <c:pt idx="0">
                  <c:v>-901.6</c:v>
                </c:pt>
                <c:pt idx="1">
                  <c:v>-824</c:v>
                </c:pt>
                <c:pt idx="2">
                  <c:v>-716.8</c:v>
                </c:pt>
                <c:pt idx="3">
                  <c:v>-391.1</c:v>
                </c:pt>
                <c:pt idx="4">
                  <c:v>-212.7</c:v>
                </c:pt>
                <c:pt idx="5">
                  <c:v>181.8</c:v>
                </c:pt>
              </c:numCache>
            </c:numRef>
          </c:xVal>
          <c:yVal>
            <c:numRef>
              <c:f>Sheet15!$R$4:$R$9</c:f>
              <c:numCache>
                <c:formatCode>General</c:formatCode>
                <c:ptCount val="6"/>
                <c:pt idx="0">
                  <c:v>0</c:v>
                </c:pt>
                <c:pt idx="2">
                  <c:v>514.6</c:v>
                </c:pt>
                <c:pt idx="3">
                  <c:v>1182</c:v>
                </c:pt>
                <c:pt idx="4">
                  <c:v>1210.0999999999999</c:v>
                </c:pt>
                <c:pt idx="5">
                  <c:v>1275.9000000000001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1-4159-B0F9-AF082276E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5432"/>
        <c:axId val="442095760"/>
      </c:scatterChart>
      <c:valAx>
        <c:axId val="4420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5760"/>
        <c:crosses val="autoZero"/>
        <c:crossBetween val="midCat"/>
      </c:valAx>
      <c:valAx>
        <c:axId val="4420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Sheet8!$K$3:$K$7</c:f>
              <c:numCache>
                <c:formatCode>General</c:formatCode>
                <c:ptCount val="5"/>
                <c:pt idx="0">
                  <c:v>0</c:v>
                </c:pt>
                <c:pt idx="1">
                  <c:v>11.5</c:v>
                </c:pt>
                <c:pt idx="2">
                  <c:v>149.69999999999999</c:v>
                </c:pt>
                <c:pt idx="3">
                  <c:v>295</c:v>
                </c:pt>
                <c:pt idx="4">
                  <c:v>363.7</c:v>
                </c:pt>
              </c:numCache>
            </c:numRef>
          </c:xVal>
          <c:yVal>
            <c:numRef>
              <c:f>Sheet8!$L$3:$L$7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52.8</c:v>
                </c:pt>
                <c:pt idx="3">
                  <c:v>6.3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3-4CED-AC93-FEA55A11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19904"/>
        <c:axId val="541113016"/>
      </c:scatterChart>
      <c:valAx>
        <c:axId val="541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3016"/>
        <c:crosses val="autoZero"/>
        <c:crossBetween val="midCat"/>
      </c:valAx>
      <c:valAx>
        <c:axId val="5411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displacement profile fault 8+10</a:t>
            </a:r>
          </a:p>
        </c:rich>
      </c:tx>
      <c:layout>
        <c:manualLayout>
          <c:xMode val="edge"/>
          <c:yMode val="edge"/>
          <c:x val="0.22435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Sheet8!$O$2:$O$8</c:f>
              <c:numCache>
                <c:formatCode>General</c:formatCode>
                <c:ptCount val="7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</c:numCache>
            </c:numRef>
          </c:xVal>
          <c:yVal>
            <c:numRef>
              <c:f>Sheet8!$P$2:$P$8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176.4</c:v>
                </c:pt>
                <c:pt idx="5">
                  <c:v>81.199999999999989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D2F-9515-7C925332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8384"/>
        <c:axId val="427803408"/>
      </c:scatterChart>
      <c:valAx>
        <c:axId val="541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3408"/>
        <c:crosses val="autoZero"/>
        <c:crossBetween val="midCat"/>
      </c:valAx>
      <c:valAx>
        <c:axId val="4278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Displacement profile</a:t>
            </a:r>
            <a:r>
              <a:rPr lang="en-GB" baseline="0">
                <a:solidFill>
                  <a:sysClr val="windowText" lastClr="000000"/>
                </a:solidFill>
              </a:rPr>
              <a:t> fault 9 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376363820582293"/>
                  <c:y val="-0.30027876037968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Sheet2!$A$2:$A$9</c:f>
              <c:numCache>
                <c:formatCode>General</c:formatCode>
                <c:ptCount val="8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49.2</c:v>
                </c:pt>
                <c:pt idx="7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2-4EAC-8F04-700E398C6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458104"/>
        <c:axId val="575154168"/>
      </c:scatterChart>
      <c:valAx>
        <c:axId val="49945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Distance Vertically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along fault trace (m)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4168"/>
        <c:crosses val="autoZero"/>
        <c:crossBetween val="midCat"/>
      </c:valAx>
      <c:valAx>
        <c:axId val="5751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ysClr val="windowText" lastClr="000000"/>
                    </a:solidFill>
                  </a:rPr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810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Sheet2!$D$2:$D$11</c:f>
              <c:numCache>
                <c:formatCode>General</c:formatCode>
                <c:ptCount val="10"/>
                <c:pt idx="0">
                  <c:v>72.7</c:v>
                </c:pt>
                <c:pt idx="1">
                  <c:v>201.7</c:v>
                </c:pt>
                <c:pt idx="2">
                  <c:v>680.6</c:v>
                </c:pt>
                <c:pt idx="3">
                  <c:v>802.1</c:v>
                </c:pt>
                <c:pt idx="4">
                  <c:v>887.6</c:v>
                </c:pt>
                <c:pt idx="5">
                  <c:v>1059.0999999999999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28.9</c:v>
                </c:pt>
                <c:pt idx="1">
                  <c:v>23.4</c:v>
                </c:pt>
                <c:pt idx="2">
                  <c:v>17.5</c:v>
                </c:pt>
                <c:pt idx="3">
                  <c:v>25.5</c:v>
                </c:pt>
                <c:pt idx="4">
                  <c:v>30.4</c:v>
                </c:pt>
                <c:pt idx="5">
                  <c:v>39.200000000000003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D-4B73-B3AA-878EFED6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8960"/>
        <c:axId val="532109288"/>
      </c:scatterChart>
      <c:valAx>
        <c:axId val="5321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09288"/>
        <c:crosses val="autoZero"/>
        <c:crossBetween val="midCat"/>
      </c:valAx>
      <c:valAx>
        <c:axId val="5321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Sheet2!$G$4:$G$11</c:f>
              <c:numCache>
                <c:formatCode>General</c:formatCode>
                <c:ptCount val="8"/>
                <c:pt idx="0">
                  <c:v>367.1</c:v>
                </c:pt>
                <c:pt idx="1">
                  <c:v>485.1</c:v>
                </c:pt>
                <c:pt idx="2">
                  <c:v>574.5</c:v>
                </c:pt>
                <c:pt idx="3">
                  <c:v>745.5</c:v>
                </c:pt>
                <c:pt idx="4">
                  <c:v>950</c:v>
                </c:pt>
                <c:pt idx="5">
                  <c:v>1150</c:v>
                </c:pt>
                <c:pt idx="6">
                  <c:v>1350</c:v>
                </c:pt>
                <c:pt idx="7">
                  <c:v>1550</c:v>
                </c:pt>
              </c:numCache>
            </c:numRef>
          </c:xVal>
          <c:yVal>
            <c:numRef>
              <c:f>Sheet2!$H$4:$H$11</c:f>
              <c:numCache>
                <c:formatCode>General</c:formatCode>
                <c:ptCount val="8"/>
                <c:pt idx="0">
                  <c:v>17.5</c:v>
                </c:pt>
                <c:pt idx="1">
                  <c:v>25</c:v>
                </c:pt>
                <c:pt idx="2">
                  <c:v>29.2</c:v>
                </c:pt>
                <c:pt idx="3">
                  <c:v>39.200000000000003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7-4875-9CC7-7513FABA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1400"/>
        <c:axId val="458500088"/>
      </c:scatterChart>
      <c:valAx>
        <c:axId val="4585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0088"/>
        <c:crosses val="autoZero"/>
        <c:crossBetween val="midCat"/>
      </c:valAx>
      <c:valAx>
        <c:axId val="4585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Displacement profile fault 9 Iterpretation 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3387426106062525"/>
          <c:y val="0.14201183431952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</c:f>
              <c:numCache>
                <c:formatCode>General</c:formatCode>
                <c:ptCount val="8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</c:numCache>
            </c:numRef>
          </c:xVal>
          <c:yVal>
            <c:numRef>
              <c:f>Sheet3!$B$2:$B$9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36.5</c:v>
                </c:pt>
                <c:pt idx="5">
                  <c:v>26.8</c:v>
                </c:pt>
                <c:pt idx="6">
                  <c:v>12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8-4ADE-A18D-12DE0F29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24864"/>
        <c:axId val="394623552"/>
      </c:scatterChart>
      <c:valAx>
        <c:axId val="39462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Distance Vertically along fault trace (m) 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3552"/>
        <c:crosses val="autoZero"/>
        <c:crossBetween val="midCat"/>
      </c:valAx>
      <c:valAx>
        <c:axId val="3946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Displacement (m)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205358705161853"/>
                  <c:y val="-3.6398002333041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Sheet1!$S$2:$S$6</c:f>
              <c:numCache>
                <c:formatCode>General</c:formatCode>
                <c:ptCount val="5"/>
                <c:pt idx="0">
                  <c:v>114</c:v>
                </c:pt>
                <c:pt idx="1">
                  <c:v>259.10000000000002</c:v>
                </c:pt>
                <c:pt idx="2">
                  <c:v>925.4</c:v>
                </c:pt>
                <c:pt idx="3">
                  <c:v>1048.8</c:v>
                </c:pt>
                <c:pt idx="4">
                  <c:v>1207.5</c:v>
                </c:pt>
              </c:numCache>
            </c:numRef>
          </c:xVal>
          <c:yVal>
            <c:numRef>
              <c:f>Sheet1!$T$2:$T$6</c:f>
              <c:numCache>
                <c:formatCode>General</c:formatCode>
                <c:ptCount val="5"/>
                <c:pt idx="0">
                  <c:v>332.1</c:v>
                </c:pt>
                <c:pt idx="1">
                  <c:v>459.5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7-4C2A-91A9-7FEEC409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27392"/>
        <c:axId val="475224440"/>
      </c:scatterChart>
      <c:valAx>
        <c:axId val="475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4440"/>
        <c:crosses val="autoZero"/>
        <c:crossBetween val="midCat"/>
      </c:valAx>
      <c:valAx>
        <c:axId val="4752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Sheet3!$H$2:$H$9</c:f>
              <c:numCache>
                <c:formatCode>General</c:formatCode>
                <c:ptCount val="8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1900</c:v>
                </c:pt>
              </c:numCache>
            </c:numRef>
          </c:xVal>
          <c:yVal>
            <c:numRef>
              <c:f>Sheet3!$I$2:$I$9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12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3-478B-A6F9-B676A1A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27112"/>
        <c:axId val="307431048"/>
      </c:scatterChart>
      <c:valAx>
        <c:axId val="3074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31048"/>
        <c:crosses val="autoZero"/>
        <c:crossBetween val="midCat"/>
      </c:valAx>
      <c:valAx>
        <c:axId val="3074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4_8 </a:t>
            </a:r>
          </a:p>
        </c:rich>
      </c:tx>
      <c:layout>
        <c:manualLayout>
          <c:xMode val="edge"/>
          <c:yMode val="edge"/>
          <c:x val="0.199840113735783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Fault_s8!$A$2:$A$6</c:f>
              <c:numCache>
                <c:formatCode>General</c:formatCode>
                <c:ptCount val="5"/>
                <c:pt idx="0">
                  <c:v>0</c:v>
                </c:pt>
                <c:pt idx="1">
                  <c:v>87.2</c:v>
                </c:pt>
                <c:pt idx="2">
                  <c:v>162</c:v>
                </c:pt>
                <c:pt idx="3">
                  <c:v>277.7</c:v>
                </c:pt>
                <c:pt idx="4">
                  <c:v>381.5</c:v>
                </c:pt>
              </c:numCache>
            </c:numRef>
          </c:xVal>
          <c:yVal>
            <c:numRef>
              <c:f>Fault_s8!$B$2:$B$6</c:f>
              <c:numCache>
                <c:formatCode>General</c:formatCode>
                <c:ptCount val="5"/>
                <c:pt idx="0">
                  <c:v>0</c:v>
                </c:pt>
                <c:pt idx="1">
                  <c:v>43.5</c:v>
                </c:pt>
                <c:pt idx="2">
                  <c:v>20.100000000000001</c:v>
                </c:pt>
                <c:pt idx="3">
                  <c:v>24.8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A-4EEE-B7F5-698F69B4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4384"/>
        <c:axId val="217083400"/>
      </c:scatterChart>
      <c:valAx>
        <c:axId val="2170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3400"/>
        <c:crosses val="autoZero"/>
        <c:crossBetween val="midCat"/>
      </c:valAx>
      <c:valAx>
        <c:axId val="2170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5_8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Fault_s8!$D$2:$D$7</c:f>
              <c:numCache>
                <c:formatCode>General</c:formatCode>
                <c:ptCount val="6"/>
                <c:pt idx="0">
                  <c:v>0</c:v>
                </c:pt>
                <c:pt idx="1">
                  <c:v>270.7</c:v>
                </c:pt>
                <c:pt idx="2">
                  <c:v>515.9</c:v>
                </c:pt>
                <c:pt idx="3">
                  <c:v>577.6</c:v>
                </c:pt>
                <c:pt idx="4">
                  <c:v>700.7</c:v>
                </c:pt>
                <c:pt idx="5">
                  <c:v>723.3</c:v>
                </c:pt>
              </c:numCache>
            </c:numRef>
          </c:xVal>
          <c:yVal>
            <c:numRef>
              <c:f>Fault_s8!$E$2:$E$7</c:f>
              <c:numCache>
                <c:formatCode>General</c:formatCode>
                <c:ptCount val="6"/>
                <c:pt idx="0">
                  <c:v>0</c:v>
                </c:pt>
                <c:pt idx="1">
                  <c:v>64.599999999999994</c:v>
                </c:pt>
                <c:pt idx="2">
                  <c:v>25.8</c:v>
                </c:pt>
                <c:pt idx="3">
                  <c:v>12.6</c:v>
                </c:pt>
                <c:pt idx="4">
                  <c:v>9.1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F63-AC95-94A27C73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5368"/>
        <c:axId val="217085696"/>
      </c:scatterChart>
      <c:valAx>
        <c:axId val="21708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5696"/>
        <c:crosses val="autoZero"/>
        <c:crossBetween val="midCat"/>
      </c:valAx>
      <c:valAx>
        <c:axId val="2170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9_8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Fault_s8!$G$2:$G$14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196.8</c:v>
                </c:pt>
                <c:pt idx="3">
                  <c:v>421.5</c:v>
                </c:pt>
                <c:pt idx="4">
                  <c:v>519.20000000000005</c:v>
                </c:pt>
                <c:pt idx="5">
                  <c:v>633</c:v>
                </c:pt>
                <c:pt idx="6">
                  <c:v>985.6</c:v>
                </c:pt>
                <c:pt idx="7">
                  <c:v>1125.3</c:v>
                </c:pt>
                <c:pt idx="8">
                  <c:v>1201.4000000000001</c:v>
                </c:pt>
                <c:pt idx="9">
                  <c:v>1598.5</c:v>
                </c:pt>
                <c:pt idx="10">
                  <c:v>1735.6</c:v>
                </c:pt>
                <c:pt idx="11">
                  <c:v>1952.1</c:v>
                </c:pt>
                <c:pt idx="12">
                  <c:v>2034.1</c:v>
                </c:pt>
              </c:numCache>
            </c:numRef>
          </c:xVal>
          <c:yVal>
            <c:numRef>
              <c:f>Fault_s8!$H$2:$H$14</c:f>
              <c:numCache>
                <c:formatCode>General</c:formatCode>
                <c:ptCount val="13"/>
                <c:pt idx="0">
                  <c:v>0</c:v>
                </c:pt>
                <c:pt idx="1">
                  <c:v>7.3</c:v>
                </c:pt>
                <c:pt idx="2">
                  <c:v>16.7</c:v>
                </c:pt>
                <c:pt idx="3">
                  <c:v>89</c:v>
                </c:pt>
                <c:pt idx="4">
                  <c:v>205.5</c:v>
                </c:pt>
                <c:pt idx="5">
                  <c:v>193.9</c:v>
                </c:pt>
                <c:pt idx="6">
                  <c:v>228.6</c:v>
                </c:pt>
                <c:pt idx="7">
                  <c:v>240.6</c:v>
                </c:pt>
                <c:pt idx="8">
                  <c:v>325.89999999999998</c:v>
                </c:pt>
                <c:pt idx="9">
                  <c:v>122.1</c:v>
                </c:pt>
                <c:pt idx="10">
                  <c:v>81.3</c:v>
                </c:pt>
                <c:pt idx="11">
                  <c:v>18.100000000000001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F-4F90-ADFA-2B981DDE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86712"/>
        <c:axId val="309982120"/>
      </c:scatterChart>
      <c:valAx>
        <c:axId val="30998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2120"/>
        <c:crosses val="autoZero"/>
        <c:crossBetween val="midCat"/>
      </c:valAx>
      <c:valAx>
        <c:axId val="3099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Fault_s8!$J$2:$J$12</c:f>
              <c:numCache>
                <c:formatCode>General</c:formatCode>
                <c:ptCount val="11"/>
                <c:pt idx="0">
                  <c:v>0</c:v>
                </c:pt>
                <c:pt idx="1">
                  <c:v>204.4</c:v>
                </c:pt>
                <c:pt idx="2">
                  <c:v>349.6</c:v>
                </c:pt>
                <c:pt idx="3">
                  <c:v>451.7</c:v>
                </c:pt>
                <c:pt idx="4">
                  <c:v>840</c:v>
                </c:pt>
                <c:pt idx="5">
                  <c:v>946.6</c:v>
                </c:pt>
                <c:pt idx="6">
                  <c:v>1036.9000000000001</c:v>
                </c:pt>
                <c:pt idx="7">
                  <c:v>1326.9</c:v>
                </c:pt>
                <c:pt idx="8">
                  <c:v>1515.8</c:v>
                </c:pt>
                <c:pt idx="9">
                  <c:v>1806.4</c:v>
                </c:pt>
                <c:pt idx="10">
                  <c:v>1905.5</c:v>
                </c:pt>
              </c:numCache>
            </c:numRef>
          </c:xVal>
          <c:yVal>
            <c:numRef>
              <c:f>Fault_s8!$K$2:$K$12</c:f>
              <c:numCache>
                <c:formatCode>General</c:formatCode>
                <c:ptCount val="11"/>
                <c:pt idx="0">
                  <c:v>0</c:v>
                </c:pt>
                <c:pt idx="1">
                  <c:v>145.19999999999999</c:v>
                </c:pt>
                <c:pt idx="2">
                  <c:v>201.6</c:v>
                </c:pt>
                <c:pt idx="3">
                  <c:v>228.5</c:v>
                </c:pt>
                <c:pt idx="4">
                  <c:v>184.9</c:v>
                </c:pt>
                <c:pt idx="5">
                  <c:v>212.1</c:v>
                </c:pt>
                <c:pt idx="6">
                  <c:v>238</c:v>
                </c:pt>
                <c:pt idx="7">
                  <c:v>239.4</c:v>
                </c:pt>
                <c:pt idx="8">
                  <c:v>164.2</c:v>
                </c:pt>
                <c:pt idx="9">
                  <c:v>22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1BA-9302-128CCB0E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37504"/>
        <c:axId val="472230616"/>
      </c:scatterChart>
      <c:valAx>
        <c:axId val="4722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0616"/>
        <c:crosses val="autoZero"/>
        <c:crossBetween val="midCat"/>
      </c:valAx>
      <c:valAx>
        <c:axId val="4722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12_8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Fault_s8!$M$2:$M$13</c:f>
              <c:numCache>
                <c:formatCode>General</c:formatCode>
                <c:ptCount val="12"/>
                <c:pt idx="0">
                  <c:v>0</c:v>
                </c:pt>
                <c:pt idx="1">
                  <c:v>147.9</c:v>
                </c:pt>
                <c:pt idx="2">
                  <c:v>275.89999999999998</c:v>
                </c:pt>
                <c:pt idx="3">
                  <c:v>498</c:v>
                </c:pt>
                <c:pt idx="4">
                  <c:v>642.29999999999995</c:v>
                </c:pt>
                <c:pt idx="5">
                  <c:v>722.6</c:v>
                </c:pt>
                <c:pt idx="6">
                  <c:v>925.4</c:v>
                </c:pt>
                <c:pt idx="7">
                  <c:v>986.1</c:v>
                </c:pt>
                <c:pt idx="8">
                  <c:v>1052.2</c:v>
                </c:pt>
                <c:pt idx="9">
                  <c:v>1170</c:v>
                </c:pt>
                <c:pt idx="10">
                  <c:v>1295.0999999999999</c:v>
                </c:pt>
                <c:pt idx="11">
                  <c:v>1424.6</c:v>
                </c:pt>
              </c:numCache>
            </c:numRef>
          </c:xVal>
          <c:yVal>
            <c:numRef>
              <c:f>Fault_s8!$N$2:$N$13</c:f>
              <c:numCache>
                <c:formatCode>General</c:formatCode>
                <c:ptCount val="12"/>
                <c:pt idx="0">
                  <c:v>0</c:v>
                </c:pt>
                <c:pt idx="1">
                  <c:v>23.1</c:v>
                </c:pt>
                <c:pt idx="2">
                  <c:v>38</c:v>
                </c:pt>
                <c:pt idx="3">
                  <c:v>86.6</c:v>
                </c:pt>
                <c:pt idx="4">
                  <c:v>80.3</c:v>
                </c:pt>
                <c:pt idx="5">
                  <c:v>81.5</c:v>
                </c:pt>
                <c:pt idx="6">
                  <c:v>97.7</c:v>
                </c:pt>
                <c:pt idx="7">
                  <c:v>122.3</c:v>
                </c:pt>
                <c:pt idx="8">
                  <c:v>148.1</c:v>
                </c:pt>
                <c:pt idx="9">
                  <c:v>134.80000000000001</c:v>
                </c:pt>
                <c:pt idx="10">
                  <c:v>97.5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4-409A-8679-0D7DCE71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27992"/>
        <c:axId val="472225696"/>
      </c:scatterChart>
      <c:valAx>
        <c:axId val="47222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5696"/>
        <c:crosses val="autoZero"/>
        <c:crossBetween val="midCat"/>
      </c:valAx>
      <c:valAx>
        <c:axId val="472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Fault_s8!$P$2:$P$11</c:f>
              <c:numCache>
                <c:formatCode>General</c:formatCode>
                <c:ptCount val="10"/>
                <c:pt idx="0">
                  <c:v>0</c:v>
                </c:pt>
                <c:pt idx="1">
                  <c:v>57.3</c:v>
                </c:pt>
                <c:pt idx="2">
                  <c:v>376.6</c:v>
                </c:pt>
                <c:pt idx="3">
                  <c:v>449.7</c:v>
                </c:pt>
                <c:pt idx="4">
                  <c:v>900.5</c:v>
                </c:pt>
                <c:pt idx="5">
                  <c:v>1066.3</c:v>
                </c:pt>
                <c:pt idx="6">
                  <c:v>1235.3</c:v>
                </c:pt>
                <c:pt idx="7">
                  <c:v>1334.8</c:v>
                </c:pt>
                <c:pt idx="8">
                  <c:v>1422.4</c:v>
                </c:pt>
                <c:pt idx="9">
                  <c:v>1472.2</c:v>
                </c:pt>
              </c:numCache>
            </c:numRef>
          </c:xVal>
          <c:yVal>
            <c:numRef>
              <c:f>Fault_s8!$Q$2:$Q$11</c:f>
              <c:numCache>
                <c:formatCode>General</c:formatCode>
                <c:ptCount val="10"/>
                <c:pt idx="0">
                  <c:v>0</c:v>
                </c:pt>
                <c:pt idx="1">
                  <c:v>330.3</c:v>
                </c:pt>
                <c:pt idx="2">
                  <c:v>344.3</c:v>
                </c:pt>
                <c:pt idx="3">
                  <c:v>386.9</c:v>
                </c:pt>
                <c:pt idx="4">
                  <c:v>266.10000000000002</c:v>
                </c:pt>
                <c:pt idx="5">
                  <c:v>196</c:v>
                </c:pt>
                <c:pt idx="6">
                  <c:v>78.900000000000006</c:v>
                </c:pt>
                <c:pt idx="7">
                  <c:v>57.9</c:v>
                </c:pt>
                <c:pt idx="8">
                  <c:v>35.6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F-4913-BA2A-7A67E4F4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98520"/>
        <c:axId val="309994912"/>
      </c:scatterChart>
      <c:valAx>
        <c:axId val="3099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49478718285214346"/>
              <c:y val="0.8822685185185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4912"/>
        <c:crosses val="autoZero"/>
        <c:crossBetween val="midCat"/>
      </c:valAx>
      <c:valAx>
        <c:axId val="309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0712197433654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Sheet5!$N$2:$N$10</c:f>
              <c:numCache>
                <c:formatCode>General</c:formatCode>
                <c:ptCount val="9"/>
                <c:pt idx="0">
                  <c:v>0</c:v>
                </c:pt>
                <c:pt idx="1">
                  <c:v>25.8</c:v>
                </c:pt>
                <c:pt idx="2">
                  <c:v>173.7</c:v>
                </c:pt>
                <c:pt idx="3">
                  <c:v>350.9</c:v>
                </c:pt>
                <c:pt idx="4">
                  <c:v>519.20000000000005</c:v>
                </c:pt>
                <c:pt idx="5">
                  <c:v>933.4</c:v>
                </c:pt>
                <c:pt idx="6">
                  <c:v>1046.7</c:v>
                </c:pt>
                <c:pt idx="7">
                  <c:v>1105.9000000000001</c:v>
                </c:pt>
                <c:pt idx="8">
                  <c:v>1203.2</c:v>
                </c:pt>
              </c:numCache>
            </c:numRef>
          </c:xVal>
          <c:yVal>
            <c:numRef>
              <c:f>Sheet5!$O$2:$O$10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8-4448-9964-8CAB752F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1320"/>
        <c:axId val="328576728"/>
      </c:scatterChart>
      <c:valAx>
        <c:axId val="3285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6728"/>
        <c:crosses val="autoZero"/>
        <c:crossBetween val="midCat"/>
      </c:valAx>
      <c:valAx>
        <c:axId val="3285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Sheet5!$AC$2:$AC$10</c:f>
              <c:numCache>
                <c:formatCode>General</c:formatCode>
                <c:ptCount val="9"/>
                <c:pt idx="0">
                  <c:v>0</c:v>
                </c:pt>
                <c:pt idx="1">
                  <c:v>190.1</c:v>
                </c:pt>
                <c:pt idx="2">
                  <c:v>347.4</c:v>
                </c:pt>
                <c:pt idx="3">
                  <c:v>709.7</c:v>
                </c:pt>
                <c:pt idx="4">
                  <c:v>862.5</c:v>
                </c:pt>
                <c:pt idx="5">
                  <c:v>945</c:v>
                </c:pt>
                <c:pt idx="6">
                  <c:v>1203.5</c:v>
                </c:pt>
                <c:pt idx="7">
                  <c:v>1329.9</c:v>
                </c:pt>
                <c:pt idx="8">
                  <c:v>1485.1</c:v>
                </c:pt>
              </c:numCache>
            </c:numRef>
          </c:xVal>
          <c:yVal>
            <c:numRef>
              <c:f>Sheet5!$AD$2:$AD$10</c:f>
              <c:numCache>
                <c:formatCode>General</c:formatCode>
                <c:ptCount val="9"/>
                <c:pt idx="0">
                  <c:v>0</c:v>
                </c:pt>
                <c:pt idx="1">
                  <c:v>19.5</c:v>
                </c:pt>
                <c:pt idx="2">
                  <c:v>47.6</c:v>
                </c:pt>
                <c:pt idx="3">
                  <c:v>129.1</c:v>
                </c:pt>
                <c:pt idx="4">
                  <c:v>76.599999999999994</c:v>
                </c:pt>
                <c:pt idx="5">
                  <c:v>37.5</c:v>
                </c:pt>
                <c:pt idx="6">
                  <c:v>26.9</c:v>
                </c:pt>
                <c:pt idx="7">
                  <c:v>27.3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5-450E-BC4D-ED8EF756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95592"/>
        <c:axId val="543995920"/>
      </c:scatterChart>
      <c:valAx>
        <c:axId val="5439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3745041572402135"/>
              <c:y val="0.8882561262464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920"/>
        <c:crosses val="autoZero"/>
        <c:crossBetween val="midCat"/>
      </c:valAx>
      <c:valAx>
        <c:axId val="543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Fault_s8!$Y$3:$Y$11</c:f>
              <c:numCache>
                <c:formatCode>General</c:formatCode>
                <c:ptCount val="9"/>
                <c:pt idx="0">
                  <c:v>43.5</c:v>
                </c:pt>
                <c:pt idx="1">
                  <c:v>64.599999999999994</c:v>
                </c:pt>
                <c:pt idx="2">
                  <c:v>129.1</c:v>
                </c:pt>
                <c:pt idx="3">
                  <c:v>23.7</c:v>
                </c:pt>
                <c:pt idx="4">
                  <c:v>123.5</c:v>
                </c:pt>
                <c:pt idx="5">
                  <c:v>228.6</c:v>
                </c:pt>
                <c:pt idx="6">
                  <c:v>184.9</c:v>
                </c:pt>
                <c:pt idx="7">
                  <c:v>196</c:v>
                </c:pt>
                <c:pt idx="8">
                  <c:v>97.7</c:v>
                </c:pt>
              </c:numCache>
            </c:numRef>
          </c:xVal>
          <c:yVal>
            <c:numRef>
              <c:f>Fault_s8!$X$3:$X$11</c:f>
              <c:numCache>
                <c:formatCode>General</c:formatCode>
                <c:ptCount val="9"/>
                <c:pt idx="0">
                  <c:v>87.2</c:v>
                </c:pt>
                <c:pt idx="1">
                  <c:v>270.7</c:v>
                </c:pt>
                <c:pt idx="2">
                  <c:v>709.7</c:v>
                </c:pt>
                <c:pt idx="3">
                  <c:v>933.4</c:v>
                </c:pt>
                <c:pt idx="4">
                  <c:v>925.4</c:v>
                </c:pt>
                <c:pt idx="5">
                  <c:v>985.6</c:v>
                </c:pt>
                <c:pt idx="6">
                  <c:v>840</c:v>
                </c:pt>
                <c:pt idx="7">
                  <c:v>1066.3</c:v>
                </c:pt>
                <c:pt idx="8">
                  <c:v>925.4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5-49CD-8700-192882B4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08184"/>
        <c:axId val="420200640"/>
      </c:scatterChart>
      <c:valAx>
        <c:axId val="4202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0640"/>
        <c:crosses val="autoZero"/>
        <c:crossBetween val="midCat"/>
      </c:valAx>
      <c:valAx>
        <c:axId val="4202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Sheet1!$V$2:$V$6</c:f>
              <c:numCache>
                <c:formatCode>General</c:formatCode>
                <c:ptCount val="5"/>
                <c:pt idx="0">
                  <c:v>0</c:v>
                </c:pt>
                <c:pt idx="1">
                  <c:v>447.5</c:v>
                </c:pt>
                <c:pt idx="2">
                  <c:v>863.1</c:v>
                </c:pt>
                <c:pt idx="3">
                  <c:v>1172.3</c:v>
                </c:pt>
                <c:pt idx="4">
                  <c:v>1460</c:v>
                </c:pt>
              </c:numCache>
            </c:numRef>
          </c:xVal>
          <c:yVal>
            <c:numRef>
              <c:f>Sheet1!$W$2:$W$6</c:f>
              <c:numCache>
                <c:formatCode>General</c:formatCode>
                <c:ptCount val="5"/>
                <c:pt idx="0">
                  <c:v>0</c:v>
                </c:pt>
                <c:pt idx="1">
                  <c:v>63.4</c:v>
                </c:pt>
                <c:pt idx="2">
                  <c:v>62.4</c:v>
                </c:pt>
                <c:pt idx="3">
                  <c:v>42.9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5-4A6B-A5A3-C18268E8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40600"/>
        <c:axId val="475226408"/>
      </c:scatterChart>
      <c:valAx>
        <c:axId val="27034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6408"/>
        <c:crosses val="autoZero"/>
        <c:crossBetween val="midCat"/>
      </c:valAx>
      <c:valAx>
        <c:axId val="4752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4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Fault_s8!$AD$2:$AD$8</c:f>
              <c:numCache>
                <c:formatCode>General</c:formatCode>
                <c:ptCount val="7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  <c:pt idx="6">
                  <c:v>1301.3</c:v>
                </c:pt>
              </c:numCache>
            </c:numRef>
          </c:xVal>
          <c:yVal>
            <c:numRef>
              <c:f>Fault_s8!$AE$2:$AE$8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125.4</c:v>
                </c:pt>
                <c:pt idx="5">
                  <c:v>28.4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3-47EB-BA83-BFDE1EDE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76232"/>
        <c:axId val="585871640"/>
      </c:scatterChart>
      <c:valAx>
        <c:axId val="58587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1640"/>
        <c:crosses val="autoZero"/>
        <c:crossBetween val="midCat"/>
      </c:valAx>
      <c:valAx>
        <c:axId val="5858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Fault_s8!$W$2:$W$12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Fault_s8!$Y$2:$Y$12</c:f>
              <c:numCache>
                <c:formatCode>General</c:formatCode>
                <c:ptCount val="11"/>
                <c:pt idx="0">
                  <c:v>0</c:v>
                </c:pt>
                <c:pt idx="1">
                  <c:v>43.5</c:v>
                </c:pt>
                <c:pt idx="2">
                  <c:v>64.599999999999994</c:v>
                </c:pt>
                <c:pt idx="3">
                  <c:v>129.1</c:v>
                </c:pt>
                <c:pt idx="4">
                  <c:v>23.7</c:v>
                </c:pt>
                <c:pt idx="5">
                  <c:v>123.5</c:v>
                </c:pt>
                <c:pt idx="6">
                  <c:v>228.6</c:v>
                </c:pt>
                <c:pt idx="7">
                  <c:v>184.9</c:v>
                </c:pt>
                <c:pt idx="8">
                  <c:v>196</c:v>
                </c:pt>
                <c:pt idx="9">
                  <c:v>97.7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6-4713-9123-123F31813F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Fault_s8!$W$2:$W$12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Fault_s8!$Z$2:$Z$12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6-4372-9DE7-441FA30A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65872"/>
        <c:axId val="587358984"/>
      </c:scatterChart>
      <c:valAx>
        <c:axId val="5873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8984"/>
        <c:crosses val="autoZero"/>
        <c:crossBetween val="midCat"/>
      </c:valAx>
      <c:valAx>
        <c:axId val="5873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Fault_s8!$AI$2:$AI$12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Fault_s8!$AK$2:$AK$12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B-46D3-ADB2-F61D9782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5440"/>
        <c:axId val="419494776"/>
      </c:scatterChart>
      <c:valAx>
        <c:axId val="4195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4776"/>
        <c:crosses val="autoZero"/>
        <c:crossBetween val="midCat"/>
      </c:valAx>
      <c:valAx>
        <c:axId val="4194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Fault_s8!$AJ$2:$AJ$11</c:f>
              <c:numCache>
                <c:formatCode>General</c:formatCode>
                <c:ptCount val="10"/>
                <c:pt idx="0">
                  <c:v>0</c:v>
                </c:pt>
                <c:pt idx="1">
                  <c:v>162</c:v>
                </c:pt>
                <c:pt idx="2">
                  <c:v>515.9</c:v>
                </c:pt>
                <c:pt idx="3">
                  <c:v>862.5</c:v>
                </c:pt>
                <c:pt idx="4">
                  <c:v>1046.7</c:v>
                </c:pt>
                <c:pt idx="5">
                  <c:v>1048.8</c:v>
                </c:pt>
                <c:pt idx="6">
                  <c:v>1125.3</c:v>
                </c:pt>
                <c:pt idx="7">
                  <c:v>946.6</c:v>
                </c:pt>
                <c:pt idx="8">
                  <c:v>1235.3</c:v>
                </c:pt>
                <c:pt idx="9">
                  <c:v>986.1</c:v>
                </c:pt>
              </c:numCache>
            </c:numRef>
          </c:xVal>
          <c:yVal>
            <c:numRef>
              <c:f>Fault_s8!$AK$2:$AK$11</c:f>
              <c:numCache>
                <c:formatCode>General</c:formatCode>
                <c:ptCount val="10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F-4C10-8957-DF646C48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04872"/>
        <c:axId val="522404544"/>
      </c:scatterChart>
      <c:valAx>
        <c:axId val="5224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04544"/>
        <c:crosses val="autoZero"/>
        <c:crossBetween val="midCat"/>
      </c:valAx>
      <c:valAx>
        <c:axId val="5224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0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Fault_s8!$AN$6:$AN$12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Fault_s8!$AP$6:$AP$12</c:f>
              <c:numCache>
                <c:formatCode>General</c:formatCode>
                <c:ptCount val="7"/>
                <c:pt idx="0">
                  <c:v>0</c:v>
                </c:pt>
                <c:pt idx="1">
                  <c:v>33.9</c:v>
                </c:pt>
                <c:pt idx="2">
                  <c:v>89</c:v>
                </c:pt>
                <c:pt idx="3">
                  <c:v>145.19999999999999</c:v>
                </c:pt>
                <c:pt idx="4">
                  <c:v>344.3</c:v>
                </c:pt>
                <c:pt idx="5">
                  <c:v>86.6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B-49D5-BA2A-C293FFC6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41712"/>
        <c:axId val="433234824"/>
      </c:scatterChart>
      <c:valAx>
        <c:axId val="4332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4824"/>
        <c:crosses val="autoZero"/>
        <c:crossBetween val="midCat"/>
      </c:valAx>
      <c:valAx>
        <c:axId val="4332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Displacement profile fault 9 Iterpretation 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7-448F-BDCE-9BCB8373F8A5}"/>
              </c:ext>
            </c:extLst>
          </c:dPt>
          <c:xVal>
            <c:numRef>
              <c:f>Sheet4!$A$2:$A$10</c:f>
              <c:numCache>
                <c:formatCode>General</c:formatCode>
                <c:ptCount val="9"/>
                <c:pt idx="0">
                  <c:v>-2000</c:v>
                </c:pt>
                <c:pt idx="1">
                  <c:v>148.6</c:v>
                </c:pt>
                <c:pt idx="2">
                  <c:v>462.2</c:v>
                </c:pt>
                <c:pt idx="3">
                  <c:v>640.4</c:v>
                </c:pt>
                <c:pt idx="4">
                  <c:v>1265.2</c:v>
                </c:pt>
                <c:pt idx="5">
                  <c:v>1438.3</c:v>
                </c:pt>
                <c:pt idx="6">
                  <c:v>1570.7</c:v>
                </c:pt>
                <c:pt idx="7">
                  <c:v>1768</c:v>
                </c:pt>
                <c:pt idx="8">
                  <c:v>1982.8</c:v>
                </c:pt>
              </c:numCache>
            </c:numRef>
          </c:xVal>
          <c:yVal>
            <c:numRef>
              <c:f>Sheet4!$B$2:$B$10</c:f>
              <c:numCache>
                <c:formatCode>General</c:formatCode>
                <c:ptCount val="9"/>
                <c:pt idx="0">
                  <c:v>0</c:v>
                </c:pt>
                <c:pt idx="1">
                  <c:v>94</c:v>
                </c:pt>
                <c:pt idx="2">
                  <c:v>107.5</c:v>
                </c:pt>
                <c:pt idx="3">
                  <c:v>94.5</c:v>
                </c:pt>
                <c:pt idx="4">
                  <c:v>46.7</c:v>
                </c:pt>
                <c:pt idx="5">
                  <c:v>36.5</c:v>
                </c:pt>
                <c:pt idx="6">
                  <c:v>26.8</c:v>
                </c:pt>
                <c:pt idx="7">
                  <c:v>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7-448F-BDCE-9BCB8373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36000"/>
        <c:axId val="606036328"/>
      </c:scatterChart>
      <c:valAx>
        <c:axId val="606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Distance Vertically along fault trace (m) 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6328"/>
        <c:crosses val="autoZero"/>
        <c:crossBetween val="midCat"/>
      </c:valAx>
      <c:valAx>
        <c:axId val="6060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Displacement (m)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Displacement profile fault 9 Iterpretation 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Sheet4!$E$2:$E$14</c:f>
              <c:numCache>
                <c:formatCode>General</c:formatCode>
                <c:ptCount val="13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  <c:pt idx="8">
                  <c:v>2242.3000000000002</c:v>
                </c:pt>
                <c:pt idx="9">
                  <c:v>2389.3000000000002</c:v>
                </c:pt>
                <c:pt idx="10">
                  <c:v>2607.8000000000002</c:v>
                </c:pt>
                <c:pt idx="11">
                  <c:v>3208.3</c:v>
                </c:pt>
                <c:pt idx="12">
                  <c:v>3542.7</c:v>
                </c:pt>
              </c:numCache>
            </c:numRef>
          </c:xVal>
          <c:yVal>
            <c:numRef>
              <c:f>Sheet4!$F$2:$F$14</c:f>
              <c:numCache>
                <c:formatCode>General</c:formatCode>
                <c:ptCount val="13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48.8</c:v>
                </c:pt>
                <c:pt idx="6">
                  <c:v>49.2</c:v>
                </c:pt>
                <c:pt idx="7">
                  <c:v>75.400000000000006</c:v>
                </c:pt>
                <c:pt idx="8">
                  <c:v>64.900000000000006</c:v>
                </c:pt>
                <c:pt idx="9">
                  <c:v>58.3</c:v>
                </c:pt>
                <c:pt idx="10">
                  <c:v>47.2</c:v>
                </c:pt>
                <c:pt idx="11">
                  <c:v>18.399999999999999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E-426B-BB07-BE01C570E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24016"/>
        <c:axId val="557724344"/>
      </c:scatterChart>
      <c:valAx>
        <c:axId val="557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Distance vertically along fault trace (m) 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8143684869579982"/>
              <c:y val="0.8641445641663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4344"/>
        <c:crosses val="autoZero"/>
        <c:crossBetween val="midCat"/>
      </c:valAx>
      <c:valAx>
        <c:axId val="5577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Displacement (m)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Displacement profile fault 9 Iterpretation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Sheet4!$I$2:$I$14</c:f>
              <c:numCache>
                <c:formatCode>General</c:formatCode>
                <c:ptCount val="13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  <c:pt idx="8">
                  <c:v>2242.3000000000002</c:v>
                </c:pt>
                <c:pt idx="9">
                  <c:v>2389.3000000000002</c:v>
                </c:pt>
                <c:pt idx="10">
                  <c:v>2607.8000000000002</c:v>
                </c:pt>
                <c:pt idx="11">
                  <c:v>3208.3</c:v>
                </c:pt>
                <c:pt idx="12">
                  <c:v>3542.7</c:v>
                </c:pt>
              </c:numCache>
            </c:numRef>
          </c:xVal>
          <c:yVal>
            <c:numRef>
              <c:f>Sheet4!$J$2:$J$14</c:f>
              <c:numCache>
                <c:formatCode>General</c:formatCode>
                <c:ptCount val="13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49.2</c:v>
                </c:pt>
                <c:pt idx="7">
                  <c:v>75.400000000000006</c:v>
                </c:pt>
                <c:pt idx="8">
                  <c:v>64.900000000000006</c:v>
                </c:pt>
                <c:pt idx="9">
                  <c:v>58.3</c:v>
                </c:pt>
                <c:pt idx="10">
                  <c:v>47.2</c:v>
                </c:pt>
                <c:pt idx="11">
                  <c:v>18.399999999999999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7-4DCB-B3B6-FFFB76BA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91584"/>
        <c:axId val="520991912"/>
      </c:scatterChart>
      <c:valAx>
        <c:axId val="5209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Distance vertically along fault trace (m) 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91912"/>
        <c:crosses val="autoZero"/>
        <c:crossBetween val="midCat"/>
      </c:valAx>
      <c:valAx>
        <c:axId val="5209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Displacement (m)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Sheet4!$N$2:$N$4</c:f>
              <c:numCache>
                <c:formatCode>General</c:formatCode>
                <c:ptCount val="3"/>
                <c:pt idx="0">
                  <c:v>41.3</c:v>
                </c:pt>
                <c:pt idx="1">
                  <c:v>173.3</c:v>
                </c:pt>
                <c:pt idx="2">
                  <c:v>251.5</c:v>
                </c:pt>
              </c:numCache>
            </c:numRef>
          </c:xVal>
          <c:yVal>
            <c:numRef>
              <c:f>Sheet4!$O$2:$O$4</c:f>
              <c:numCache>
                <c:formatCode>General</c:formatCode>
                <c:ptCount val="3"/>
                <c:pt idx="0">
                  <c:v>11</c:v>
                </c:pt>
                <c:pt idx="1">
                  <c:v>9.3000000000000007</c:v>
                </c:pt>
                <c:pt idx="2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6-4E87-ABB5-03C920C8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5000"/>
        <c:axId val="563150408"/>
      </c:scatterChart>
      <c:valAx>
        <c:axId val="5631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0408"/>
        <c:crosses val="autoZero"/>
        <c:crossBetween val="midCat"/>
      </c:valAx>
      <c:valAx>
        <c:axId val="5631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Sheet5!$A$2:$A$9</c:f>
              <c:numCache>
                <c:formatCode>General</c:formatCode>
                <c:ptCount val="8"/>
                <c:pt idx="0">
                  <c:v>-170</c:v>
                </c:pt>
                <c:pt idx="1">
                  <c:v>0</c:v>
                </c:pt>
                <c:pt idx="2">
                  <c:v>114</c:v>
                </c:pt>
                <c:pt idx="3">
                  <c:v>259.10000000000002</c:v>
                </c:pt>
                <c:pt idx="4">
                  <c:v>925.4</c:v>
                </c:pt>
                <c:pt idx="5">
                  <c:v>1048.8</c:v>
                </c:pt>
                <c:pt idx="6">
                  <c:v>1207.5</c:v>
                </c:pt>
                <c:pt idx="7">
                  <c:v>1300</c:v>
                </c:pt>
              </c:numCache>
            </c:numRef>
          </c:xVal>
          <c:y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332.1</c:v>
                </c:pt>
                <c:pt idx="3">
                  <c:v>459.5</c:v>
                </c:pt>
                <c:pt idx="4">
                  <c:v>123.5</c:v>
                </c:pt>
                <c:pt idx="5">
                  <c:v>125.4</c:v>
                </c:pt>
                <c:pt idx="6">
                  <c:v>28.4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91F-8E06-D1288904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41848"/>
        <c:axId val="509558904"/>
      </c:scatterChart>
      <c:valAx>
        <c:axId val="5095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8904"/>
        <c:crosses val="autoZero"/>
        <c:crossBetween val="midCat"/>
      </c:valAx>
      <c:valAx>
        <c:axId val="5095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399475065616805"/>
                  <c:y val="2.223315835520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Sheet1!$P$2:$P$6</c:f>
              <c:numCache>
                <c:formatCode>General</c:formatCode>
                <c:ptCount val="5"/>
                <c:pt idx="0">
                  <c:v>238.6</c:v>
                </c:pt>
                <c:pt idx="1">
                  <c:v>561.79999999999995</c:v>
                </c:pt>
                <c:pt idx="2">
                  <c:v>787.1</c:v>
                </c:pt>
                <c:pt idx="3">
                  <c:v>856.1</c:v>
                </c:pt>
                <c:pt idx="4">
                  <c:v>945.2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42</c:v>
                </c:pt>
                <c:pt idx="1">
                  <c:v>75.599999999999994</c:v>
                </c:pt>
                <c:pt idx="2">
                  <c:v>9.6</c:v>
                </c:pt>
                <c:pt idx="3">
                  <c:v>20.399999999999999</c:v>
                </c:pt>
                <c:pt idx="4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B-419A-AF94-EC2A582D8566}"/>
            </c:ext>
          </c:extLst>
        </c:ser>
        <c:ser>
          <c:idx val="1"/>
          <c:order val="1"/>
          <c:tx>
            <c:v>F6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Sheet1!$M$2:$M$3</c:f>
              <c:numCache>
                <c:formatCode>General</c:formatCode>
                <c:ptCount val="2"/>
                <c:pt idx="0">
                  <c:v>25.7</c:v>
                </c:pt>
                <c:pt idx="1">
                  <c:v>332.5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42.4</c:v>
                </c:pt>
                <c:pt idx="1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B-419A-AF94-EC2A582D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65176"/>
        <c:axId val="465763536"/>
      </c:scatterChart>
      <c:valAx>
        <c:axId val="46576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3536"/>
        <c:crosses val="autoZero"/>
        <c:crossBetween val="midCat"/>
      </c:valAx>
      <c:valAx>
        <c:axId val="4657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Sheet5!$J$1:$J$6</c:f>
              <c:numCache>
                <c:formatCode>General</c:formatCode>
                <c:ptCount val="6"/>
                <c:pt idx="0">
                  <c:v>-160</c:v>
                </c:pt>
                <c:pt idx="1">
                  <c:v>100</c:v>
                </c:pt>
                <c:pt idx="2">
                  <c:v>447.5</c:v>
                </c:pt>
                <c:pt idx="3">
                  <c:v>863.1</c:v>
                </c:pt>
                <c:pt idx="4">
                  <c:v>1172.3</c:v>
                </c:pt>
                <c:pt idx="5">
                  <c:v>1700</c:v>
                </c:pt>
              </c:numCache>
            </c:numRef>
          </c:xVal>
          <c:yVal>
            <c:numRef>
              <c:f>Sheet5!$K$1:$K$6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63.4</c:v>
                </c:pt>
                <c:pt idx="3">
                  <c:v>62.4</c:v>
                </c:pt>
                <c:pt idx="4">
                  <c:v>42.9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7-4ADD-9435-8250692E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86936"/>
        <c:axId val="476387264"/>
      </c:scatterChart>
      <c:valAx>
        <c:axId val="4763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7264"/>
        <c:crosses val="autoZero"/>
        <c:crossBetween val="midCat"/>
      </c:valAx>
      <c:valAx>
        <c:axId val="4763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Sheet5!$N$2:$N$10</c:f>
              <c:numCache>
                <c:formatCode>General</c:formatCode>
                <c:ptCount val="9"/>
                <c:pt idx="0">
                  <c:v>0</c:v>
                </c:pt>
                <c:pt idx="1">
                  <c:v>25.8</c:v>
                </c:pt>
                <c:pt idx="2">
                  <c:v>173.7</c:v>
                </c:pt>
                <c:pt idx="3">
                  <c:v>350.9</c:v>
                </c:pt>
                <c:pt idx="4">
                  <c:v>519.20000000000005</c:v>
                </c:pt>
                <c:pt idx="5">
                  <c:v>933.4</c:v>
                </c:pt>
                <c:pt idx="6">
                  <c:v>1046.7</c:v>
                </c:pt>
                <c:pt idx="7">
                  <c:v>1105.9000000000001</c:v>
                </c:pt>
                <c:pt idx="8">
                  <c:v>1203.2</c:v>
                </c:pt>
              </c:numCache>
            </c:numRef>
          </c:xVal>
          <c:yVal>
            <c:numRef>
              <c:f>Sheet5!$O$2:$O$10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4-4188-AF79-0F0745A3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1320"/>
        <c:axId val="328576728"/>
      </c:scatterChart>
      <c:valAx>
        <c:axId val="3285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6728"/>
        <c:crosses val="autoZero"/>
        <c:crossBetween val="midCat"/>
      </c:valAx>
      <c:valAx>
        <c:axId val="3285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Sheet5!$Q$2:$Q$12</c:f>
              <c:numCache>
                <c:formatCode>General</c:formatCode>
                <c:ptCount val="11"/>
                <c:pt idx="0">
                  <c:v>0</c:v>
                </c:pt>
                <c:pt idx="1">
                  <c:v>119.2</c:v>
                </c:pt>
                <c:pt idx="2">
                  <c:v>296.8</c:v>
                </c:pt>
                <c:pt idx="3">
                  <c:v>899.8</c:v>
                </c:pt>
                <c:pt idx="4">
                  <c:v>1067.5</c:v>
                </c:pt>
                <c:pt idx="5">
                  <c:v>1163.8</c:v>
                </c:pt>
                <c:pt idx="6">
                  <c:v>1326.5</c:v>
                </c:pt>
                <c:pt idx="7">
                  <c:v>1441.9</c:v>
                </c:pt>
                <c:pt idx="8">
                  <c:v>1591</c:v>
                </c:pt>
                <c:pt idx="9">
                  <c:v>1706.6</c:v>
                </c:pt>
                <c:pt idx="10">
                  <c:v>1790.7</c:v>
                </c:pt>
              </c:numCache>
            </c:numRef>
          </c:xVal>
          <c:yVal>
            <c:numRef>
              <c:f>Sheet5!$R$2:$R$12</c:f>
              <c:numCache>
                <c:formatCode>General</c:formatCode>
                <c:ptCount val="11"/>
                <c:pt idx="0">
                  <c:v>0</c:v>
                </c:pt>
                <c:pt idx="1">
                  <c:v>108</c:v>
                </c:pt>
                <c:pt idx="2">
                  <c:v>113.6</c:v>
                </c:pt>
                <c:pt idx="3">
                  <c:v>106.2</c:v>
                </c:pt>
                <c:pt idx="4">
                  <c:v>94.2</c:v>
                </c:pt>
                <c:pt idx="5">
                  <c:v>110.2</c:v>
                </c:pt>
                <c:pt idx="6">
                  <c:v>43.7</c:v>
                </c:pt>
                <c:pt idx="7">
                  <c:v>70.7</c:v>
                </c:pt>
                <c:pt idx="8">
                  <c:v>36.1</c:v>
                </c:pt>
                <c:pt idx="9">
                  <c:v>22.6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C-451F-B688-7D67427E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60368"/>
        <c:axId val="530756432"/>
      </c:scatterChart>
      <c:valAx>
        <c:axId val="5307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6432"/>
        <c:crosses val="autoZero"/>
        <c:crossBetween val="midCat"/>
      </c:valAx>
      <c:valAx>
        <c:axId val="530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7_nf14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Sheet5!$T$2:$T$7</c:f>
              <c:numCache>
                <c:formatCode>General</c:formatCode>
                <c:ptCount val="6"/>
                <c:pt idx="0">
                  <c:v>0</c:v>
                </c:pt>
                <c:pt idx="1">
                  <c:v>24.3</c:v>
                </c:pt>
                <c:pt idx="2">
                  <c:v>151.30000000000001</c:v>
                </c:pt>
                <c:pt idx="3">
                  <c:v>226.9</c:v>
                </c:pt>
                <c:pt idx="4">
                  <c:v>368.2</c:v>
                </c:pt>
                <c:pt idx="5">
                  <c:v>435.7</c:v>
                </c:pt>
              </c:numCache>
            </c:numRef>
          </c:xVal>
          <c:yVal>
            <c:numRef>
              <c:f>Sheet5!$U$2:$U$7</c:f>
              <c:numCache>
                <c:formatCode>General</c:formatCode>
                <c:ptCount val="6"/>
                <c:pt idx="0">
                  <c:v>0</c:v>
                </c:pt>
                <c:pt idx="1">
                  <c:v>30.2</c:v>
                </c:pt>
                <c:pt idx="2">
                  <c:v>9.4</c:v>
                </c:pt>
                <c:pt idx="3">
                  <c:v>7.7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9-42AF-B869-DAC8559F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02952"/>
        <c:axId val="477005248"/>
      </c:scatterChart>
      <c:valAx>
        <c:axId val="4770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5248"/>
        <c:crosses val="autoZero"/>
        <c:crossBetween val="midCat"/>
      </c:valAx>
      <c:valAx>
        <c:axId val="477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7_nf16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Sheet5!$W$2:$W$10</c:f>
              <c:numCache>
                <c:formatCode>General</c:formatCode>
                <c:ptCount val="9"/>
                <c:pt idx="0">
                  <c:v>0</c:v>
                </c:pt>
                <c:pt idx="1">
                  <c:v>192.6</c:v>
                </c:pt>
                <c:pt idx="2">
                  <c:v>434.5</c:v>
                </c:pt>
                <c:pt idx="3">
                  <c:v>759.9</c:v>
                </c:pt>
                <c:pt idx="4">
                  <c:v>891.6</c:v>
                </c:pt>
                <c:pt idx="5">
                  <c:v>996.9</c:v>
                </c:pt>
                <c:pt idx="6">
                  <c:v>1336.2</c:v>
                </c:pt>
                <c:pt idx="7">
                  <c:v>1472.2</c:v>
                </c:pt>
                <c:pt idx="8">
                  <c:v>1605.4</c:v>
                </c:pt>
              </c:numCache>
            </c:numRef>
          </c:xVal>
          <c:yVal>
            <c:numRef>
              <c:f>Sheet5!$X$2:$X$10</c:f>
              <c:numCache>
                <c:formatCode>General</c:formatCode>
                <c:ptCount val="9"/>
                <c:pt idx="0">
                  <c:v>0</c:v>
                </c:pt>
                <c:pt idx="1">
                  <c:v>46.1</c:v>
                </c:pt>
                <c:pt idx="2">
                  <c:v>50.1</c:v>
                </c:pt>
                <c:pt idx="3">
                  <c:v>8.3000000000000007</c:v>
                </c:pt>
                <c:pt idx="4">
                  <c:v>14.9</c:v>
                </c:pt>
                <c:pt idx="5">
                  <c:v>20.100000000000001</c:v>
                </c:pt>
                <c:pt idx="6">
                  <c:v>11.1</c:v>
                </c:pt>
                <c:pt idx="7">
                  <c:v>15.9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A-4CCC-A3F9-C60EB182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10824"/>
        <c:axId val="477019680"/>
      </c:scatterChart>
      <c:valAx>
        <c:axId val="47701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9680"/>
        <c:crosses val="autoZero"/>
        <c:crossBetween val="midCat"/>
      </c:valAx>
      <c:valAx>
        <c:axId val="4770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Sheet5!$Z$2:$Z$11</c:f>
              <c:numCache>
                <c:formatCode>General</c:formatCode>
                <c:ptCount val="10"/>
                <c:pt idx="0">
                  <c:v>0</c:v>
                </c:pt>
                <c:pt idx="1">
                  <c:v>56.7</c:v>
                </c:pt>
                <c:pt idx="2">
                  <c:v>239.3</c:v>
                </c:pt>
                <c:pt idx="3">
                  <c:v>445.6</c:v>
                </c:pt>
                <c:pt idx="4">
                  <c:v>557</c:v>
                </c:pt>
                <c:pt idx="5">
                  <c:v>664.6</c:v>
                </c:pt>
                <c:pt idx="6">
                  <c:v>774.3</c:v>
                </c:pt>
                <c:pt idx="7">
                  <c:v>1080.5</c:v>
                </c:pt>
                <c:pt idx="8">
                  <c:v>1274.2</c:v>
                </c:pt>
                <c:pt idx="9">
                  <c:v>1372</c:v>
                </c:pt>
              </c:numCache>
            </c:numRef>
          </c:xVal>
          <c:yVal>
            <c:numRef>
              <c:f>Sheet5!$AA$2:$AA$11</c:f>
              <c:numCache>
                <c:formatCode>General</c:formatCode>
                <c:ptCount val="10"/>
                <c:pt idx="0">
                  <c:v>0</c:v>
                </c:pt>
                <c:pt idx="1">
                  <c:v>20.3</c:v>
                </c:pt>
                <c:pt idx="2">
                  <c:v>59.9</c:v>
                </c:pt>
                <c:pt idx="3">
                  <c:v>43.6</c:v>
                </c:pt>
                <c:pt idx="4">
                  <c:v>24.3</c:v>
                </c:pt>
                <c:pt idx="5">
                  <c:v>17.899999999999999</c:v>
                </c:pt>
                <c:pt idx="6">
                  <c:v>64.5</c:v>
                </c:pt>
                <c:pt idx="7">
                  <c:v>25.4</c:v>
                </c:pt>
                <c:pt idx="8">
                  <c:v>40.6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9-4451-AC8B-337B7367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5872"/>
        <c:axId val="469048984"/>
      </c:scatterChart>
      <c:valAx>
        <c:axId val="4690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8984"/>
        <c:crosses val="autoZero"/>
        <c:crossBetween val="midCat"/>
      </c:valAx>
      <c:valAx>
        <c:axId val="4690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Sheet5!$AC$2:$AC$10</c:f>
              <c:numCache>
                <c:formatCode>General</c:formatCode>
                <c:ptCount val="9"/>
                <c:pt idx="0">
                  <c:v>0</c:v>
                </c:pt>
                <c:pt idx="1">
                  <c:v>190.1</c:v>
                </c:pt>
                <c:pt idx="2">
                  <c:v>347.4</c:v>
                </c:pt>
                <c:pt idx="3">
                  <c:v>709.7</c:v>
                </c:pt>
                <c:pt idx="4">
                  <c:v>862.5</c:v>
                </c:pt>
                <c:pt idx="5">
                  <c:v>945</c:v>
                </c:pt>
                <c:pt idx="6">
                  <c:v>1203.5</c:v>
                </c:pt>
                <c:pt idx="7">
                  <c:v>1329.9</c:v>
                </c:pt>
                <c:pt idx="8">
                  <c:v>1485.1</c:v>
                </c:pt>
              </c:numCache>
            </c:numRef>
          </c:xVal>
          <c:yVal>
            <c:numRef>
              <c:f>Sheet5!$AD$2:$AD$10</c:f>
              <c:numCache>
                <c:formatCode>General</c:formatCode>
                <c:ptCount val="9"/>
                <c:pt idx="0">
                  <c:v>0</c:v>
                </c:pt>
                <c:pt idx="1">
                  <c:v>19.5</c:v>
                </c:pt>
                <c:pt idx="2">
                  <c:v>47.6</c:v>
                </c:pt>
                <c:pt idx="3">
                  <c:v>129.1</c:v>
                </c:pt>
                <c:pt idx="4">
                  <c:v>76.599999999999994</c:v>
                </c:pt>
                <c:pt idx="5">
                  <c:v>37.5</c:v>
                </c:pt>
                <c:pt idx="6">
                  <c:v>26.9</c:v>
                </c:pt>
                <c:pt idx="7">
                  <c:v>27.3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0-4142-B0CA-D7E8E03A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95592"/>
        <c:axId val="543995920"/>
      </c:scatterChart>
      <c:valAx>
        <c:axId val="5439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920"/>
        <c:crosses val="autoZero"/>
        <c:crossBetween val="midCat"/>
      </c:valAx>
      <c:valAx>
        <c:axId val="543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Sheet5!$AF$2:$AF$7</c:f>
              <c:numCache>
                <c:formatCode>General</c:formatCode>
                <c:ptCount val="6"/>
                <c:pt idx="0">
                  <c:v>0</c:v>
                </c:pt>
                <c:pt idx="1">
                  <c:v>360.5</c:v>
                </c:pt>
                <c:pt idx="2">
                  <c:v>598.9</c:v>
                </c:pt>
                <c:pt idx="3">
                  <c:v>1061.4000000000001</c:v>
                </c:pt>
                <c:pt idx="4">
                  <c:v>1221</c:v>
                </c:pt>
                <c:pt idx="5">
                  <c:v>1299.5</c:v>
                </c:pt>
              </c:numCache>
            </c:numRef>
          </c:xVal>
          <c:yVal>
            <c:numRef>
              <c:f>Sheet5!$AG$2:$AG$7</c:f>
              <c:numCache>
                <c:formatCode>General</c:formatCode>
                <c:ptCount val="6"/>
                <c:pt idx="0">
                  <c:v>0</c:v>
                </c:pt>
                <c:pt idx="1">
                  <c:v>37.299999999999997</c:v>
                </c:pt>
                <c:pt idx="2">
                  <c:v>30.3</c:v>
                </c:pt>
                <c:pt idx="3">
                  <c:v>12.4</c:v>
                </c:pt>
                <c:pt idx="4">
                  <c:v>9.1999999999999993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6-42DA-AF70-320C3B3E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81488"/>
        <c:axId val="543987064"/>
      </c:scatterChart>
      <c:valAx>
        <c:axId val="543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64"/>
        <c:crosses val="autoZero"/>
        <c:crossBetween val="midCat"/>
      </c:valAx>
      <c:valAx>
        <c:axId val="543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Sheet5!$AI$2:$AI$8</c:f>
              <c:numCache>
                <c:formatCode>General</c:formatCode>
                <c:ptCount val="7"/>
                <c:pt idx="0">
                  <c:v>0</c:v>
                </c:pt>
                <c:pt idx="1">
                  <c:v>51</c:v>
                </c:pt>
                <c:pt idx="2">
                  <c:v>612.70000000000005</c:v>
                </c:pt>
                <c:pt idx="3">
                  <c:v>926.2</c:v>
                </c:pt>
                <c:pt idx="4">
                  <c:v>1120</c:v>
                </c:pt>
                <c:pt idx="5">
                  <c:v>1200.5</c:v>
                </c:pt>
                <c:pt idx="6">
                  <c:v>1581.3</c:v>
                </c:pt>
              </c:numCache>
            </c:numRef>
          </c:xVal>
          <c:yVal>
            <c:numRef>
              <c:f>Sheet5!$AJ$2:$AJ$8</c:f>
              <c:numCache>
                <c:formatCode>General</c:formatCode>
                <c:ptCount val="7"/>
                <c:pt idx="0">
                  <c:v>0</c:v>
                </c:pt>
                <c:pt idx="1">
                  <c:v>250.1</c:v>
                </c:pt>
                <c:pt idx="2">
                  <c:v>135.9</c:v>
                </c:pt>
                <c:pt idx="3">
                  <c:v>90.4</c:v>
                </c:pt>
                <c:pt idx="4">
                  <c:v>43.9</c:v>
                </c:pt>
                <c:pt idx="5">
                  <c:v>108.5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4-4893-9845-109975B1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99840"/>
        <c:axId val="529300168"/>
      </c:scatterChart>
      <c:valAx>
        <c:axId val="529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0168"/>
        <c:crosses val="autoZero"/>
        <c:crossBetween val="midCat"/>
      </c:valAx>
      <c:valAx>
        <c:axId val="5293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</a:t>
            </a:r>
          </a:p>
        </c:rich>
      </c:tx>
      <c:layout>
        <c:manualLayout>
          <c:xMode val="edge"/>
          <c:yMode val="edge"/>
          <c:x val="0.28673186314344162"/>
          <c:y val="3.2569979775196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24C-4210-8E4D-5165693853E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24C-4210-8E4D-5165693853E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24C-4210-8E4D-5165693853E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4C-4210-8E4D-5165693853E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24C-4210-8E4D-5165693853EE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24C-4210-8E4D-5165693853E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24C-4210-8E4D-5165693853E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24C-4210-8E4D-5165693853EE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24C-4210-8E4D-5165693853EE}"/>
              </c:ext>
            </c:extLst>
          </c:dPt>
          <c:xVal>
            <c:numRef>
              <c:f>Sheet7!$A$2:$A$10</c:f>
              <c:numCache>
                <c:formatCode>General</c:formatCode>
                <c:ptCount val="9"/>
                <c:pt idx="0">
                  <c:v>0</c:v>
                </c:pt>
                <c:pt idx="1">
                  <c:v>21.5</c:v>
                </c:pt>
                <c:pt idx="2">
                  <c:v>168.9</c:v>
                </c:pt>
                <c:pt idx="3">
                  <c:v>472.9</c:v>
                </c:pt>
                <c:pt idx="4">
                  <c:v>620.29999999999995</c:v>
                </c:pt>
                <c:pt idx="5">
                  <c:v>766</c:v>
                </c:pt>
                <c:pt idx="6">
                  <c:v>1020.3</c:v>
                </c:pt>
                <c:pt idx="7">
                  <c:v>1223</c:v>
                </c:pt>
                <c:pt idx="8">
                  <c:v>1431.5</c:v>
                </c:pt>
              </c:numCache>
            </c:numRef>
          </c:xVal>
          <c:yVal>
            <c:numRef>
              <c:f>Sheet7!$B$2:$B$10</c:f>
              <c:numCache>
                <c:formatCode>General</c:formatCode>
                <c:ptCount val="9"/>
                <c:pt idx="0">
                  <c:v>0</c:v>
                </c:pt>
                <c:pt idx="1">
                  <c:v>109.1</c:v>
                </c:pt>
                <c:pt idx="2">
                  <c:v>236.5</c:v>
                </c:pt>
                <c:pt idx="3">
                  <c:v>290.2</c:v>
                </c:pt>
                <c:pt idx="4">
                  <c:v>193.1</c:v>
                </c:pt>
                <c:pt idx="5">
                  <c:v>135.80000000000001</c:v>
                </c:pt>
                <c:pt idx="6">
                  <c:v>131.5</c:v>
                </c:pt>
                <c:pt idx="7">
                  <c:v>108.2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C-4210-8E4D-51656938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48872"/>
        <c:axId val="535641984"/>
      </c:scatterChart>
      <c:valAx>
        <c:axId val="53564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1984"/>
        <c:crosses val="autoZero"/>
        <c:crossBetween val="midCat"/>
      </c:valAx>
      <c:valAx>
        <c:axId val="5356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</c:f>
              <c:numCache>
                <c:formatCode>General</c:formatCode>
                <c:ptCount val="2"/>
                <c:pt idx="0">
                  <c:v>336.1</c:v>
                </c:pt>
                <c:pt idx="1">
                  <c:v>547.9</c:v>
                </c:pt>
              </c:numCache>
            </c:numRef>
          </c:xVal>
          <c:yVal>
            <c:numRef>
              <c:f>Sheet1!$AI$2:$AI$3</c:f>
              <c:numCache>
                <c:formatCode>General</c:formatCode>
                <c:ptCount val="2"/>
                <c:pt idx="0">
                  <c:v>53.1</c:v>
                </c:pt>
                <c:pt idx="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B-4F75-9D4A-9A7A5713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13944"/>
        <c:axId val="475214272"/>
      </c:scatterChart>
      <c:valAx>
        <c:axId val="47521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4272"/>
        <c:crosses val="autoZero"/>
        <c:crossBetween val="midCat"/>
      </c:valAx>
      <c:valAx>
        <c:axId val="475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AC7-4CC3-8C2A-0A1F3BDA292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AC7-4CC3-8C2A-0A1F3BDA292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AC7-4CC3-8C2A-0A1F3BDA292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AC7-4CC3-8C2A-0A1F3BDA292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AC7-4CC3-8C2A-0A1F3BDA292B}"/>
              </c:ext>
            </c:extLst>
          </c:dPt>
          <c:xVal>
            <c:numRef>
              <c:f>Sheet7!$D$2:$D$6</c:f>
              <c:numCache>
                <c:formatCode>General</c:formatCode>
                <c:ptCount val="5"/>
                <c:pt idx="0">
                  <c:v>0</c:v>
                </c:pt>
                <c:pt idx="1">
                  <c:v>28.1</c:v>
                </c:pt>
                <c:pt idx="2">
                  <c:v>173.9</c:v>
                </c:pt>
                <c:pt idx="3">
                  <c:v>247.9</c:v>
                </c:pt>
                <c:pt idx="4">
                  <c:v>323.7</c:v>
                </c:pt>
              </c:numCache>
            </c:numRef>
          </c:xVal>
          <c:yVal>
            <c:numRef>
              <c:f>Sheet7!$E$2:$E$6</c:f>
              <c:numCache>
                <c:formatCode>General</c:formatCode>
                <c:ptCount val="5"/>
                <c:pt idx="0">
                  <c:v>0</c:v>
                </c:pt>
                <c:pt idx="1">
                  <c:v>11.1</c:v>
                </c:pt>
                <c:pt idx="2">
                  <c:v>30</c:v>
                </c:pt>
                <c:pt idx="3">
                  <c:v>28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7-4CC3-8C2A-0A1F3BDA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82328"/>
        <c:axId val="535680688"/>
      </c:scatterChart>
      <c:valAx>
        <c:axId val="53568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0688"/>
        <c:crosses val="autoZero"/>
        <c:crossBetween val="midCat"/>
      </c:valAx>
      <c:valAx>
        <c:axId val="5356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113-4ED7-92AB-85AD492867B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3-4ED7-92AB-85AD492867B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113-4ED7-92AB-85AD492867B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113-4ED7-92AB-85AD492867B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13-4ED7-92AB-85AD492867B3}"/>
              </c:ext>
            </c:extLst>
          </c:dPt>
          <c:xVal>
            <c:numRef>
              <c:f>Sheet7!$G$2:$G$6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221.3</c:v>
                </c:pt>
                <c:pt idx="3">
                  <c:v>385.3</c:v>
                </c:pt>
                <c:pt idx="4">
                  <c:v>544.79999999999995</c:v>
                </c:pt>
              </c:numCache>
            </c:numRef>
          </c:xVal>
          <c:yVal>
            <c:numRef>
              <c:f>Sheet7!$H$2:$H$6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67.099999999999994</c:v>
                </c:pt>
                <c:pt idx="3">
                  <c:v>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3-4ED7-92AB-85AD4928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56416"/>
        <c:axId val="535658056"/>
      </c:scatterChart>
      <c:valAx>
        <c:axId val="5356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58056"/>
        <c:crosses val="autoZero"/>
        <c:crossBetween val="midCat"/>
      </c:valAx>
      <c:valAx>
        <c:axId val="5356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6190476190476191E-2"/>
              <c:y val="0.3326670609071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 </a:t>
            </a:r>
          </a:p>
        </c:rich>
      </c:tx>
      <c:layout>
        <c:manualLayout>
          <c:xMode val="edge"/>
          <c:yMode val="edge"/>
          <c:x val="0.26181743440609623"/>
          <c:y val="3.9545223699857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B24-431B-AE51-C51A3DF12AA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4-431B-AE51-C51A3DF12AA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4-431B-AE51-C51A3DF12AA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4-431B-AE51-C51A3DF12AA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4-431B-AE51-C51A3DF12AA7}"/>
              </c:ext>
            </c:extLst>
          </c:dPt>
          <c:xVal>
            <c:numRef>
              <c:f>Sheet7!$J$2:$J$9</c:f>
              <c:numCache>
                <c:formatCode>General</c:formatCode>
                <c:ptCount val="8"/>
                <c:pt idx="0">
                  <c:v>0</c:v>
                </c:pt>
                <c:pt idx="1">
                  <c:v>160.6</c:v>
                </c:pt>
                <c:pt idx="2">
                  <c:v>388.7</c:v>
                </c:pt>
                <c:pt idx="3">
                  <c:v>734.8</c:v>
                </c:pt>
                <c:pt idx="4">
                  <c:v>968.3</c:v>
                </c:pt>
                <c:pt idx="5">
                  <c:v>1252.4000000000001</c:v>
                </c:pt>
                <c:pt idx="6">
                  <c:v>1843.2</c:v>
                </c:pt>
                <c:pt idx="7">
                  <c:v>1997.2</c:v>
                </c:pt>
              </c:numCache>
            </c:numRef>
          </c:xVal>
          <c:yVal>
            <c:numRef>
              <c:f>Sheet7!$K$2:$K$9</c:f>
              <c:numCache>
                <c:formatCode>General</c:formatCode>
                <c:ptCount val="8"/>
                <c:pt idx="0">
                  <c:v>0</c:v>
                </c:pt>
                <c:pt idx="1">
                  <c:v>61</c:v>
                </c:pt>
                <c:pt idx="2">
                  <c:v>146.80000000000001</c:v>
                </c:pt>
                <c:pt idx="3">
                  <c:v>218.8</c:v>
                </c:pt>
                <c:pt idx="4">
                  <c:v>171.5</c:v>
                </c:pt>
                <c:pt idx="5">
                  <c:v>82.3</c:v>
                </c:pt>
                <c:pt idx="6">
                  <c:v>37.9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31B-AE51-C51A3DF1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08232"/>
        <c:axId val="566008560"/>
      </c:scatterChart>
      <c:valAx>
        <c:axId val="56600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8560"/>
        <c:crosses val="autoZero"/>
        <c:crossBetween val="midCat"/>
      </c:valAx>
      <c:valAx>
        <c:axId val="566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5101121457861246E-2"/>
              <c:y val="0.33099694754466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A4-4376-BE37-58BB25BD66D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8A4-4376-BE37-58BB25BD66D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8A4-4376-BE37-58BB25BD66D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8A4-4376-BE37-58BB25BD66D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8A4-4376-BE37-58BB25BD66D5}"/>
              </c:ext>
            </c:extLst>
          </c:dPt>
          <c:xVal>
            <c:numRef>
              <c:f>Sheet7!$P$2:$P$8</c:f>
              <c:numCache>
                <c:formatCode>General</c:formatCode>
                <c:ptCount val="7"/>
                <c:pt idx="0">
                  <c:v>0</c:v>
                </c:pt>
                <c:pt idx="1">
                  <c:v>41.2</c:v>
                </c:pt>
                <c:pt idx="2">
                  <c:v>228.4</c:v>
                </c:pt>
                <c:pt idx="3">
                  <c:v>304.10000000000002</c:v>
                </c:pt>
                <c:pt idx="4">
                  <c:v>441.3</c:v>
                </c:pt>
                <c:pt idx="5">
                  <c:v>537.9</c:v>
                </c:pt>
                <c:pt idx="6">
                  <c:v>561</c:v>
                </c:pt>
              </c:numCache>
            </c:numRef>
          </c:xVal>
          <c:yVal>
            <c:numRef>
              <c:f>Sheet7!$Q$2:$Q$8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26.8</c:v>
                </c:pt>
                <c:pt idx="3">
                  <c:v>63.5</c:v>
                </c:pt>
                <c:pt idx="4">
                  <c:v>59.2</c:v>
                </c:pt>
                <c:pt idx="5">
                  <c:v>11.8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4-4376-BE37-58BB25BD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61664"/>
        <c:axId val="535665600"/>
      </c:scatterChart>
      <c:valAx>
        <c:axId val="5356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5600"/>
        <c:crosses val="autoZero"/>
        <c:crossBetween val="midCat"/>
      </c:valAx>
      <c:valAx>
        <c:axId val="5356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703119800825162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ADD-4B5F-889D-48B80BFFBE2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ADD-4B5F-889D-48B80BFFBE2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DD-4B5F-889D-48B80BFFBE2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DD-4B5F-889D-48B80BFFBE2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DD-4B5F-889D-48B80BFFBE26}"/>
              </c:ext>
            </c:extLst>
          </c:dPt>
          <c:xVal>
            <c:numRef>
              <c:f>Sheet7!$M$2:$M$8</c:f>
              <c:numCache>
                <c:formatCode>General</c:formatCode>
                <c:ptCount val="7"/>
                <c:pt idx="0">
                  <c:v>0</c:v>
                </c:pt>
                <c:pt idx="1">
                  <c:v>37.5</c:v>
                </c:pt>
                <c:pt idx="2">
                  <c:v>170.6</c:v>
                </c:pt>
                <c:pt idx="3">
                  <c:v>293.3</c:v>
                </c:pt>
                <c:pt idx="4">
                  <c:v>360.2</c:v>
                </c:pt>
                <c:pt idx="5">
                  <c:v>418.2</c:v>
                </c:pt>
                <c:pt idx="6">
                  <c:v>467.7</c:v>
                </c:pt>
              </c:numCache>
            </c:numRef>
          </c:xVal>
          <c:yVal>
            <c:numRef>
              <c:f>Sheet7!$N$2:$N$8</c:f>
              <c:numCache>
                <c:formatCode>General</c:formatCode>
                <c:ptCount val="7"/>
                <c:pt idx="0">
                  <c:v>0</c:v>
                </c:pt>
                <c:pt idx="1">
                  <c:v>10.4</c:v>
                </c:pt>
                <c:pt idx="2">
                  <c:v>12.9</c:v>
                </c:pt>
                <c:pt idx="3">
                  <c:v>13.6</c:v>
                </c:pt>
                <c:pt idx="4">
                  <c:v>14.7</c:v>
                </c:pt>
                <c:pt idx="5">
                  <c:v>13.8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D-4B5F-889D-48B80BFF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91176"/>
        <c:axId val="565983632"/>
      </c:scatterChart>
      <c:valAx>
        <c:axId val="56599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83632"/>
        <c:crosses val="autoZero"/>
        <c:crossBetween val="midCat"/>
      </c:valAx>
      <c:valAx>
        <c:axId val="5659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7_12 </a:t>
            </a:r>
          </a:p>
        </c:rich>
      </c:tx>
      <c:layout>
        <c:manualLayout>
          <c:xMode val="edge"/>
          <c:yMode val="edge"/>
          <c:x val="0.296624967808042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806-4F87-8555-3C2A31CB049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806-4F87-8555-3C2A31CB0493}"/>
              </c:ext>
            </c:extLst>
          </c:dPt>
          <c:xVal>
            <c:numRef>
              <c:f>Sheet7!$S$2:$S$7</c:f>
              <c:numCache>
                <c:formatCode>General</c:formatCode>
                <c:ptCount val="6"/>
                <c:pt idx="0">
                  <c:v>0</c:v>
                </c:pt>
                <c:pt idx="1">
                  <c:v>153.19999999999999</c:v>
                </c:pt>
                <c:pt idx="2">
                  <c:v>475.9</c:v>
                </c:pt>
                <c:pt idx="3">
                  <c:v>663.4</c:v>
                </c:pt>
                <c:pt idx="4">
                  <c:v>1178.5</c:v>
                </c:pt>
                <c:pt idx="5">
                  <c:v>1273.5</c:v>
                </c:pt>
              </c:numCache>
            </c:numRef>
          </c:xVal>
          <c:yVal>
            <c:numRef>
              <c:f>Sheet7!$T$2:$T$7</c:f>
              <c:numCache>
                <c:formatCode>General</c:formatCode>
                <c:ptCount val="6"/>
                <c:pt idx="0">
                  <c:v>0</c:v>
                </c:pt>
                <c:pt idx="1">
                  <c:v>179.4</c:v>
                </c:pt>
                <c:pt idx="2">
                  <c:v>80.3</c:v>
                </c:pt>
                <c:pt idx="3">
                  <c:v>161.30000000000001</c:v>
                </c:pt>
                <c:pt idx="4">
                  <c:v>18.8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6-4F87-8555-3C2A31CB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62720"/>
        <c:axId val="622863376"/>
      </c:scatterChart>
      <c:valAx>
        <c:axId val="6228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3376"/>
        <c:crosses val="autoZero"/>
        <c:crossBetween val="midCat"/>
      </c:valAx>
      <c:valAx>
        <c:axId val="622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835768963117607E-2"/>
              <c:y val="0.32529308836395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Displacement vs Lithology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Proven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Dis_lithology!$C$2:$C$196</c:f>
              <c:numCache>
                <c:formatCode>General</c:formatCode>
                <c:ptCount val="195"/>
                <c:pt idx="2">
                  <c:v>332.1</c:v>
                </c:pt>
                <c:pt idx="4">
                  <c:v>250.1</c:v>
                </c:pt>
                <c:pt idx="6">
                  <c:v>46.1</c:v>
                </c:pt>
                <c:pt idx="7">
                  <c:v>50.1</c:v>
                </c:pt>
                <c:pt idx="8">
                  <c:v>108</c:v>
                </c:pt>
                <c:pt idx="9">
                  <c:v>113.6</c:v>
                </c:pt>
                <c:pt idx="10">
                  <c:v>107.5</c:v>
                </c:pt>
                <c:pt idx="11">
                  <c:v>94.5</c:v>
                </c:pt>
                <c:pt idx="13">
                  <c:v>29.3</c:v>
                </c:pt>
                <c:pt idx="17">
                  <c:v>37.299999999999997</c:v>
                </c:pt>
                <c:pt idx="18">
                  <c:v>30.3</c:v>
                </c:pt>
                <c:pt idx="24">
                  <c:v>61</c:v>
                </c:pt>
                <c:pt idx="25">
                  <c:v>20.3</c:v>
                </c:pt>
                <c:pt idx="26">
                  <c:v>59.9</c:v>
                </c:pt>
                <c:pt idx="43">
                  <c:v>123.5</c:v>
                </c:pt>
                <c:pt idx="44">
                  <c:v>125.4</c:v>
                </c:pt>
                <c:pt idx="45">
                  <c:v>179.4</c:v>
                </c:pt>
                <c:pt idx="46">
                  <c:v>29.8</c:v>
                </c:pt>
                <c:pt idx="49">
                  <c:v>10.5</c:v>
                </c:pt>
                <c:pt idx="51">
                  <c:v>20.5</c:v>
                </c:pt>
                <c:pt idx="52">
                  <c:v>266.8</c:v>
                </c:pt>
                <c:pt idx="62">
                  <c:v>23.7</c:v>
                </c:pt>
                <c:pt idx="63">
                  <c:v>106.2</c:v>
                </c:pt>
                <c:pt idx="64">
                  <c:v>24.3</c:v>
                </c:pt>
                <c:pt idx="65">
                  <c:v>17.899999999999999</c:v>
                </c:pt>
                <c:pt idx="66">
                  <c:v>10.4</c:v>
                </c:pt>
                <c:pt idx="68">
                  <c:v>5</c:v>
                </c:pt>
                <c:pt idx="70">
                  <c:v>146.80000000000001</c:v>
                </c:pt>
                <c:pt idx="71">
                  <c:v>218.8</c:v>
                </c:pt>
                <c:pt idx="72">
                  <c:v>30</c:v>
                </c:pt>
                <c:pt idx="73">
                  <c:v>28</c:v>
                </c:pt>
                <c:pt idx="76">
                  <c:v>14.9</c:v>
                </c:pt>
                <c:pt idx="82">
                  <c:v>18.8</c:v>
                </c:pt>
                <c:pt idx="85">
                  <c:v>135.9</c:v>
                </c:pt>
                <c:pt idx="87">
                  <c:v>12</c:v>
                </c:pt>
                <c:pt idx="88">
                  <c:v>109.1</c:v>
                </c:pt>
                <c:pt idx="89">
                  <c:v>236.5</c:v>
                </c:pt>
                <c:pt idx="129">
                  <c:v>57</c:v>
                </c:pt>
                <c:pt idx="136">
                  <c:v>20.100000000000001</c:v>
                </c:pt>
                <c:pt idx="137">
                  <c:v>24.8</c:v>
                </c:pt>
                <c:pt idx="154">
                  <c:v>808.6</c:v>
                </c:pt>
                <c:pt idx="194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9-4E3A-B0A9-ED6260BA800F}"/>
            </c:ext>
          </c:extLst>
        </c:ser>
        <c:ser>
          <c:idx val="2"/>
          <c:order val="2"/>
          <c:tx>
            <c:v>Secured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Dis_lithology!$D$2:$D$196</c:f>
              <c:numCache>
                <c:formatCode>General</c:formatCode>
                <c:ptCount val="195"/>
                <c:pt idx="1">
                  <c:v>80.3</c:v>
                </c:pt>
                <c:pt idx="2">
                  <c:v>201.6</c:v>
                </c:pt>
                <c:pt idx="3">
                  <c:v>459.5</c:v>
                </c:pt>
                <c:pt idx="4">
                  <c:v>19.5</c:v>
                </c:pt>
                <c:pt idx="5">
                  <c:v>47.6</c:v>
                </c:pt>
                <c:pt idx="12">
                  <c:v>27.6</c:v>
                </c:pt>
                <c:pt idx="22">
                  <c:v>335.5</c:v>
                </c:pt>
                <c:pt idx="24">
                  <c:v>8.1999999999999993</c:v>
                </c:pt>
                <c:pt idx="26">
                  <c:v>16</c:v>
                </c:pt>
                <c:pt idx="28">
                  <c:v>290.2</c:v>
                </c:pt>
                <c:pt idx="31">
                  <c:v>114.5</c:v>
                </c:pt>
                <c:pt idx="32">
                  <c:v>228.5</c:v>
                </c:pt>
                <c:pt idx="33">
                  <c:v>386.9</c:v>
                </c:pt>
                <c:pt idx="36">
                  <c:v>520.9</c:v>
                </c:pt>
                <c:pt idx="37">
                  <c:v>437.9</c:v>
                </c:pt>
                <c:pt idx="38">
                  <c:v>934.4</c:v>
                </c:pt>
                <c:pt idx="39">
                  <c:v>842</c:v>
                </c:pt>
                <c:pt idx="40">
                  <c:v>659.8</c:v>
                </c:pt>
                <c:pt idx="41">
                  <c:v>514.4</c:v>
                </c:pt>
                <c:pt idx="43">
                  <c:v>43.6</c:v>
                </c:pt>
                <c:pt idx="45">
                  <c:v>28.4</c:v>
                </c:pt>
                <c:pt idx="46">
                  <c:v>171.5</c:v>
                </c:pt>
                <c:pt idx="47">
                  <c:v>16.399999999999999</c:v>
                </c:pt>
                <c:pt idx="48">
                  <c:v>0.4</c:v>
                </c:pt>
                <c:pt idx="49">
                  <c:v>70.8</c:v>
                </c:pt>
                <c:pt idx="50">
                  <c:v>6.6</c:v>
                </c:pt>
                <c:pt idx="51">
                  <c:v>39.9</c:v>
                </c:pt>
                <c:pt idx="52">
                  <c:v>49.8</c:v>
                </c:pt>
                <c:pt idx="53">
                  <c:v>196.8</c:v>
                </c:pt>
                <c:pt idx="54">
                  <c:v>237.6</c:v>
                </c:pt>
                <c:pt idx="55">
                  <c:v>307.60000000000002</c:v>
                </c:pt>
                <c:pt idx="58">
                  <c:v>118.2</c:v>
                </c:pt>
                <c:pt idx="59">
                  <c:v>25.8</c:v>
                </c:pt>
                <c:pt idx="62">
                  <c:v>43.7</c:v>
                </c:pt>
                <c:pt idx="63">
                  <c:v>9.4</c:v>
                </c:pt>
                <c:pt idx="64">
                  <c:v>82.3</c:v>
                </c:pt>
                <c:pt idx="65">
                  <c:v>37.9</c:v>
                </c:pt>
                <c:pt idx="66">
                  <c:v>94.2</c:v>
                </c:pt>
                <c:pt idx="67">
                  <c:v>12.9</c:v>
                </c:pt>
                <c:pt idx="68">
                  <c:v>13.6</c:v>
                </c:pt>
                <c:pt idx="69">
                  <c:v>129.1</c:v>
                </c:pt>
                <c:pt idx="70">
                  <c:v>76.599999999999994</c:v>
                </c:pt>
                <c:pt idx="71">
                  <c:v>37.5</c:v>
                </c:pt>
                <c:pt idx="72">
                  <c:v>26.9</c:v>
                </c:pt>
                <c:pt idx="73">
                  <c:v>26.8</c:v>
                </c:pt>
                <c:pt idx="74">
                  <c:v>63.5</c:v>
                </c:pt>
                <c:pt idx="75">
                  <c:v>8.3000000000000007</c:v>
                </c:pt>
                <c:pt idx="76">
                  <c:v>20.100000000000001</c:v>
                </c:pt>
                <c:pt idx="77">
                  <c:v>64.599999999999994</c:v>
                </c:pt>
                <c:pt idx="78">
                  <c:v>25.8</c:v>
                </c:pt>
                <c:pt idx="79">
                  <c:v>12.6</c:v>
                </c:pt>
                <c:pt idx="80">
                  <c:v>80.3</c:v>
                </c:pt>
                <c:pt idx="81">
                  <c:v>161.30000000000001</c:v>
                </c:pt>
                <c:pt idx="82">
                  <c:v>11.1</c:v>
                </c:pt>
                <c:pt idx="83">
                  <c:v>12.4</c:v>
                </c:pt>
                <c:pt idx="84">
                  <c:v>9.1999999999999993</c:v>
                </c:pt>
                <c:pt idx="85">
                  <c:v>64.5</c:v>
                </c:pt>
                <c:pt idx="86">
                  <c:v>25.4</c:v>
                </c:pt>
                <c:pt idx="87">
                  <c:v>30.2</c:v>
                </c:pt>
                <c:pt idx="88">
                  <c:v>9.4</c:v>
                </c:pt>
                <c:pt idx="89">
                  <c:v>911.9</c:v>
                </c:pt>
                <c:pt idx="91">
                  <c:v>114</c:v>
                </c:pt>
                <c:pt idx="92">
                  <c:v>110.8</c:v>
                </c:pt>
                <c:pt idx="93">
                  <c:v>270</c:v>
                </c:pt>
                <c:pt idx="94">
                  <c:v>376</c:v>
                </c:pt>
                <c:pt idx="95">
                  <c:v>464.6</c:v>
                </c:pt>
                <c:pt idx="96">
                  <c:v>562</c:v>
                </c:pt>
                <c:pt idx="98">
                  <c:v>574.6</c:v>
                </c:pt>
                <c:pt idx="99">
                  <c:v>632.79999999999995</c:v>
                </c:pt>
                <c:pt idx="100">
                  <c:v>985.4</c:v>
                </c:pt>
                <c:pt idx="102">
                  <c:v>117.5</c:v>
                </c:pt>
                <c:pt idx="104">
                  <c:v>399.7</c:v>
                </c:pt>
                <c:pt idx="105">
                  <c:v>455</c:v>
                </c:pt>
                <c:pt idx="106">
                  <c:v>449</c:v>
                </c:pt>
                <c:pt idx="108">
                  <c:v>43.2</c:v>
                </c:pt>
                <c:pt idx="109">
                  <c:v>5</c:v>
                </c:pt>
                <c:pt idx="111">
                  <c:v>44.7</c:v>
                </c:pt>
                <c:pt idx="113">
                  <c:v>24.5</c:v>
                </c:pt>
                <c:pt idx="114">
                  <c:v>52.4</c:v>
                </c:pt>
                <c:pt idx="117">
                  <c:v>35.5</c:v>
                </c:pt>
                <c:pt idx="118">
                  <c:v>59</c:v>
                </c:pt>
                <c:pt idx="120">
                  <c:v>210.9</c:v>
                </c:pt>
                <c:pt idx="121">
                  <c:v>164.6</c:v>
                </c:pt>
                <c:pt idx="122">
                  <c:v>416.2</c:v>
                </c:pt>
                <c:pt idx="123">
                  <c:v>374.2</c:v>
                </c:pt>
                <c:pt idx="124">
                  <c:v>237.3</c:v>
                </c:pt>
                <c:pt idx="125">
                  <c:v>193.1</c:v>
                </c:pt>
                <c:pt idx="126">
                  <c:v>90.4</c:v>
                </c:pt>
                <c:pt idx="127">
                  <c:v>43.9</c:v>
                </c:pt>
                <c:pt idx="130">
                  <c:v>70.7</c:v>
                </c:pt>
                <c:pt idx="131">
                  <c:v>12.2</c:v>
                </c:pt>
                <c:pt idx="132">
                  <c:v>66.599999999999994</c:v>
                </c:pt>
                <c:pt idx="135">
                  <c:v>43.5</c:v>
                </c:pt>
                <c:pt idx="136">
                  <c:v>46.7</c:v>
                </c:pt>
                <c:pt idx="137">
                  <c:v>48.4</c:v>
                </c:pt>
                <c:pt idx="138">
                  <c:v>26.8</c:v>
                </c:pt>
                <c:pt idx="139">
                  <c:v>49.2</c:v>
                </c:pt>
                <c:pt idx="141">
                  <c:v>78.5</c:v>
                </c:pt>
                <c:pt idx="142">
                  <c:v>22.1</c:v>
                </c:pt>
                <c:pt idx="143">
                  <c:v>193.1</c:v>
                </c:pt>
                <c:pt idx="144">
                  <c:v>135.80000000000001</c:v>
                </c:pt>
                <c:pt idx="147">
                  <c:v>67.099999999999994</c:v>
                </c:pt>
                <c:pt idx="148">
                  <c:v>7</c:v>
                </c:pt>
                <c:pt idx="156">
                  <c:v>627.1</c:v>
                </c:pt>
                <c:pt idx="157">
                  <c:v>612.79999999999995</c:v>
                </c:pt>
                <c:pt idx="162">
                  <c:v>646.5</c:v>
                </c:pt>
                <c:pt idx="166">
                  <c:v>430</c:v>
                </c:pt>
                <c:pt idx="177">
                  <c:v>812</c:v>
                </c:pt>
                <c:pt idx="180">
                  <c:v>670</c:v>
                </c:pt>
                <c:pt idx="181">
                  <c:v>237.8</c:v>
                </c:pt>
                <c:pt idx="182">
                  <c:v>214.6</c:v>
                </c:pt>
                <c:pt idx="184">
                  <c:v>23.1</c:v>
                </c:pt>
                <c:pt idx="185">
                  <c:v>7.3</c:v>
                </c:pt>
                <c:pt idx="186">
                  <c:v>330.3</c:v>
                </c:pt>
                <c:pt idx="187">
                  <c:v>4.9000000000000004</c:v>
                </c:pt>
                <c:pt idx="188">
                  <c:v>33.9</c:v>
                </c:pt>
                <c:pt idx="189">
                  <c:v>16.7</c:v>
                </c:pt>
                <c:pt idx="190">
                  <c:v>89</c:v>
                </c:pt>
                <c:pt idx="191">
                  <c:v>344.3</c:v>
                </c:pt>
                <c:pt idx="192">
                  <c:v>145.19999999999999</c:v>
                </c:pt>
                <c:pt idx="193">
                  <c:v>38</c:v>
                </c:pt>
                <c:pt idx="194">
                  <c:v>86.6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9-4E3A-B0A9-ED6260BA800F}"/>
            </c:ext>
          </c:extLst>
        </c:ser>
        <c:ser>
          <c:idx val="3"/>
          <c:order val="3"/>
          <c:tx>
            <c:v>Assumed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Dis_lithology!$E$2:$E$196</c:f>
              <c:numCache>
                <c:formatCode>General</c:formatCode>
                <c:ptCount val="195"/>
                <c:pt idx="0">
                  <c:v>205.5</c:v>
                </c:pt>
                <c:pt idx="1">
                  <c:v>193.9</c:v>
                </c:pt>
                <c:pt idx="14">
                  <c:v>25</c:v>
                </c:pt>
                <c:pt idx="16">
                  <c:v>58.3</c:v>
                </c:pt>
                <c:pt idx="19">
                  <c:v>105.6</c:v>
                </c:pt>
                <c:pt idx="20">
                  <c:v>58.9</c:v>
                </c:pt>
                <c:pt idx="21">
                  <c:v>52.1</c:v>
                </c:pt>
                <c:pt idx="22">
                  <c:v>508.9</c:v>
                </c:pt>
                <c:pt idx="23">
                  <c:v>304.5</c:v>
                </c:pt>
                <c:pt idx="24">
                  <c:v>40.6</c:v>
                </c:pt>
                <c:pt idx="25">
                  <c:v>530.4</c:v>
                </c:pt>
                <c:pt idx="26">
                  <c:v>614.5</c:v>
                </c:pt>
                <c:pt idx="27">
                  <c:v>36.1</c:v>
                </c:pt>
                <c:pt idx="28">
                  <c:v>632.6</c:v>
                </c:pt>
                <c:pt idx="29">
                  <c:v>304.5</c:v>
                </c:pt>
                <c:pt idx="30">
                  <c:v>18.100000000000001</c:v>
                </c:pt>
                <c:pt idx="31">
                  <c:v>728.3</c:v>
                </c:pt>
                <c:pt idx="32">
                  <c:v>266.10000000000002</c:v>
                </c:pt>
                <c:pt idx="33">
                  <c:v>81.5</c:v>
                </c:pt>
                <c:pt idx="34">
                  <c:v>22</c:v>
                </c:pt>
                <c:pt idx="35">
                  <c:v>108.2</c:v>
                </c:pt>
                <c:pt idx="36">
                  <c:v>675.9</c:v>
                </c:pt>
                <c:pt idx="37">
                  <c:v>437.9</c:v>
                </c:pt>
                <c:pt idx="38">
                  <c:v>392.1</c:v>
                </c:pt>
                <c:pt idx="39">
                  <c:v>151.6</c:v>
                </c:pt>
                <c:pt idx="40">
                  <c:v>305.60000000000002</c:v>
                </c:pt>
                <c:pt idx="42">
                  <c:v>610.1</c:v>
                </c:pt>
                <c:pt idx="43">
                  <c:v>97.7</c:v>
                </c:pt>
                <c:pt idx="44">
                  <c:v>122.3</c:v>
                </c:pt>
                <c:pt idx="45">
                  <c:v>148.1</c:v>
                </c:pt>
                <c:pt idx="46">
                  <c:v>134.80000000000001</c:v>
                </c:pt>
                <c:pt idx="47">
                  <c:v>25.3</c:v>
                </c:pt>
                <c:pt idx="48">
                  <c:v>27.2</c:v>
                </c:pt>
                <c:pt idx="49">
                  <c:v>48.5</c:v>
                </c:pt>
                <c:pt idx="50">
                  <c:v>68.8</c:v>
                </c:pt>
                <c:pt idx="51">
                  <c:v>124.2</c:v>
                </c:pt>
                <c:pt idx="52">
                  <c:v>9.6</c:v>
                </c:pt>
                <c:pt idx="53">
                  <c:v>16.899999999999999</c:v>
                </c:pt>
                <c:pt idx="54">
                  <c:v>21.6</c:v>
                </c:pt>
                <c:pt idx="55">
                  <c:v>41.7</c:v>
                </c:pt>
                <c:pt idx="56">
                  <c:v>52.7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78.400000000000006</c:v>
                </c:pt>
                <c:pt idx="60">
                  <c:v>95.3</c:v>
                </c:pt>
                <c:pt idx="61">
                  <c:v>74.400000000000006</c:v>
                </c:pt>
                <c:pt idx="62">
                  <c:v>35.6</c:v>
                </c:pt>
                <c:pt idx="63">
                  <c:v>238</c:v>
                </c:pt>
                <c:pt idx="64">
                  <c:v>4.8</c:v>
                </c:pt>
                <c:pt idx="65">
                  <c:v>239.4</c:v>
                </c:pt>
                <c:pt idx="66">
                  <c:v>12.6</c:v>
                </c:pt>
                <c:pt idx="67">
                  <c:v>21.5</c:v>
                </c:pt>
                <c:pt idx="68">
                  <c:v>110.2</c:v>
                </c:pt>
                <c:pt idx="70">
                  <c:v>99.2</c:v>
                </c:pt>
                <c:pt idx="71">
                  <c:v>111.9</c:v>
                </c:pt>
                <c:pt idx="72">
                  <c:v>260.10000000000002</c:v>
                </c:pt>
                <c:pt idx="73">
                  <c:v>291</c:v>
                </c:pt>
                <c:pt idx="74">
                  <c:v>27.3</c:v>
                </c:pt>
                <c:pt idx="75">
                  <c:v>14.7</c:v>
                </c:pt>
                <c:pt idx="76">
                  <c:v>59.2</c:v>
                </c:pt>
                <c:pt idx="77">
                  <c:v>11.8</c:v>
                </c:pt>
                <c:pt idx="79">
                  <c:v>15.9</c:v>
                </c:pt>
                <c:pt idx="80">
                  <c:v>9.1</c:v>
                </c:pt>
                <c:pt idx="81">
                  <c:v>7.7</c:v>
                </c:pt>
                <c:pt idx="82">
                  <c:v>11.1</c:v>
                </c:pt>
                <c:pt idx="83">
                  <c:v>35.9</c:v>
                </c:pt>
                <c:pt idx="84">
                  <c:v>393.8</c:v>
                </c:pt>
                <c:pt idx="85">
                  <c:v>385.5</c:v>
                </c:pt>
                <c:pt idx="86">
                  <c:v>15.1</c:v>
                </c:pt>
                <c:pt idx="87">
                  <c:v>28.8</c:v>
                </c:pt>
                <c:pt idx="88">
                  <c:v>76.400000000000006</c:v>
                </c:pt>
                <c:pt idx="89">
                  <c:v>15.1</c:v>
                </c:pt>
                <c:pt idx="90">
                  <c:v>28.8</c:v>
                </c:pt>
                <c:pt idx="91">
                  <c:v>76.400000000000006</c:v>
                </c:pt>
                <c:pt idx="93">
                  <c:v>276.2</c:v>
                </c:pt>
                <c:pt idx="94">
                  <c:v>190.8</c:v>
                </c:pt>
                <c:pt idx="95">
                  <c:v>204.9</c:v>
                </c:pt>
                <c:pt idx="96">
                  <c:v>235.8</c:v>
                </c:pt>
                <c:pt idx="97">
                  <c:v>35</c:v>
                </c:pt>
                <c:pt idx="98">
                  <c:v>70.400000000000006</c:v>
                </c:pt>
                <c:pt idx="99">
                  <c:v>49.7</c:v>
                </c:pt>
                <c:pt idx="100">
                  <c:v>527.5</c:v>
                </c:pt>
                <c:pt idx="101">
                  <c:v>438.9</c:v>
                </c:pt>
                <c:pt idx="102">
                  <c:v>269.8</c:v>
                </c:pt>
                <c:pt idx="103">
                  <c:v>399.7</c:v>
                </c:pt>
                <c:pt idx="104">
                  <c:v>455</c:v>
                </c:pt>
                <c:pt idx="105">
                  <c:v>449</c:v>
                </c:pt>
                <c:pt idx="106">
                  <c:v>52.1</c:v>
                </c:pt>
                <c:pt idx="107">
                  <c:v>50</c:v>
                </c:pt>
                <c:pt idx="108">
                  <c:v>92.9</c:v>
                </c:pt>
                <c:pt idx="109">
                  <c:v>23.5</c:v>
                </c:pt>
                <c:pt idx="110">
                  <c:v>21.6</c:v>
                </c:pt>
                <c:pt idx="111">
                  <c:v>13.4</c:v>
                </c:pt>
                <c:pt idx="112">
                  <c:v>77.8</c:v>
                </c:pt>
                <c:pt idx="113">
                  <c:v>85.7</c:v>
                </c:pt>
                <c:pt idx="115">
                  <c:v>102.5</c:v>
                </c:pt>
                <c:pt idx="116">
                  <c:v>62.6</c:v>
                </c:pt>
                <c:pt idx="117">
                  <c:v>179.4</c:v>
                </c:pt>
                <c:pt idx="119">
                  <c:v>18.100000000000001</c:v>
                </c:pt>
                <c:pt idx="120">
                  <c:v>754.8</c:v>
                </c:pt>
                <c:pt idx="121">
                  <c:v>512.29999999999995</c:v>
                </c:pt>
                <c:pt idx="122">
                  <c:v>517.1</c:v>
                </c:pt>
                <c:pt idx="123">
                  <c:v>921.4</c:v>
                </c:pt>
                <c:pt idx="124">
                  <c:v>663.5</c:v>
                </c:pt>
                <c:pt idx="125">
                  <c:v>487.7</c:v>
                </c:pt>
                <c:pt idx="126">
                  <c:v>41</c:v>
                </c:pt>
                <c:pt idx="128">
                  <c:v>108.5</c:v>
                </c:pt>
                <c:pt idx="130">
                  <c:v>19</c:v>
                </c:pt>
                <c:pt idx="131">
                  <c:v>657.4</c:v>
                </c:pt>
                <c:pt idx="132">
                  <c:v>490.1</c:v>
                </c:pt>
                <c:pt idx="133">
                  <c:v>359.9</c:v>
                </c:pt>
                <c:pt idx="134">
                  <c:v>13.8</c:v>
                </c:pt>
                <c:pt idx="135">
                  <c:v>131.5</c:v>
                </c:pt>
                <c:pt idx="136">
                  <c:v>75.400000000000006</c:v>
                </c:pt>
                <c:pt idx="138">
                  <c:v>164.2</c:v>
                </c:pt>
                <c:pt idx="139">
                  <c:v>228.6</c:v>
                </c:pt>
                <c:pt idx="140">
                  <c:v>240.6</c:v>
                </c:pt>
                <c:pt idx="141">
                  <c:v>325.89999999999998</c:v>
                </c:pt>
                <c:pt idx="142">
                  <c:v>122.1</c:v>
                </c:pt>
                <c:pt idx="143">
                  <c:v>184.9</c:v>
                </c:pt>
                <c:pt idx="144">
                  <c:v>81.3</c:v>
                </c:pt>
                <c:pt idx="145">
                  <c:v>212.1</c:v>
                </c:pt>
                <c:pt idx="146">
                  <c:v>97.5</c:v>
                </c:pt>
                <c:pt idx="147">
                  <c:v>196</c:v>
                </c:pt>
                <c:pt idx="148">
                  <c:v>78.900000000000006</c:v>
                </c:pt>
                <c:pt idx="149">
                  <c:v>57.9</c:v>
                </c:pt>
                <c:pt idx="150">
                  <c:v>22.6</c:v>
                </c:pt>
                <c:pt idx="151">
                  <c:v>231.4</c:v>
                </c:pt>
                <c:pt idx="152">
                  <c:v>248.1</c:v>
                </c:pt>
                <c:pt idx="153">
                  <c:v>179.2</c:v>
                </c:pt>
                <c:pt idx="154">
                  <c:v>294.60000000000002</c:v>
                </c:pt>
                <c:pt idx="155">
                  <c:v>673</c:v>
                </c:pt>
                <c:pt idx="156">
                  <c:v>603</c:v>
                </c:pt>
                <c:pt idx="157">
                  <c:v>126.7</c:v>
                </c:pt>
                <c:pt idx="158">
                  <c:v>230.9</c:v>
                </c:pt>
                <c:pt idx="159">
                  <c:v>295.60000000000002</c:v>
                </c:pt>
                <c:pt idx="160">
                  <c:v>279.3</c:v>
                </c:pt>
                <c:pt idx="161">
                  <c:v>242.1</c:v>
                </c:pt>
                <c:pt idx="163">
                  <c:v>551.29999999999995</c:v>
                </c:pt>
                <c:pt idx="164">
                  <c:v>542.20000000000005</c:v>
                </c:pt>
                <c:pt idx="165">
                  <c:v>589.6</c:v>
                </c:pt>
                <c:pt idx="166">
                  <c:v>306.10000000000002</c:v>
                </c:pt>
                <c:pt idx="167">
                  <c:v>370.5</c:v>
                </c:pt>
                <c:pt idx="168">
                  <c:v>383.3</c:v>
                </c:pt>
                <c:pt idx="169">
                  <c:v>483.3</c:v>
                </c:pt>
                <c:pt idx="170">
                  <c:v>573.5</c:v>
                </c:pt>
                <c:pt idx="171">
                  <c:v>648.20000000000005</c:v>
                </c:pt>
                <c:pt idx="172">
                  <c:v>678.6</c:v>
                </c:pt>
                <c:pt idx="173">
                  <c:v>728.1</c:v>
                </c:pt>
                <c:pt idx="174">
                  <c:v>523.79999999999995</c:v>
                </c:pt>
                <c:pt idx="175">
                  <c:v>306.10000000000002</c:v>
                </c:pt>
                <c:pt idx="176">
                  <c:v>370.5</c:v>
                </c:pt>
                <c:pt idx="177">
                  <c:v>383.3</c:v>
                </c:pt>
                <c:pt idx="178">
                  <c:v>294.60000000000002</c:v>
                </c:pt>
                <c:pt idx="179">
                  <c:v>674</c:v>
                </c:pt>
                <c:pt idx="180">
                  <c:v>627.29999999999995</c:v>
                </c:pt>
                <c:pt idx="181">
                  <c:v>555.4</c:v>
                </c:pt>
                <c:pt idx="182">
                  <c:v>428.3</c:v>
                </c:pt>
                <c:pt idx="183">
                  <c:v>434.5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9-4E3A-B0A9-ED6260BA8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97280"/>
        <c:axId val="627396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Dis_lithology!$C$2:$C$196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2">
                        <c:v>332.1</c:v>
                      </c:pt>
                      <c:pt idx="4">
                        <c:v>250.1</c:v>
                      </c:pt>
                      <c:pt idx="6">
                        <c:v>46.1</c:v>
                      </c:pt>
                      <c:pt idx="7">
                        <c:v>50.1</c:v>
                      </c:pt>
                      <c:pt idx="8">
                        <c:v>108</c:v>
                      </c:pt>
                      <c:pt idx="9">
                        <c:v>113.6</c:v>
                      </c:pt>
                      <c:pt idx="10">
                        <c:v>107.5</c:v>
                      </c:pt>
                      <c:pt idx="11">
                        <c:v>94.5</c:v>
                      </c:pt>
                      <c:pt idx="13">
                        <c:v>29.3</c:v>
                      </c:pt>
                      <c:pt idx="17">
                        <c:v>37.299999999999997</c:v>
                      </c:pt>
                      <c:pt idx="18">
                        <c:v>30.3</c:v>
                      </c:pt>
                      <c:pt idx="24">
                        <c:v>61</c:v>
                      </c:pt>
                      <c:pt idx="25">
                        <c:v>20.3</c:v>
                      </c:pt>
                      <c:pt idx="26">
                        <c:v>59.9</c:v>
                      </c:pt>
                      <c:pt idx="43">
                        <c:v>123.5</c:v>
                      </c:pt>
                      <c:pt idx="44">
                        <c:v>125.4</c:v>
                      </c:pt>
                      <c:pt idx="45">
                        <c:v>179.4</c:v>
                      </c:pt>
                      <c:pt idx="46">
                        <c:v>29.8</c:v>
                      </c:pt>
                      <c:pt idx="49">
                        <c:v>10.5</c:v>
                      </c:pt>
                      <c:pt idx="51">
                        <c:v>20.5</c:v>
                      </c:pt>
                      <c:pt idx="52">
                        <c:v>266.8</c:v>
                      </c:pt>
                      <c:pt idx="62">
                        <c:v>23.7</c:v>
                      </c:pt>
                      <c:pt idx="63">
                        <c:v>106.2</c:v>
                      </c:pt>
                      <c:pt idx="64">
                        <c:v>24.3</c:v>
                      </c:pt>
                      <c:pt idx="65">
                        <c:v>17.899999999999999</c:v>
                      </c:pt>
                      <c:pt idx="66">
                        <c:v>10.4</c:v>
                      </c:pt>
                      <c:pt idx="68">
                        <c:v>5</c:v>
                      </c:pt>
                      <c:pt idx="70">
                        <c:v>146.80000000000001</c:v>
                      </c:pt>
                      <c:pt idx="71">
                        <c:v>218.8</c:v>
                      </c:pt>
                      <c:pt idx="72">
                        <c:v>30</c:v>
                      </c:pt>
                      <c:pt idx="73">
                        <c:v>28</c:v>
                      </c:pt>
                      <c:pt idx="76">
                        <c:v>14.9</c:v>
                      </c:pt>
                      <c:pt idx="82">
                        <c:v>18.8</c:v>
                      </c:pt>
                      <c:pt idx="85">
                        <c:v>135.9</c:v>
                      </c:pt>
                      <c:pt idx="87">
                        <c:v>12</c:v>
                      </c:pt>
                      <c:pt idx="88">
                        <c:v>109.1</c:v>
                      </c:pt>
                      <c:pt idx="89">
                        <c:v>236.5</c:v>
                      </c:pt>
                      <c:pt idx="129">
                        <c:v>57</c:v>
                      </c:pt>
                      <c:pt idx="136">
                        <c:v>20.100000000000001</c:v>
                      </c:pt>
                      <c:pt idx="137">
                        <c:v>24.8</c:v>
                      </c:pt>
                      <c:pt idx="154">
                        <c:v>808.6</c:v>
                      </c:pt>
                      <c:pt idx="194">
                        <c:v>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5A9-4E3A-B0A9-ED6260BA800F}"/>
                  </c:ext>
                </c:extLst>
              </c15:ser>
            </c15:filteredScatterSeries>
          </c:ext>
        </c:extLst>
      </c:scatterChart>
      <c:valAx>
        <c:axId val="6273972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Lithology</a:t>
                </a:r>
              </a:p>
            </c:rich>
          </c:tx>
          <c:layout>
            <c:manualLayout>
              <c:xMode val="edge"/>
              <c:yMode val="edge"/>
              <c:x val="0.50433756883822067"/>
              <c:y val="0.93137846407589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7396952"/>
        <c:crosses val="autoZero"/>
        <c:crossBetween val="midCat"/>
        <c:majorUnit val="10"/>
        <c:minorUnit val="5"/>
      </c:valAx>
      <c:valAx>
        <c:axId val="6273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73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Displacement vs Lithology</a:t>
            </a:r>
          </a:p>
        </c:rich>
      </c:tx>
      <c:layout>
        <c:manualLayout>
          <c:xMode val="edge"/>
          <c:yMode val="edge"/>
          <c:x val="0.43727137227320567"/>
          <c:y val="3.9360983342428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Proven</c:v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/>
          </c:spPr>
          <c:invertIfNegative val="0"/>
          <c:val>
            <c:numRef>
              <c:f>Dis_lithology!$C$2:$C$196</c:f>
              <c:numCache>
                <c:formatCode>General</c:formatCode>
                <c:ptCount val="195"/>
                <c:pt idx="2">
                  <c:v>332.1</c:v>
                </c:pt>
                <c:pt idx="4">
                  <c:v>250.1</c:v>
                </c:pt>
                <c:pt idx="6">
                  <c:v>46.1</c:v>
                </c:pt>
                <c:pt idx="7">
                  <c:v>50.1</c:v>
                </c:pt>
                <c:pt idx="8">
                  <c:v>108</c:v>
                </c:pt>
                <c:pt idx="9">
                  <c:v>113.6</c:v>
                </c:pt>
                <c:pt idx="10">
                  <c:v>107.5</c:v>
                </c:pt>
                <c:pt idx="11">
                  <c:v>94.5</c:v>
                </c:pt>
                <c:pt idx="13">
                  <c:v>29.3</c:v>
                </c:pt>
                <c:pt idx="17">
                  <c:v>37.299999999999997</c:v>
                </c:pt>
                <c:pt idx="18">
                  <c:v>30.3</c:v>
                </c:pt>
                <c:pt idx="24">
                  <c:v>61</c:v>
                </c:pt>
                <c:pt idx="25">
                  <c:v>20.3</c:v>
                </c:pt>
                <c:pt idx="26">
                  <c:v>59.9</c:v>
                </c:pt>
                <c:pt idx="43">
                  <c:v>123.5</c:v>
                </c:pt>
                <c:pt idx="44">
                  <c:v>125.4</c:v>
                </c:pt>
                <c:pt idx="45">
                  <c:v>179.4</c:v>
                </c:pt>
                <c:pt idx="46">
                  <c:v>29.8</c:v>
                </c:pt>
                <c:pt idx="49">
                  <c:v>10.5</c:v>
                </c:pt>
                <c:pt idx="51">
                  <c:v>20.5</c:v>
                </c:pt>
                <c:pt idx="52">
                  <c:v>266.8</c:v>
                </c:pt>
                <c:pt idx="62">
                  <c:v>23.7</c:v>
                </c:pt>
                <c:pt idx="63">
                  <c:v>106.2</c:v>
                </c:pt>
                <c:pt idx="64">
                  <c:v>24.3</c:v>
                </c:pt>
                <c:pt idx="65">
                  <c:v>17.899999999999999</c:v>
                </c:pt>
                <c:pt idx="66">
                  <c:v>10.4</c:v>
                </c:pt>
                <c:pt idx="68">
                  <c:v>5</c:v>
                </c:pt>
                <c:pt idx="70">
                  <c:v>146.80000000000001</c:v>
                </c:pt>
                <c:pt idx="71">
                  <c:v>218.8</c:v>
                </c:pt>
                <c:pt idx="72">
                  <c:v>30</c:v>
                </c:pt>
                <c:pt idx="73">
                  <c:v>28</c:v>
                </c:pt>
                <c:pt idx="76">
                  <c:v>14.9</c:v>
                </c:pt>
                <c:pt idx="82">
                  <c:v>18.8</c:v>
                </c:pt>
                <c:pt idx="85">
                  <c:v>135.9</c:v>
                </c:pt>
                <c:pt idx="87">
                  <c:v>12</c:v>
                </c:pt>
                <c:pt idx="88">
                  <c:v>109.1</c:v>
                </c:pt>
                <c:pt idx="89">
                  <c:v>236.5</c:v>
                </c:pt>
                <c:pt idx="129">
                  <c:v>57</c:v>
                </c:pt>
                <c:pt idx="136">
                  <c:v>20.100000000000001</c:v>
                </c:pt>
                <c:pt idx="137">
                  <c:v>24.8</c:v>
                </c:pt>
                <c:pt idx="154">
                  <c:v>808.6</c:v>
                </c:pt>
                <c:pt idx="19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E-4A15-A48F-196367977AF5}"/>
            </c:ext>
          </c:extLst>
        </c:ser>
        <c:ser>
          <c:idx val="1"/>
          <c:order val="2"/>
          <c:tx>
            <c:v>Secured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Dis_lithology!$D$2:$D$196</c:f>
              <c:numCache>
                <c:formatCode>General</c:formatCode>
                <c:ptCount val="195"/>
                <c:pt idx="1">
                  <c:v>80.3</c:v>
                </c:pt>
                <c:pt idx="2">
                  <c:v>201.6</c:v>
                </c:pt>
                <c:pt idx="3">
                  <c:v>459.5</c:v>
                </c:pt>
                <c:pt idx="4">
                  <c:v>19.5</c:v>
                </c:pt>
                <c:pt idx="5">
                  <c:v>47.6</c:v>
                </c:pt>
                <c:pt idx="12">
                  <c:v>27.6</c:v>
                </c:pt>
                <c:pt idx="22">
                  <c:v>335.5</c:v>
                </c:pt>
                <c:pt idx="24">
                  <c:v>8.1999999999999993</c:v>
                </c:pt>
                <c:pt idx="26">
                  <c:v>16</c:v>
                </c:pt>
                <c:pt idx="28">
                  <c:v>290.2</c:v>
                </c:pt>
                <c:pt idx="31">
                  <c:v>114.5</c:v>
                </c:pt>
                <c:pt idx="32">
                  <c:v>228.5</c:v>
                </c:pt>
                <c:pt idx="33">
                  <c:v>386.9</c:v>
                </c:pt>
                <c:pt idx="36">
                  <c:v>520.9</c:v>
                </c:pt>
                <c:pt idx="37">
                  <c:v>437.9</c:v>
                </c:pt>
                <c:pt idx="38">
                  <c:v>934.4</c:v>
                </c:pt>
                <c:pt idx="39">
                  <c:v>842</c:v>
                </c:pt>
                <c:pt idx="40">
                  <c:v>659.8</c:v>
                </c:pt>
                <c:pt idx="41">
                  <c:v>514.4</c:v>
                </c:pt>
                <c:pt idx="43">
                  <c:v>43.6</c:v>
                </c:pt>
                <c:pt idx="45">
                  <c:v>28.4</c:v>
                </c:pt>
                <c:pt idx="46">
                  <c:v>171.5</c:v>
                </c:pt>
                <c:pt idx="47">
                  <c:v>16.399999999999999</c:v>
                </c:pt>
                <c:pt idx="48">
                  <c:v>0.4</c:v>
                </c:pt>
                <c:pt idx="49">
                  <c:v>70.8</c:v>
                </c:pt>
                <c:pt idx="50">
                  <c:v>6.6</c:v>
                </c:pt>
                <c:pt idx="51">
                  <c:v>39.9</c:v>
                </c:pt>
                <c:pt idx="52">
                  <c:v>49.8</c:v>
                </c:pt>
                <c:pt idx="53">
                  <c:v>196.8</c:v>
                </c:pt>
                <c:pt idx="54">
                  <c:v>237.6</c:v>
                </c:pt>
                <c:pt idx="55">
                  <c:v>307.60000000000002</c:v>
                </c:pt>
                <c:pt idx="58">
                  <c:v>118.2</c:v>
                </c:pt>
                <c:pt idx="59">
                  <c:v>25.8</c:v>
                </c:pt>
                <c:pt idx="62">
                  <c:v>43.7</c:v>
                </c:pt>
                <c:pt idx="63">
                  <c:v>9.4</c:v>
                </c:pt>
                <c:pt idx="64">
                  <c:v>82.3</c:v>
                </c:pt>
                <c:pt idx="65">
                  <c:v>37.9</c:v>
                </c:pt>
                <c:pt idx="66">
                  <c:v>94.2</c:v>
                </c:pt>
                <c:pt idx="67">
                  <c:v>12.9</c:v>
                </c:pt>
                <c:pt idx="68">
                  <c:v>13.6</c:v>
                </c:pt>
                <c:pt idx="69">
                  <c:v>129.1</c:v>
                </c:pt>
                <c:pt idx="70">
                  <c:v>76.599999999999994</c:v>
                </c:pt>
                <c:pt idx="71">
                  <c:v>37.5</c:v>
                </c:pt>
                <c:pt idx="72">
                  <c:v>26.9</c:v>
                </c:pt>
                <c:pt idx="73">
                  <c:v>26.8</c:v>
                </c:pt>
                <c:pt idx="74">
                  <c:v>63.5</c:v>
                </c:pt>
                <c:pt idx="75">
                  <c:v>8.3000000000000007</c:v>
                </c:pt>
                <c:pt idx="76">
                  <c:v>20.100000000000001</c:v>
                </c:pt>
                <c:pt idx="77">
                  <c:v>64.599999999999994</c:v>
                </c:pt>
                <c:pt idx="78">
                  <c:v>25.8</c:v>
                </c:pt>
                <c:pt idx="79">
                  <c:v>12.6</c:v>
                </c:pt>
                <c:pt idx="80">
                  <c:v>80.3</c:v>
                </c:pt>
                <c:pt idx="81">
                  <c:v>161.30000000000001</c:v>
                </c:pt>
                <c:pt idx="82">
                  <c:v>11.1</c:v>
                </c:pt>
                <c:pt idx="83">
                  <c:v>12.4</c:v>
                </c:pt>
                <c:pt idx="84">
                  <c:v>9.1999999999999993</c:v>
                </c:pt>
                <c:pt idx="85">
                  <c:v>64.5</c:v>
                </c:pt>
                <c:pt idx="86">
                  <c:v>25.4</c:v>
                </c:pt>
                <c:pt idx="87">
                  <c:v>30.2</c:v>
                </c:pt>
                <c:pt idx="88">
                  <c:v>9.4</c:v>
                </c:pt>
                <c:pt idx="89">
                  <c:v>911.9</c:v>
                </c:pt>
                <c:pt idx="91">
                  <c:v>114</c:v>
                </c:pt>
                <c:pt idx="92">
                  <c:v>110.8</c:v>
                </c:pt>
                <c:pt idx="93">
                  <c:v>270</c:v>
                </c:pt>
                <c:pt idx="94">
                  <c:v>376</c:v>
                </c:pt>
                <c:pt idx="95">
                  <c:v>464.6</c:v>
                </c:pt>
                <c:pt idx="96">
                  <c:v>562</c:v>
                </c:pt>
                <c:pt idx="98">
                  <c:v>574.6</c:v>
                </c:pt>
                <c:pt idx="99">
                  <c:v>632.79999999999995</c:v>
                </c:pt>
                <c:pt idx="100">
                  <c:v>985.4</c:v>
                </c:pt>
                <c:pt idx="102">
                  <c:v>117.5</c:v>
                </c:pt>
                <c:pt idx="104">
                  <c:v>399.7</c:v>
                </c:pt>
                <c:pt idx="105">
                  <c:v>455</c:v>
                </c:pt>
                <c:pt idx="106">
                  <c:v>449</c:v>
                </c:pt>
                <c:pt idx="108">
                  <c:v>43.2</c:v>
                </c:pt>
                <c:pt idx="109">
                  <c:v>5</c:v>
                </c:pt>
                <c:pt idx="111">
                  <c:v>44.7</c:v>
                </c:pt>
                <c:pt idx="113">
                  <c:v>24.5</c:v>
                </c:pt>
                <c:pt idx="114">
                  <c:v>52.4</c:v>
                </c:pt>
                <c:pt idx="117">
                  <c:v>35.5</c:v>
                </c:pt>
                <c:pt idx="118">
                  <c:v>59</c:v>
                </c:pt>
                <c:pt idx="120">
                  <c:v>210.9</c:v>
                </c:pt>
                <c:pt idx="121">
                  <c:v>164.6</c:v>
                </c:pt>
                <c:pt idx="122">
                  <c:v>416.2</c:v>
                </c:pt>
                <c:pt idx="123">
                  <c:v>374.2</c:v>
                </c:pt>
                <c:pt idx="124">
                  <c:v>237.3</c:v>
                </c:pt>
                <c:pt idx="125">
                  <c:v>193.1</c:v>
                </c:pt>
                <c:pt idx="126">
                  <c:v>90.4</c:v>
                </c:pt>
                <c:pt idx="127">
                  <c:v>43.9</c:v>
                </c:pt>
                <c:pt idx="130">
                  <c:v>70.7</c:v>
                </c:pt>
                <c:pt idx="131">
                  <c:v>12.2</c:v>
                </c:pt>
                <c:pt idx="132">
                  <c:v>66.599999999999994</c:v>
                </c:pt>
                <c:pt idx="135">
                  <c:v>43.5</c:v>
                </c:pt>
                <c:pt idx="136">
                  <c:v>46.7</c:v>
                </c:pt>
                <c:pt idx="137">
                  <c:v>48.4</c:v>
                </c:pt>
                <c:pt idx="138">
                  <c:v>26.8</c:v>
                </c:pt>
                <c:pt idx="139">
                  <c:v>49.2</c:v>
                </c:pt>
                <c:pt idx="141">
                  <c:v>78.5</c:v>
                </c:pt>
                <c:pt idx="142">
                  <c:v>22.1</c:v>
                </c:pt>
                <c:pt idx="143">
                  <c:v>193.1</c:v>
                </c:pt>
                <c:pt idx="144">
                  <c:v>135.80000000000001</c:v>
                </c:pt>
                <c:pt idx="147">
                  <c:v>67.099999999999994</c:v>
                </c:pt>
                <c:pt idx="148">
                  <c:v>7</c:v>
                </c:pt>
                <c:pt idx="156">
                  <c:v>627.1</c:v>
                </c:pt>
                <c:pt idx="157">
                  <c:v>612.79999999999995</c:v>
                </c:pt>
                <c:pt idx="162">
                  <c:v>646.5</c:v>
                </c:pt>
                <c:pt idx="166">
                  <c:v>430</c:v>
                </c:pt>
                <c:pt idx="177">
                  <c:v>812</c:v>
                </c:pt>
                <c:pt idx="180">
                  <c:v>670</c:v>
                </c:pt>
                <c:pt idx="181">
                  <c:v>237.8</c:v>
                </c:pt>
                <c:pt idx="182">
                  <c:v>214.6</c:v>
                </c:pt>
                <c:pt idx="184">
                  <c:v>23.1</c:v>
                </c:pt>
                <c:pt idx="185">
                  <c:v>7.3</c:v>
                </c:pt>
                <c:pt idx="186">
                  <c:v>330.3</c:v>
                </c:pt>
                <c:pt idx="187">
                  <c:v>4.9000000000000004</c:v>
                </c:pt>
                <c:pt idx="188">
                  <c:v>33.9</c:v>
                </c:pt>
                <c:pt idx="189">
                  <c:v>16.7</c:v>
                </c:pt>
                <c:pt idx="190">
                  <c:v>89</c:v>
                </c:pt>
                <c:pt idx="191">
                  <c:v>344.3</c:v>
                </c:pt>
                <c:pt idx="192">
                  <c:v>145.19999999999999</c:v>
                </c:pt>
                <c:pt idx="193">
                  <c:v>38</c:v>
                </c:pt>
                <c:pt idx="194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E-4A15-A48F-196367977AF5}"/>
            </c:ext>
          </c:extLst>
        </c:ser>
        <c:ser>
          <c:idx val="2"/>
          <c:order val="3"/>
          <c:tx>
            <c:v>Assumed</c:v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Dis_lithology!$E$2:$E$196</c:f>
              <c:numCache>
                <c:formatCode>General</c:formatCode>
                <c:ptCount val="195"/>
                <c:pt idx="0">
                  <c:v>205.5</c:v>
                </c:pt>
                <c:pt idx="1">
                  <c:v>193.9</c:v>
                </c:pt>
                <c:pt idx="14">
                  <c:v>25</c:v>
                </c:pt>
                <c:pt idx="16">
                  <c:v>58.3</c:v>
                </c:pt>
                <c:pt idx="19">
                  <c:v>105.6</c:v>
                </c:pt>
                <c:pt idx="20">
                  <c:v>58.9</c:v>
                </c:pt>
                <c:pt idx="21">
                  <c:v>52.1</c:v>
                </c:pt>
                <c:pt idx="22">
                  <c:v>508.9</c:v>
                </c:pt>
                <c:pt idx="23">
                  <c:v>304.5</c:v>
                </c:pt>
                <c:pt idx="24">
                  <c:v>40.6</c:v>
                </c:pt>
                <c:pt idx="25">
                  <c:v>530.4</c:v>
                </c:pt>
                <c:pt idx="26">
                  <c:v>614.5</c:v>
                </c:pt>
                <c:pt idx="27">
                  <c:v>36.1</c:v>
                </c:pt>
                <c:pt idx="28">
                  <c:v>632.6</c:v>
                </c:pt>
                <c:pt idx="29">
                  <c:v>304.5</c:v>
                </c:pt>
                <c:pt idx="30">
                  <c:v>18.100000000000001</c:v>
                </c:pt>
                <c:pt idx="31">
                  <c:v>728.3</c:v>
                </c:pt>
                <c:pt idx="32">
                  <c:v>266.10000000000002</c:v>
                </c:pt>
                <c:pt idx="33">
                  <c:v>81.5</c:v>
                </c:pt>
                <c:pt idx="34">
                  <c:v>22</c:v>
                </c:pt>
                <c:pt idx="35">
                  <c:v>108.2</c:v>
                </c:pt>
                <c:pt idx="36">
                  <c:v>675.9</c:v>
                </c:pt>
                <c:pt idx="37">
                  <c:v>437.9</c:v>
                </c:pt>
                <c:pt idx="38">
                  <c:v>392.1</c:v>
                </c:pt>
                <c:pt idx="39">
                  <c:v>151.6</c:v>
                </c:pt>
                <c:pt idx="40">
                  <c:v>305.60000000000002</c:v>
                </c:pt>
                <c:pt idx="42">
                  <c:v>610.1</c:v>
                </c:pt>
                <c:pt idx="43">
                  <c:v>97.7</c:v>
                </c:pt>
                <c:pt idx="44">
                  <c:v>122.3</c:v>
                </c:pt>
                <c:pt idx="45">
                  <c:v>148.1</c:v>
                </c:pt>
                <c:pt idx="46">
                  <c:v>134.80000000000001</c:v>
                </c:pt>
                <c:pt idx="47">
                  <c:v>25.3</c:v>
                </c:pt>
                <c:pt idx="48">
                  <c:v>27.2</c:v>
                </c:pt>
                <c:pt idx="49">
                  <c:v>48.5</c:v>
                </c:pt>
                <c:pt idx="50">
                  <c:v>68.8</c:v>
                </c:pt>
                <c:pt idx="51">
                  <c:v>124.2</c:v>
                </c:pt>
                <c:pt idx="52">
                  <c:v>9.6</c:v>
                </c:pt>
                <c:pt idx="53">
                  <c:v>16.899999999999999</c:v>
                </c:pt>
                <c:pt idx="54">
                  <c:v>21.6</c:v>
                </c:pt>
                <c:pt idx="55">
                  <c:v>41.7</c:v>
                </c:pt>
                <c:pt idx="56">
                  <c:v>52.7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78.400000000000006</c:v>
                </c:pt>
                <c:pt idx="60">
                  <c:v>95.3</c:v>
                </c:pt>
                <c:pt idx="61">
                  <c:v>74.400000000000006</c:v>
                </c:pt>
                <c:pt idx="62">
                  <c:v>35.6</c:v>
                </c:pt>
                <c:pt idx="63">
                  <c:v>238</c:v>
                </c:pt>
                <c:pt idx="64">
                  <c:v>4.8</c:v>
                </c:pt>
                <c:pt idx="65">
                  <c:v>239.4</c:v>
                </c:pt>
                <c:pt idx="66">
                  <c:v>12.6</c:v>
                </c:pt>
                <c:pt idx="67">
                  <c:v>21.5</c:v>
                </c:pt>
                <c:pt idx="68">
                  <c:v>110.2</c:v>
                </c:pt>
                <c:pt idx="70">
                  <c:v>99.2</c:v>
                </c:pt>
                <c:pt idx="71">
                  <c:v>111.9</c:v>
                </c:pt>
                <c:pt idx="72">
                  <c:v>260.10000000000002</c:v>
                </c:pt>
                <c:pt idx="73">
                  <c:v>291</c:v>
                </c:pt>
                <c:pt idx="74">
                  <c:v>27.3</c:v>
                </c:pt>
                <c:pt idx="75">
                  <c:v>14.7</c:v>
                </c:pt>
                <c:pt idx="76">
                  <c:v>59.2</c:v>
                </c:pt>
                <c:pt idx="77">
                  <c:v>11.8</c:v>
                </c:pt>
                <c:pt idx="79">
                  <c:v>15.9</c:v>
                </c:pt>
                <c:pt idx="80">
                  <c:v>9.1</c:v>
                </c:pt>
                <c:pt idx="81">
                  <c:v>7.7</c:v>
                </c:pt>
                <c:pt idx="82">
                  <c:v>11.1</c:v>
                </c:pt>
                <c:pt idx="83">
                  <c:v>35.9</c:v>
                </c:pt>
                <c:pt idx="84">
                  <c:v>393.8</c:v>
                </c:pt>
                <c:pt idx="85">
                  <c:v>385.5</c:v>
                </c:pt>
                <c:pt idx="86">
                  <c:v>15.1</c:v>
                </c:pt>
                <c:pt idx="87">
                  <c:v>28.8</c:v>
                </c:pt>
                <c:pt idx="88">
                  <c:v>76.400000000000006</c:v>
                </c:pt>
                <c:pt idx="89">
                  <c:v>15.1</c:v>
                </c:pt>
                <c:pt idx="90">
                  <c:v>28.8</c:v>
                </c:pt>
                <c:pt idx="91">
                  <c:v>76.400000000000006</c:v>
                </c:pt>
                <c:pt idx="93">
                  <c:v>276.2</c:v>
                </c:pt>
                <c:pt idx="94">
                  <c:v>190.8</c:v>
                </c:pt>
                <c:pt idx="95">
                  <c:v>204.9</c:v>
                </c:pt>
                <c:pt idx="96">
                  <c:v>235.8</c:v>
                </c:pt>
                <c:pt idx="97">
                  <c:v>35</c:v>
                </c:pt>
                <c:pt idx="98">
                  <c:v>70.400000000000006</c:v>
                </c:pt>
                <c:pt idx="99">
                  <c:v>49.7</c:v>
                </c:pt>
                <c:pt idx="100">
                  <c:v>527.5</c:v>
                </c:pt>
                <c:pt idx="101">
                  <c:v>438.9</c:v>
                </c:pt>
                <c:pt idx="102">
                  <c:v>269.8</c:v>
                </c:pt>
                <c:pt idx="103">
                  <c:v>399.7</c:v>
                </c:pt>
                <c:pt idx="104">
                  <c:v>455</c:v>
                </c:pt>
                <c:pt idx="105">
                  <c:v>449</c:v>
                </c:pt>
                <c:pt idx="106">
                  <c:v>52.1</c:v>
                </c:pt>
                <c:pt idx="107">
                  <c:v>50</c:v>
                </c:pt>
                <c:pt idx="108">
                  <c:v>92.9</c:v>
                </c:pt>
                <c:pt idx="109">
                  <c:v>23.5</c:v>
                </c:pt>
                <c:pt idx="110">
                  <c:v>21.6</c:v>
                </c:pt>
                <c:pt idx="111">
                  <c:v>13.4</c:v>
                </c:pt>
                <c:pt idx="112">
                  <c:v>77.8</c:v>
                </c:pt>
                <c:pt idx="113">
                  <c:v>85.7</c:v>
                </c:pt>
                <c:pt idx="115">
                  <c:v>102.5</c:v>
                </c:pt>
                <c:pt idx="116">
                  <c:v>62.6</c:v>
                </c:pt>
                <c:pt idx="117">
                  <c:v>179.4</c:v>
                </c:pt>
                <c:pt idx="119">
                  <c:v>18.100000000000001</c:v>
                </c:pt>
                <c:pt idx="120">
                  <c:v>754.8</c:v>
                </c:pt>
                <c:pt idx="121">
                  <c:v>512.29999999999995</c:v>
                </c:pt>
                <c:pt idx="122">
                  <c:v>517.1</c:v>
                </c:pt>
                <c:pt idx="123">
                  <c:v>921.4</c:v>
                </c:pt>
                <c:pt idx="124">
                  <c:v>663.5</c:v>
                </c:pt>
                <c:pt idx="125">
                  <c:v>487.7</c:v>
                </c:pt>
                <c:pt idx="126">
                  <c:v>41</c:v>
                </c:pt>
                <c:pt idx="128">
                  <c:v>108.5</c:v>
                </c:pt>
                <c:pt idx="130">
                  <c:v>19</c:v>
                </c:pt>
                <c:pt idx="131">
                  <c:v>657.4</c:v>
                </c:pt>
                <c:pt idx="132">
                  <c:v>490.1</c:v>
                </c:pt>
                <c:pt idx="133">
                  <c:v>359.9</c:v>
                </c:pt>
                <c:pt idx="134">
                  <c:v>13.8</c:v>
                </c:pt>
                <c:pt idx="135">
                  <c:v>131.5</c:v>
                </c:pt>
                <c:pt idx="136">
                  <c:v>75.400000000000006</c:v>
                </c:pt>
                <c:pt idx="138">
                  <c:v>164.2</c:v>
                </c:pt>
                <c:pt idx="139">
                  <c:v>228.6</c:v>
                </c:pt>
                <c:pt idx="140">
                  <c:v>240.6</c:v>
                </c:pt>
                <c:pt idx="141">
                  <c:v>325.89999999999998</c:v>
                </c:pt>
                <c:pt idx="142">
                  <c:v>122.1</c:v>
                </c:pt>
                <c:pt idx="143">
                  <c:v>184.9</c:v>
                </c:pt>
                <c:pt idx="144">
                  <c:v>81.3</c:v>
                </c:pt>
                <c:pt idx="145">
                  <c:v>212.1</c:v>
                </c:pt>
                <c:pt idx="146">
                  <c:v>97.5</c:v>
                </c:pt>
                <c:pt idx="147">
                  <c:v>196</c:v>
                </c:pt>
                <c:pt idx="148">
                  <c:v>78.900000000000006</c:v>
                </c:pt>
                <c:pt idx="149">
                  <c:v>57.9</c:v>
                </c:pt>
                <c:pt idx="150">
                  <c:v>22.6</c:v>
                </c:pt>
                <c:pt idx="151">
                  <c:v>231.4</c:v>
                </c:pt>
                <c:pt idx="152">
                  <c:v>248.1</c:v>
                </c:pt>
                <c:pt idx="153">
                  <c:v>179.2</c:v>
                </c:pt>
                <c:pt idx="154">
                  <c:v>294.60000000000002</c:v>
                </c:pt>
                <c:pt idx="155">
                  <c:v>673</c:v>
                </c:pt>
                <c:pt idx="156">
                  <c:v>603</c:v>
                </c:pt>
                <c:pt idx="157">
                  <c:v>126.7</c:v>
                </c:pt>
                <c:pt idx="158">
                  <c:v>230.9</c:v>
                </c:pt>
                <c:pt idx="159">
                  <c:v>295.60000000000002</c:v>
                </c:pt>
                <c:pt idx="160">
                  <c:v>279.3</c:v>
                </c:pt>
                <c:pt idx="161">
                  <c:v>242.1</c:v>
                </c:pt>
                <c:pt idx="163">
                  <c:v>551.29999999999995</c:v>
                </c:pt>
                <c:pt idx="164">
                  <c:v>542.20000000000005</c:v>
                </c:pt>
                <c:pt idx="165">
                  <c:v>589.6</c:v>
                </c:pt>
                <c:pt idx="166">
                  <c:v>306.10000000000002</c:v>
                </c:pt>
                <c:pt idx="167">
                  <c:v>370.5</c:v>
                </c:pt>
                <c:pt idx="168">
                  <c:v>383.3</c:v>
                </c:pt>
                <c:pt idx="169">
                  <c:v>483.3</c:v>
                </c:pt>
                <c:pt idx="170">
                  <c:v>573.5</c:v>
                </c:pt>
                <c:pt idx="171">
                  <c:v>648.20000000000005</c:v>
                </c:pt>
                <c:pt idx="172">
                  <c:v>678.6</c:v>
                </c:pt>
                <c:pt idx="173">
                  <c:v>728.1</c:v>
                </c:pt>
                <c:pt idx="174">
                  <c:v>523.79999999999995</c:v>
                </c:pt>
                <c:pt idx="175">
                  <c:v>306.10000000000002</c:v>
                </c:pt>
                <c:pt idx="176">
                  <c:v>370.5</c:v>
                </c:pt>
                <c:pt idx="177">
                  <c:v>383.3</c:v>
                </c:pt>
                <c:pt idx="178">
                  <c:v>294.60000000000002</c:v>
                </c:pt>
                <c:pt idx="179">
                  <c:v>674</c:v>
                </c:pt>
                <c:pt idx="180">
                  <c:v>627.29999999999995</c:v>
                </c:pt>
                <c:pt idx="181">
                  <c:v>555.4</c:v>
                </c:pt>
                <c:pt idx="182">
                  <c:v>428.3</c:v>
                </c:pt>
                <c:pt idx="183">
                  <c:v>434.5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E-4A15-A48F-19636797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223392"/>
        <c:axId val="32222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proven</c:v>
                </c:tx>
                <c:spPr>
                  <a:solidFill>
                    <a:srgbClr val="00FF00"/>
                  </a:solidFill>
                  <a:ln>
                    <a:solidFill>
                      <a:srgbClr val="00FF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Dis_lithology!$B$2:$B$196</c15:sqref>
                        </c15:formulaRef>
                      </c:ext>
                    </c:extLst>
                    <c:strCache>
                      <c:ptCount val="185"/>
                      <c:pt idx="0">
                        <c:v>Ryolite</c:v>
                      </c:pt>
                      <c:pt idx="35">
                        <c:v>SST</c:v>
                      </c:pt>
                      <c:pt idx="43">
                        <c:v>Fine sst with siltyclay </c:v>
                      </c:pt>
                      <c:pt idx="151">
                        <c:v>Mudstone</c:v>
                      </c:pt>
                      <c:pt idx="184">
                        <c:v>Claystone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Dis_lithology!$C$2:$C$196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2">
                        <c:v>332.1</c:v>
                      </c:pt>
                      <c:pt idx="4">
                        <c:v>250.1</c:v>
                      </c:pt>
                      <c:pt idx="6">
                        <c:v>46.1</c:v>
                      </c:pt>
                      <c:pt idx="7">
                        <c:v>50.1</c:v>
                      </c:pt>
                      <c:pt idx="8">
                        <c:v>108</c:v>
                      </c:pt>
                      <c:pt idx="9">
                        <c:v>113.6</c:v>
                      </c:pt>
                      <c:pt idx="10">
                        <c:v>107.5</c:v>
                      </c:pt>
                      <c:pt idx="11">
                        <c:v>94.5</c:v>
                      </c:pt>
                      <c:pt idx="13">
                        <c:v>29.3</c:v>
                      </c:pt>
                      <c:pt idx="17">
                        <c:v>37.299999999999997</c:v>
                      </c:pt>
                      <c:pt idx="18">
                        <c:v>30.3</c:v>
                      </c:pt>
                      <c:pt idx="24">
                        <c:v>61</c:v>
                      </c:pt>
                      <c:pt idx="25">
                        <c:v>20.3</c:v>
                      </c:pt>
                      <c:pt idx="26">
                        <c:v>59.9</c:v>
                      </c:pt>
                      <c:pt idx="43">
                        <c:v>123.5</c:v>
                      </c:pt>
                      <c:pt idx="44">
                        <c:v>125.4</c:v>
                      </c:pt>
                      <c:pt idx="45">
                        <c:v>179.4</c:v>
                      </c:pt>
                      <c:pt idx="46">
                        <c:v>29.8</c:v>
                      </c:pt>
                      <c:pt idx="49">
                        <c:v>10.5</c:v>
                      </c:pt>
                      <c:pt idx="51">
                        <c:v>20.5</c:v>
                      </c:pt>
                      <c:pt idx="52">
                        <c:v>266.8</c:v>
                      </c:pt>
                      <c:pt idx="62">
                        <c:v>23.7</c:v>
                      </c:pt>
                      <c:pt idx="63">
                        <c:v>106.2</c:v>
                      </c:pt>
                      <c:pt idx="64">
                        <c:v>24.3</c:v>
                      </c:pt>
                      <c:pt idx="65">
                        <c:v>17.899999999999999</c:v>
                      </c:pt>
                      <c:pt idx="66">
                        <c:v>10.4</c:v>
                      </c:pt>
                      <c:pt idx="68">
                        <c:v>5</c:v>
                      </c:pt>
                      <c:pt idx="70">
                        <c:v>146.80000000000001</c:v>
                      </c:pt>
                      <c:pt idx="71">
                        <c:v>218.8</c:v>
                      </c:pt>
                      <c:pt idx="72">
                        <c:v>30</c:v>
                      </c:pt>
                      <c:pt idx="73">
                        <c:v>28</c:v>
                      </c:pt>
                      <c:pt idx="76">
                        <c:v>14.9</c:v>
                      </c:pt>
                      <c:pt idx="82">
                        <c:v>18.8</c:v>
                      </c:pt>
                      <c:pt idx="85">
                        <c:v>135.9</c:v>
                      </c:pt>
                      <c:pt idx="87">
                        <c:v>12</c:v>
                      </c:pt>
                      <c:pt idx="88">
                        <c:v>109.1</c:v>
                      </c:pt>
                      <c:pt idx="89">
                        <c:v>236.5</c:v>
                      </c:pt>
                      <c:pt idx="129">
                        <c:v>57</c:v>
                      </c:pt>
                      <c:pt idx="136">
                        <c:v>20.100000000000001</c:v>
                      </c:pt>
                      <c:pt idx="137">
                        <c:v>24.8</c:v>
                      </c:pt>
                      <c:pt idx="154">
                        <c:v>808.6</c:v>
                      </c:pt>
                      <c:pt idx="194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DE-4A15-A48F-196367977AF5}"/>
                  </c:ext>
                </c:extLst>
              </c15:ser>
            </c15:filteredBarSeries>
          </c:ext>
        </c:extLst>
      </c:barChart>
      <c:catAx>
        <c:axId val="322223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Lithology</a:t>
                </a:r>
              </a:p>
            </c:rich>
          </c:tx>
          <c:layout>
            <c:manualLayout>
              <c:xMode val="edge"/>
              <c:yMode val="edge"/>
              <c:x val="6.0578298565759837E-2"/>
              <c:y val="0.51814848020235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5360"/>
        <c:crosses val="autoZero"/>
        <c:auto val="1"/>
        <c:lblAlgn val="ctr"/>
        <c:lblOffset val="100"/>
        <c:noMultiLvlLbl val="0"/>
      </c:catAx>
      <c:valAx>
        <c:axId val="322225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Displacement</a:t>
                </a:r>
              </a:p>
            </c:rich>
          </c:tx>
          <c:layout>
            <c:manualLayout>
              <c:xMode val="edge"/>
              <c:yMode val="edge"/>
              <c:x val="0.5814901490624621"/>
              <c:y val="1.8536853685368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Displacement vs Lithology</a:t>
            </a:r>
          </a:p>
        </c:rich>
      </c:tx>
      <c:layout>
        <c:manualLayout>
          <c:xMode val="edge"/>
          <c:yMode val="edge"/>
          <c:x val="0.43727137227320567"/>
          <c:y val="3.9360983342428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v>Proven</c:v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/>
          </c:spPr>
          <c:invertIfNegative val="0"/>
          <c:val>
            <c:numRef>
              <c:f>Dis_lithology!$C$2:$C$196</c:f>
              <c:numCache>
                <c:formatCode>General</c:formatCode>
                <c:ptCount val="195"/>
                <c:pt idx="2">
                  <c:v>332.1</c:v>
                </c:pt>
                <c:pt idx="4">
                  <c:v>250.1</c:v>
                </c:pt>
                <c:pt idx="6">
                  <c:v>46.1</c:v>
                </c:pt>
                <c:pt idx="7">
                  <c:v>50.1</c:v>
                </c:pt>
                <c:pt idx="8">
                  <c:v>108</c:v>
                </c:pt>
                <c:pt idx="9">
                  <c:v>113.6</c:v>
                </c:pt>
                <c:pt idx="10">
                  <c:v>107.5</c:v>
                </c:pt>
                <c:pt idx="11">
                  <c:v>94.5</c:v>
                </c:pt>
                <c:pt idx="13">
                  <c:v>29.3</c:v>
                </c:pt>
                <c:pt idx="17">
                  <c:v>37.299999999999997</c:v>
                </c:pt>
                <c:pt idx="18">
                  <c:v>30.3</c:v>
                </c:pt>
                <c:pt idx="24">
                  <c:v>61</c:v>
                </c:pt>
                <c:pt idx="25">
                  <c:v>20.3</c:v>
                </c:pt>
                <c:pt idx="26">
                  <c:v>59.9</c:v>
                </c:pt>
                <c:pt idx="43">
                  <c:v>123.5</c:v>
                </c:pt>
                <c:pt idx="44">
                  <c:v>125.4</c:v>
                </c:pt>
                <c:pt idx="45">
                  <c:v>179.4</c:v>
                </c:pt>
                <c:pt idx="46">
                  <c:v>29.8</c:v>
                </c:pt>
                <c:pt idx="49">
                  <c:v>10.5</c:v>
                </c:pt>
                <c:pt idx="51">
                  <c:v>20.5</c:v>
                </c:pt>
                <c:pt idx="52">
                  <c:v>266.8</c:v>
                </c:pt>
                <c:pt idx="62">
                  <c:v>23.7</c:v>
                </c:pt>
                <c:pt idx="63">
                  <c:v>106.2</c:v>
                </c:pt>
                <c:pt idx="64">
                  <c:v>24.3</c:v>
                </c:pt>
                <c:pt idx="65">
                  <c:v>17.899999999999999</c:v>
                </c:pt>
                <c:pt idx="66">
                  <c:v>10.4</c:v>
                </c:pt>
                <c:pt idx="68">
                  <c:v>5</c:v>
                </c:pt>
                <c:pt idx="70">
                  <c:v>146.80000000000001</c:v>
                </c:pt>
                <c:pt idx="71">
                  <c:v>218.8</c:v>
                </c:pt>
                <c:pt idx="72">
                  <c:v>30</c:v>
                </c:pt>
                <c:pt idx="73">
                  <c:v>28</c:v>
                </c:pt>
                <c:pt idx="76">
                  <c:v>14.9</c:v>
                </c:pt>
                <c:pt idx="82">
                  <c:v>18.8</c:v>
                </c:pt>
                <c:pt idx="85">
                  <c:v>135.9</c:v>
                </c:pt>
                <c:pt idx="87">
                  <c:v>12</c:v>
                </c:pt>
                <c:pt idx="88">
                  <c:v>109.1</c:v>
                </c:pt>
                <c:pt idx="89">
                  <c:v>236.5</c:v>
                </c:pt>
                <c:pt idx="129">
                  <c:v>57</c:v>
                </c:pt>
                <c:pt idx="136">
                  <c:v>20.100000000000001</c:v>
                </c:pt>
                <c:pt idx="137">
                  <c:v>24.8</c:v>
                </c:pt>
                <c:pt idx="154">
                  <c:v>808.6</c:v>
                </c:pt>
                <c:pt idx="19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8-459C-ACC5-D6160BCB7A99}"/>
            </c:ext>
          </c:extLst>
        </c:ser>
        <c:ser>
          <c:idx val="1"/>
          <c:order val="2"/>
          <c:tx>
            <c:v>Secured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Dis_lithology!$D$2:$D$196</c:f>
              <c:numCache>
                <c:formatCode>General</c:formatCode>
                <c:ptCount val="195"/>
                <c:pt idx="1">
                  <c:v>80.3</c:v>
                </c:pt>
                <c:pt idx="2">
                  <c:v>201.6</c:v>
                </c:pt>
                <c:pt idx="3">
                  <c:v>459.5</c:v>
                </c:pt>
                <c:pt idx="4">
                  <c:v>19.5</c:v>
                </c:pt>
                <c:pt idx="5">
                  <c:v>47.6</c:v>
                </c:pt>
                <c:pt idx="12">
                  <c:v>27.6</c:v>
                </c:pt>
                <c:pt idx="22">
                  <c:v>335.5</c:v>
                </c:pt>
                <c:pt idx="24">
                  <c:v>8.1999999999999993</c:v>
                </c:pt>
                <c:pt idx="26">
                  <c:v>16</c:v>
                </c:pt>
                <c:pt idx="28">
                  <c:v>290.2</c:v>
                </c:pt>
                <c:pt idx="31">
                  <c:v>114.5</c:v>
                </c:pt>
                <c:pt idx="32">
                  <c:v>228.5</c:v>
                </c:pt>
                <c:pt idx="33">
                  <c:v>386.9</c:v>
                </c:pt>
                <c:pt idx="36">
                  <c:v>520.9</c:v>
                </c:pt>
                <c:pt idx="37">
                  <c:v>437.9</c:v>
                </c:pt>
                <c:pt idx="38">
                  <c:v>934.4</c:v>
                </c:pt>
                <c:pt idx="39">
                  <c:v>842</c:v>
                </c:pt>
                <c:pt idx="40">
                  <c:v>659.8</c:v>
                </c:pt>
                <c:pt idx="41">
                  <c:v>514.4</c:v>
                </c:pt>
                <c:pt idx="43">
                  <c:v>43.6</c:v>
                </c:pt>
                <c:pt idx="45">
                  <c:v>28.4</c:v>
                </c:pt>
                <c:pt idx="46">
                  <c:v>171.5</c:v>
                </c:pt>
                <c:pt idx="47">
                  <c:v>16.399999999999999</c:v>
                </c:pt>
                <c:pt idx="48">
                  <c:v>0.4</c:v>
                </c:pt>
                <c:pt idx="49">
                  <c:v>70.8</c:v>
                </c:pt>
                <c:pt idx="50">
                  <c:v>6.6</c:v>
                </c:pt>
                <c:pt idx="51">
                  <c:v>39.9</c:v>
                </c:pt>
                <c:pt idx="52">
                  <c:v>49.8</c:v>
                </c:pt>
                <c:pt idx="53">
                  <c:v>196.8</c:v>
                </c:pt>
                <c:pt idx="54">
                  <c:v>237.6</c:v>
                </c:pt>
                <c:pt idx="55">
                  <c:v>307.60000000000002</c:v>
                </c:pt>
                <c:pt idx="58">
                  <c:v>118.2</c:v>
                </c:pt>
                <c:pt idx="59">
                  <c:v>25.8</c:v>
                </c:pt>
                <c:pt idx="62">
                  <c:v>43.7</c:v>
                </c:pt>
                <c:pt idx="63">
                  <c:v>9.4</c:v>
                </c:pt>
                <c:pt idx="64">
                  <c:v>82.3</c:v>
                </c:pt>
                <c:pt idx="65">
                  <c:v>37.9</c:v>
                </c:pt>
                <c:pt idx="66">
                  <c:v>94.2</c:v>
                </c:pt>
                <c:pt idx="67">
                  <c:v>12.9</c:v>
                </c:pt>
                <c:pt idx="68">
                  <c:v>13.6</c:v>
                </c:pt>
                <c:pt idx="69">
                  <c:v>129.1</c:v>
                </c:pt>
                <c:pt idx="70">
                  <c:v>76.599999999999994</c:v>
                </c:pt>
                <c:pt idx="71">
                  <c:v>37.5</c:v>
                </c:pt>
                <c:pt idx="72">
                  <c:v>26.9</c:v>
                </c:pt>
                <c:pt idx="73">
                  <c:v>26.8</c:v>
                </c:pt>
                <c:pt idx="74">
                  <c:v>63.5</c:v>
                </c:pt>
                <c:pt idx="75">
                  <c:v>8.3000000000000007</c:v>
                </c:pt>
                <c:pt idx="76">
                  <c:v>20.100000000000001</c:v>
                </c:pt>
                <c:pt idx="77">
                  <c:v>64.599999999999994</c:v>
                </c:pt>
                <c:pt idx="78">
                  <c:v>25.8</c:v>
                </c:pt>
                <c:pt idx="79">
                  <c:v>12.6</c:v>
                </c:pt>
                <c:pt idx="80">
                  <c:v>80.3</c:v>
                </c:pt>
                <c:pt idx="81">
                  <c:v>161.30000000000001</c:v>
                </c:pt>
                <c:pt idx="82">
                  <c:v>11.1</c:v>
                </c:pt>
                <c:pt idx="83">
                  <c:v>12.4</c:v>
                </c:pt>
                <c:pt idx="84">
                  <c:v>9.1999999999999993</c:v>
                </c:pt>
                <c:pt idx="85">
                  <c:v>64.5</c:v>
                </c:pt>
                <c:pt idx="86">
                  <c:v>25.4</c:v>
                </c:pt>
                <c:pt idx="87">
                  <c:v>30.2</c:v>
                </c:pt>
                <c:pt idx="88">
                  <c:v>9.4</c:v>
                </c:pt>
                <c:pt idx="89">
                  <c:v>911.9</c:v>
                </c:pt>
                <c:pt idx="91">
                  <c:v>114</c:v>
                </c:pt>
                <c:pt idx="92">
                  <c:v>110.8</c:v>
                </c:pt>
                <c:pt idx="93">
                  <c:v>270</c:v>
                </c:pt>
                <c:pt idx="94">
                  <c:v>376</c:v>
                </c:pt>
                <c:pt idx="95">
                  <c:v>464.6</c:v>
                </c:pt>
                <c:pt idx="96">
                  <c:v>562</c:v>
                </c:pt>
                <c:pt idx="98">
                  <c:v>574.6</c:v>
                </c:pt>
                <c:pt idx="99">
                  <c:v>632.79999999999995</c:v>
                </c:pt>
                <c:pt idx="100">
                  <c:v>985.4</c:v>
                </c:pt>
                <c:pt idx="102">
                  <c:v>117.5</c:v>
                </c:pt>
                <c:pt idx="104">
                  <c:v>399.7</c:v>
                </c:pt>
                <c:pt idx="105">
                  <c:v>455</c:v>
                </c:pt>
                <c:pt idx="106">
                  <c:v>449</c:v>
                </c:pt>
                <c:pt idx="108">
                  <c:v>43.2</c:v>
                </c:pt>
                <c:pt idx="109">
                  <c:v>5</c:v>
                </c:pt>
                <c:pt idx="111">
                  <c:v>44.7</c:v>
                </c:pt>
                <c:pt idx="113">
                  <c:v>24.5</c:v>
                </c:pt>
                <c:pt idx="114">
                  <c:v>52.4</c:v>
                </c:pt>
                <c:pt idx="117">
                  <c:v>35.5</c:v>
                </c:pt>
                <c:pt idx="118">
                  <c:v>59</c:v>
                </c:pt>
                <c:pt idx="120">
                  <c:v>210.9</c:v>
                </c:pt>
                <c:pt idx="121">
                  <c:v>164.6</c:v>
                </c:pt>
                <c:pt idx="122">
                  <c:v>416.2</c:v>
                </c:pt>
                <c:pt idx="123">
                  <c:v>374.2</c:v>
                </c:pt>
                <c:pt idx="124">
                  <c:v>237.3</c:v>
                </c:pt>
                <c:pt idx="125">
                  <c:v>193.1</c:v>
                </c:pt>
                <c:pt idx="126">
                  <c:v>90.4</c:v>
                </c:pt>
                <c:pt idx="127">
                  <c:v>43.9</c:v>
                </c:pt>
                <c:pt idx="130">
                  <c:v>70.7</c:v>
                </c:pt>
                <c:pt idx="131">
                  <c:v>12.2</c:v>
                </c:pt>
                <c:pt idx="132">
                  <c:v>66.599999999999994</c:v>
                </c:pt>
                <c:pt idx="135">
                  <c:v>43.5</c:v>
                </c:pt>
                <c:pt idx="136">
                  <c:v>46.7</c:v>
                </c:pt>
                <c:pt idx="137">
                  <c:v>48.4</c:v>
                </c:pt>
                <c:pt idx="138">
                  <c:v>26.8</c:v>
                </c:pt>
                <c:pt idx="139">
                  <c:v>49.2</c:v>
                </c:pt>
                <c:pt idx="141">
                  <c:v>78.5</c:v>
                </c:pt>
                <c:pt idx="142">
                  <c:v>22.1</c:v>
                </c:pt>
                <c:pt idx="143">
                  <c:v>193.1</c:v>
                </c:pt>
                <c:pt idx="144">
                  <c:v>135.80000000000001</c:v>
                </c:pt>
                <c:pt idx="147">
                  <c:v>67.099999999999994</c:v>
                </c:pt>
                <c:pt idx="148">
                  <c:v>7</c:v>
                </c:pt>
                <c:pt idx="156">
                  <c:v>627.1</c:v>
                </c:pt>
                <c:pt idx="157">
                  <c:v>612.79999999999995</c:v>
                </c:pt>
                <c:pt idx="162">
                  <c:v>646.5</c:v>
                </c:pt>
                <c:pt idx="166">
                  <c:v>430</c:v>
                </c:pt>
                <c:pt idx="177">
                  <c:v>812</c:v>
                </c:pt>
                <c:pt idx="180">
                  <c:v>670</c:v>
                </c:pt>
                <c:pt idx="181">
                  <c:v>237.8</c:v>
                </c:pt>
                <c:pt idx="182">
                  <c:v>214.6</c:v>
                </c:pt>
                <c:pt idx="184">
                  <c:v>23.1</c:v>
                </c:pt>
                <c:pt idx="185">
                  <c:v>7.3</c:v>
                </c:pt>
                <c:pt idx="186">
                  <c:v>330.3</c:v>
                </c:pt>
                <c:pt idx="187">
                  <c:v>4.9000000000000004</c:v>
                </c:pt>
                <c:pt idx="188">
                  <c:v>33.9</c:v>
                </c:pt>
                <c:pt idx="189">
                  <c:v>16.7</c:v>
                </c:pt>
                <c:pt idx="190">
                  <c:v>89</c:v>
                </c:pt>
                <c:pt idx="191">
                  <c:v>344.3</c:v>
                </c:pt>
                <c:pt idx="192">
                  <c:v>145.19999999999999</c:v>
                </c:pt>
                <c:pt idx="193">
                  <c:v>38</c:v>
                </c:pt>
                <c:pt idx="194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8-459C-ACC5-D6160BCB7A99}"/>
            </c:ext>
          </c:extLst>
        </c:ser>
        <c:ser>
          <c:idx val="2"/>
          <c:order val="3"/>
          <c:tx>
            <c:v>Assumed</c:v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Dis_lithology!$E$2:$E$196</c:f>
              <c:numCache>
                <c:formatCode>General</c:formatCode>
                <c:ptCount val="195"/>
                <c:pt idx="0">
                  <c:v>205.5</c:v>
                </c:pt>
                <c:pt idx="1">
                  <c:v>193.9</c:v>
                </c:pt>
                <c:pt idx="14">
                  <c:v>25</c:v>
                </c:pt>
                <c:pt idx="16">
                  <c:v>58.3</c:v>
                </c:pt>
                <c:pt idx="19">
                  <c:v>105.6</c:v>
                </c:pt>
                <c:pt idx="20">
                  <c:v>58.9</c:v>
                </c:pt>
                <c:pt idx="21">
                  <c:v>52.1</c:v>
                </c:pt>
                <c:pt idx="22">
                  <c:v>508.9</c:v>
                </c:pt>
                <c:pt idx="23">
                  <c:v>304.5</c:v>
                </c:pt>
                <c:pt idx="24">
                  <c:v>40.6</c:v>
                </c:pt>
                <c:pt idx="25">
                  <c:v>530.4</c:v>
                </c:pt>
                <c:pt idx="26">
                  <c:v>614.5</c:v>
                </c:pt>
                <c:pt idx="27">
                  <c:v>36.1</c:v>
                </c:pt>
                <c:pt idx="28">
                  <c:v>632.6</c:v>
                </c:pt>
                <c:pt idx="29">
                  <c:v>304.5</c:v>
                </c:pt>
                <c:pt idx="30">
                  <c:v>18.100000000000001</c:v>
                </c:pt>
                <c:pt idx="31">
                  <c:v>728.3</c:v>
                </c:pt>
                <c:pt idx="32">
                  <c:v>266.10000000000002</c:v>
                </c:pt>
                <c:pt idx="33">
                  <c:v>81.5</c:v>
                </c:pt>
                <c:pt idx="34">
                  <c:v>22</c:v>
                </c:pt>
                <c:pt idx="35">
                  <c:v>108.2</c:v>
                </c:pt>
                <c:pt idx="36">
                  <c:v>675.9</c:v>
                </c:pt>
                <c:pt idx="37">
                  <c:v>437.9</c:v>
                </c:pt>
                <c:pt idx="38">
                  <c:v>392.1</c:v>
                </c:pt>
                <c:pt idx="39">
                  <c:v>151.6</c:v>
                </c:pt>
                <c:pt idx="40">
                  <c:v>305.60000000000002</c:v>
                </c:pt>
                <c:pt idx="42">
                  <c:v>610.1</c:v>
                </c:pt>
                <c:pt idx="43">
                  <c:v>97.7</c:v>
                </c:pt>
                <c:pt idx="44">
                  <c:v>122.3</c:v>
                </c:pt>
                <c:pt idx="45">
                  <c:v>148.1</c:v>
                </c:pt>
                <c:pt idx="46">
                  <c:v>134.80000000000001</c:v>
                </c:pt>
                <c:pt idx="47">
                  <c:v>25.3</c:v>
                </c:pt>
                <c:pt idx="48">
                  <c:v>27.2</c:v>
                </c:pt>
                <c:pt idx="49">
                  <c:v>48.5</c:v>
                </c:pt>
                <c:pt idx="50">
                  <c:v>68.8</c:v>
                </c:pt>
                <c:pt idx="51">
                  <c:v>124.2</c:v>
                </c:pt>
                <c:pt idx="52">
                  <c:v>9.6</c:v>
                </c:pt>
                <c:pt idx="53">
                  <c:v>16.899999999999999</c:v>
                </c:pt>
                <c:pt idx="54">
                  <c:v>21.6</c:v>
                </c:pt>
                <c:pt idx="55">
                  <c:v>41.7</c:v>
                </c:pt>
                <c:pt idx="56">
                  <c:v>52.7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78.400000000000006</c:v>
                </c:pt>
                <c:pt idx="60">
                  <c:v>95.3</c:v>
                </c:pt>
                <c:pt idx="61">
                  <c:v>74.400000000000006</c:v>
                </c:pt>
                <c:pt idx="62">
                  <c:v>35.6</c:v>
                </c:pt>
                <c:pt idx="63">
                  <c:v>238</c:v>
                </c:pt>
                <c:pt idx="64">
                  <c:v>4.8</c:v>
                </c:pt>
                <c:pt idx="65">
                  <c:v>239.4</c:v>
                </c:pt>
                <c:pt idx="66">
                  <c:v>12.6</c:v>
                </c:pt>
                <c:pt idx="67">
                  <c:v>21.5</c:v>
                </c:pt>
                <c:pt idx="68">
                  <c:v>110.2</c:v>
                </c:pt>
                <c:pt idx="70">
                  <c:v>99.2</c:v>
                </c:pt>
                <c:pt idx="71">
                  <c:v>111.9</c:v>
                </c:pt>
                <c:pt idx="72">
                  <c:v>260.10000000000002</c:v>
                </c:pt>
                <c:pt idx="73">
                  <c:v>291</c:v>
                </c:pt>
                <c:pt idx="74">
                  <c:v>27.3</c:v>
                </c:pt>
                <c:pt idx="75">
                  <c:v>14.7</c:v>
                </c:pt>
                <c:pt idx="76">
                  <c:v>59.2</c:v>
                </c:pt>
                <c:pt idx="77">
                  <c:v>11.8</c:v>
                </c:pt>
                <c:pt idx="79">
                  <c:v>15.9</c:v>
                </c:pt>
                <c:pt idx="80">
                  <c:v>9.1</c:v>
                </c:pt>
                <c:pt idx="81">
                  <c:v>7.7</c:v>
                </c:pt>
                <c:pt idx="82">
                  <c:v>11.1</c:v>
                </c:pt>
                <c:pt idx="83">
                  <c:v>35.9</c:v>
                </c:pt>
                <c:pt idx="84">
                  <c:v>393.8</c:v>
                </c:pt>
                <c:pt idx="85">
                  <c:v>385.5</c:v>
                </c:pt>
                <c:pt idx="86">
                  <c:v>15.1</c:v>
                </c:pt>
                <c:pt idx="87">
                  <c:v>28.8</c:v>
                </c:pt>
                <c:pt idx="88">
                  <c:v>76.400000000000006</c:v>
                </c:pt>
                <c:pt idx="89">
                  <c:v>15.1</c:v>
                </c:pt>
                <c:pt idx="90">
                  <c:v>28.8</c:v>
                </c:pt>
                <c:pt idx="91">
                  <c:v>76.400000000000006</c:v>
                </c:pt>
                <c:pt idx="93">
                  <c:v>276.2</c:v>
                </c:pt>
                <c:pt idx="94">
                  <c:v>190.8</c:v>
                </c:pt>
                <c:pt idx="95">
                  <c:v>204.9</c:v>
                </c:pt>
                <c:pt idx="96">
                  <c:v>235.8</c:v>
                </c:pt>
                <c:pt idx="97">
                  <c:v>35</c:v>
                </c:pt>
                <c:pt idx="98">
                  <c:v>70.400000000000006</c:v>
                </c:pt>
                <c:pt idx="99">
                  <c:v>49.7</c:v>
                </c:pt>
                <c:pt idx="100">
                  <c:v>527.5</c:v>
                </c:pt>
                <c:pt idx="101">
                  <c:v>438.9</c:v>
                </c:pt>
                <c:pt idx="102">
                  <c:v>269.8</c:v>
                </c:pt>
                <c:pt idx="103">
                  <c:v>399.7</c:v>
                </c:pt>
                <c:pt idx="104">
                  <c:v>455</c:v>
                </c:pt>
                <c:pt idx="105">
                  <c:v>449</c:v>
                </c:pt>
                <c:pt idx="106">
                  <c:v>52.1</c:v>
                </c:pt>
                <c:pt idx="107">
                  <c:v>50</c:v>
                </c:pt>
                <c:pt idx="108">
                  <c:v>92.9</c:v>
                </c:pt>
                <c:pt idx="109">
                  <c:v>23.5</c:v>
                </c:pt>
                <c:pt idx="110">
                  <c:v>21.6</c:v>
                </c:pt>
                <c:pt idx="111">
                  <c:v>13.4</c:v>
                </c:pt>
                <c:pt idx="112">
                  <c:v>77.8</c:v>
                </c:pt>
                <c:pt idx="113">
                  <c:v>85.7</c:v>
                </c:pt>
                <c:pt idx="115">
                  <c:v>102.5</c:v>
                </c:pt>
                <c:pt idx="116">
                  <c:v>62.6</c:v>
                </c:pt>
                <c:pt idx="117">
                  <c:v>179.4</c:v>
                </c:pt>
                <c:pt idx="119">
                  <c:v>18.100000000000001</c:v>
                </c:pt>
                <c:pt idx="120">
                  <c:v>754.8</c:v>
                </c:pt>
                <c:pt idx="121">
                  <c:v>512.29999999999995</c:v>
                </c:pt>
                <c:pt idx="122">
                  <c:v>517.1</c:v>
                </c:pt>
                <c:pt idx="123">
                  <c:v>921.4</c:v>
                </c:pt>
                <c:pt idx="124">
                  <c:v>663.5</c:v>
                </c:pt>
                <c:pt idx="125">
                  <c:v>487.7</c:v>
                </c:pt>
                <c:pt idx="126">
                  <c:v>41</c:v>
                </c:pt>
                <c:pt idx="128">
                  <c:v>108.5</c:v>
                </c:pt>
                <c:pt idx="130">
                  <c:v>19</c:v>
                </c:pt>
                <c:pt idx="131">
                  <c:v>657.4</c:v>
                </c:pt>
                <c:pt idx="132">
                  <c:v>490.1</c:v>
                </c:pt>
                <c:pt idx="133">
                  <c:v>359.9</c:v>
                </c:pt>
                <c:pt idx="134">
                  <c:v>13.8</c:v>
                </c:pt>
                <c:pt idx="135">
                  <c:v>131.5</c:v>
                </c:pt>
                <c:pt idx="136">
                  <c:v>75.400000000000006</c:v>
                </c:pt>
                <c:pt idx="138">
                  <c:v>164.2</c:v>
                </c:pt>
                <c:pt idx="139">
                  <c:v>228.6</c:v>
                </c:pt>
                <c:pt idx="140">
                  <c:v>240.6</c:v>
                </c:pt>
                <c:pt idx="141">
                  <c:v>325.89999999999998</c:v>
                </c:pt>
                <c:pt idx="142">
                  <c:v>122.1</c:v>
                </c:pt>
                <c:pt idx="143">
                  <c:v>184.9</c:v>
                </c:pt>
                <c:pt idx="144">
                  <c:v>81.3</c:v>
                </c:pt>
                <c:pt idx="145">
                  <c:v>212.1</c:v>
                </c:pt>
                <c:pt idx="146">
                  <c:v>97.5</c:v>
                </c:pt>
                <c:pt idx="147">
                  <c:v>196</c:v>
                </c:pt>
                <c:pt idx="148">
                  <c:v>78.900000000000006</c:v>
                </c:pt>
                <c:pt idx="149">
                  <c:v>57.9</c:v>
                </c:pt>
                <c:pt idx="150">
                  <c:v>22.6</c:v>
                </c:pt>
                <c:pt idx="151">
                  <c:v>231.4</c:v>
                </c:pt>
                <c:pt idx="152">
                  <c:v>248.1</c:v>
                </c:pt>
                <c:pt idx="153">
                  <c:v>179.2</c:v>
                </c:pt>
                <c:pt idx="154">
                  <c:v>294.60000000000002</c:v>
                </c:pt>
                <c:pt idx="155">
                  <c:v>673</c:v>
                </c:pt>
                <c:pt idx="156">
                  <c:v>603</c:v>
                </c:pt>
                <c:pt idx="157">
                  <c:v>126.7</c:v>
                </c:pt>
                <c:pt idx="158">
                  <c:v>230.9</c:v>
                </c:pt>
                <c:pt idx="159">
                  <c:v>295.60000000000002</c:v>
                </c:pt>
                <c:pt idx="160">
                  <c:v>279.3</c:v>
                </c:pt>
                <c:pt idx="161">
                  <c:v>242.1</c:v>
                </c:pt>
                <c:pt idx="163">
                  <c:v>551.29999999999995</c:v>
                </c:pt>
                <c:pt idx="164">
                  <c:v>542.20000000000005</c:v>
                </c:pt>
                <c:pt idx="165">
                  <c:v>589.6</c:v>
                </c:pt>
                <c:pt idx="166">
                  <c:v>306.10000000000002</c:v>
                </c:pt>
                <c:pt idx="167">
                  <c:v>370.5</c:v>
                </c:pt>
                <c:pt idx="168">
                  <c:v>383.3</c:v>
                </c:pt>
                <c:pt idx="169">
                  <c:v>483.3</c:v>
                </c:pt>
                <c:pt idx="170">
                  <c:v>573.5</c:v>
                </c:pt>
                <c:pt idx="171">
                  <c:v>648.20000000000005</c:v>
                </c:pt>
                <c:pt idx="172">
                  <c:v>678.6</c:v>
                </c:pt>
                <c:pt idx="173">
                  <c:v>728.1</c:v>
                </c:pt>
                <c:pt idx="174">
                  <c:v>523.79999999999995</c:v>
                </c:pt>
                <c:pt idx="175">
                  <c:v>306.10000000000002</c:v>
                </c:pt>
                <c:pt idx="176">
                  <c:v>370.5</c:v>
                </c:pt>
                <c:pt idx="177">
                  <c:v>383.3</c:v>
                </c:pt>
                <c:pt idx="178">
                  <c:v>294.60000000000002</c:v>
                </c:pt>
                <c:pt idx="179">
                  <c:v>674</c:v>
                </c:pt>
                <c:pt idx="180">
                  <c:v>627.29999999999995</c:v>
                </c:pt>
                <c:pt idx="181">
                  <c:v>555.4</c:v>
                </c:pt>
                <c:pt idx="182">
                  <c:v>428.3</c:v>
                </c:pt>
                <c:pt idx="183">
                  <c:v>434.5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8-459C-ACC5-D6160BCB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22223392"/>
        <c:axId val="32222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proven</c:v>
                </c:tx>
                <c:spPr>
                  <a:solidFill>
                    <a:srgbClr val="00FF00"/>
                  </a:solidFill>
                  <a:ln>
                    <a:solidFill>
                      <a:srgbClr val="00FF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Dis_lithology!$B$2:$B$196</c15:sqref>
                        </c15:formulaRef>
                      </c:ext>
                    </c:extLst>
                    <c:strCache>
                      <c:ptCount val="185"/>
                      <c:pt idx="0">
                        <c:v>Ryolite</c:v>
                      </c:pt>
                      <c:pt idx="35">
                        <c:v>SST</c:v>
                      </c:pt>
                      <c:pt idx="43">
                        <c:v>Fine sst with siltyclay </c:v>
                      </c:pt>
                      <c:pt idx="151">
                        <c:v>Mudstone</c:v>
                      </c:pt>
                      <c:pt idx="184">
                        <c:v>Claystone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Dis_lithology!$C$2:$C$196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2">
                        <c:v>332.1</c:v>
                      </c:pt>
                      <c:pt idx="4">
                        <c:v>250.1</c:v>
                      </c:pt>
                      <c:pt idx="6">
                        <c:v>46.1</c:v>
                      </c:pt>
                      <c:pt idx="7">
                        <c:v>50.1</c:v>
                      </c:pt>
                      <c:pt idx="8">
                        <c:v>108</c:v>
                      </c:pt>
                      <c:pt idx="9">
                        <c:v>113.6</c:v>
                      </c:pt>
                      <c:pt idx="10">
                        <c:v>107.5</c:v>
                      </c:pt>
                      <c:pt idx="11">
                        <c:v>94.5</c:v>
                      </c:pt>
                      <c:pt idx="13">
                        <c:v>29.3</c:v>
                      </c:pt>
                      <c:pt idx="17">
                        <c:v>37.299999999999997</c:v>
                      </c:pt>
                      <c:pt idx="18">
                        <c:v>30.3</c:v>
                      </c:pt>
                      <c:pt idx="24">
                        <c:v>61</c:v>
                      </c:pt>
                      <c:pt idx="25">
                        <c:v>20.3</c:v>
                      </c:pt>
                      <c:pt idx="26">
                        <c:v>59.9</c:v>
                      </c:pt>
                      <c:pt idx="43">
                        <c:v>123.5</c:v>
                      </c:pt>
                      <c:pt idx="44">
                        <c:v>125.4</c:v>
                      </c:pt>
                      <c:pt idx="45">
                        <c:v>179.4</c:v>
                      </c:pt>
                      <c:pt idx="46">
                        <c:v>29.8</c:v>
                      </c:pt>
                      <c:pt idx="49">
                        <c:v>10.5</c:v>
                      </c:pt>
                      <c:pt idx="51">
                        <c:v>20.5</c:v>
                      </c:pt>
                      <c:pt idx="52">
                        <c:v>266.8</c:v>
                      </c:pt>
                      <c:pt idx="62">
                        <c:v>23.7</c:v>
                      </c:pt>
                      <c:pt idx="63">
                        <c:v>106.2</c:v>
                      </c:pt>
                      <c:pt idx="64">
                        <c:v>24.3</c:v>
                      </c:pt>
                      <c:pt idx="65">
                        <c:v>17.899999999999999</c:v>
                      </c:pt>
                      <c:pt idx="66">
                        <c:v>10.4</c:v>
                      </c:pt>
                      <c:pt idx="68">
                        <c:v>5</c:v>
                      </c:pt>
                      <c:pt idx="70">
                        <c:v>146.80000000000001</c:v>
                      </c:pt>
                      <c:pt idx="71">
                        <c:v>218.8</c:v>
                      </c:pt>
                      <c:pt idx="72">
                        <c:v>30</c:v>
                      </c:pt>
                      <c:pt idx="73">
                        <c:v>28</c:v>
                      </c:pt>
                      <c:pt idx="76">
                        <c:v>14.9</c:v>
                      </c:pt>
                      <c:pt idx="82">
                        <c:v>18.8</c:v>
                      </c:pt>
                      <c:pt idx="85">
                        <c:v>135.9</c:v>
                      </c:pt>
                      <c:pt idx="87">
                        <c:v>12</c:v>
                      </c:pt>
                      <c:pt idx="88">
                        <c:v>109.1</c:v>
                      </c:pt>
                      <c:pt idx="89">
                        <c:v>236.5</c:v>
                      </c:pt>
                      <c:pt idx="129">
                        <c:v>57</c:v>
                      </c:pt>
                      <c:pt idx="136">
                        <c:v>20.100000000000001</c:v>
                      </c:pt>
                      <c:pt idx="137">
                        <c:v>24.8</c:v>
                      </c:pt>
                      <c:pt idx="154">
                        <c:v>808.6</c:v>
                      </c:pt>
                      <c:pt idx="194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9E8-459C-ACC5-D6160BCB7A99}"/>
                  </c:ext>
                </c:extLst>
              </c15:ser>
            </c15:filteredBarSeries>
          </c:ext>
        </c:extLst>
      </c:barChart>
      <c:catAx>
        <c:axId val="322223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Lithology</a:t>
                </a:r>
              </a:p>
            </c:rich>
          </c:tx>
          <c:layout>
            <c:manualLayout>
              <c:xMode val="edge"/>
              <c:yMode val="edge"/>
              <c:x val="6.0578298565759837E-2"/>
              <c:y val="0.51814848020235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5360"/>
        <c:crosses val="autoZero"/>
        <c:auto val="1"/>
        <c:lblAlgn val="ctr"/>
        <c:lblOffset val="100"/>
        <c:noMultiLvlLbl val="0"/>
      </c:catAx>
      <c:valAx>
        <c:axId val="322225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Displacement</a:t>
                </a:r>
              </a:p>
            </c:rich>
          </c:tx>
          <c:layout>
            <c:manualLayout>
              <c:xMode val="edge"/>
              <c:yMode val="edge"/>
              <c:x val="0.5814901490624621"/>
              <c:y val="1.8536853685368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460-4686-9239-8592ABE6F26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460-4686-9239-8592ABE6F26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60-4686-9239-8592ABE6F260}"/>
              </c:ext>
            </c:extLst>
          </c:dPt>
          <c:xVal>
            <c:numRef>
              <c:f>Fault_S1!$A$2:$A$6</c:f>
              <c:numCache>
                <c:formatCode>General</c:formatCode>
                <c:ptCount val="5"/>
                <c:pt idx="0">
                  <c:v>0</c:v>
                </c:pt>
                <c:pt idx="1">
                  <c:v>1147.3</c:v>
                </c:pt>
                <c:pt idx="2">
                  <c:v>1522</c:v>
                </c:pt>
                <c:pt idx="3">
                  <c:v>1589.3</c:v>
                </c:pt>
                <c:pt idx="4">
                  <c:v>2756.2</c:v>
                </c:pt>
              </c:numCache>
            </c:numRef>
          </c:xVal>
          <c:yVal>
            <c:numRef>
              <c:f>Fault_S1!$B$2:$B$6</c:f>
              <c:numCache>
                <c:formatCode>General</c:formatCode>
                <c:ptCount val="5"/>
                <c:pt idx="0">
                  <c:v>0</c:v>
                </c:pt>
                <c:pt idx="1">
                  <c:v>675.9</c:v>
                </c:pt>
                <c:pt idx="2">
                  <c:v>627.1</c:v>
                </c:pt>
                <c:pt idx="3">
                  <c:v>612.79999999999995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0-4686-9239-8592ABE6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0816"/>
        <c:axId val="309521144"/>
      </c:scatterChart>
      <c:valAx>
        <c:axId val="3095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3010851135088722"/>
              <c:y val="0.88819221967963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1144"/>
        <c:crosses val="autoZero"/>
        <c:crossBetween val="midCat"/>
      </c:valAx>
      <c:valAx>
        <c:axId val="3095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Sheet1!$AB$3:$AB$5</c:f>
              <c:numCache>
                <c:formatCode>General</c:formatCode>
                <c:ptCount val="3"/>
                <c:pt idx="0">
                  <c:v>49.9</c:v>
                </c:pt>
                <c:pt idx="1">
                  <c:v>189.9</c:v>
                </c:pt>
                <c:pt idx="2">
                  <c:v>441.4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20.8</c:v>
                </c:pt>
                <c:pt idx="1">
                  <c:v>17.3</c:v>
                </c:pt>
                <c:pt idx="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E-4CE3-B488-364B2CA3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07152"/>
        <c:axId val="465604200"/>
      </c:scatterChart>
      <c:valAx>
        <c:axId val="4656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4200"/>
        <c:crosses val="autoZero"/>
        <c:crossBetween val="midCat"/>
      </c:valAx>
      <c:valAx>
        <c:axId val="4656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D6-4FDD-9959-1908E7B23CB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D6-4FDD-9959-1908E7B23CB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D6-4FDD-9959-1908E7B23CB2}"/>
              </c:ext>
            </c:extLst>
          </c:dPt>
          <c:xVal>
            <c:numRef>
              <c:f>Fault_S1!$D$2:$D$7</c:f>
              <c:numCache>
                <c:formatCode>General</c:formatCode>
                <c:ptCount val="6"/>
                <c:pt idx="0">
                  <c:v>0</c:v>
                </c:pt>
                <c:pt idx="1">
                  <c:v>945</c:v>
                </c:pt>
                <c:pt idx="2">
                  <c:v>1131.5999999999999</c:v>
                </c:pt>
                <c:pt idx="3">
                  <c:v>1280.9000000000001</c:v>
                </c:pt>
                <c:pt idx="4">
                  <c:v>2030.5</c:v>
                </c:pt>
                <c:pt idx="5">
                  <c:v>3525.5</c:v>
                </c:pt>
              </c:numCache>
            </c:numRef>
          </c:xVal>
          <c:yVal>
            <c:numRef>
              <c:f>Fault_S1!$E$2:$E$7</c:f>
              <c:numCache>
                <c:formatCode>General</c:formatCode>
                <c:ptCount val="6"/>
                <c:pt idx="0">
                  <c:v>0</c:v>
                </c:pt>
                <c:pt idx="1">
                  <c:v>520.9</c:v>
                </c:pt>
                <c:pt idx="2">
                  <c:v>673</c:v>
                </c:pt>
                <c:pt idx="3">
                  <c:v>603</c:v>
                </c:pt>
                <c:pt idx="4">
                  <c:v>430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6-4FDD-9959-1908E7B2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51352"/>
        <c:axId val="272547416"/>
      </c:scatterChart>
      <c:valAx>
        <c:axId val="27255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7416"/>
        <c:crosses val="autoZero"/>
        <c:crossBetween val="midCat"/>
      </c:valAx>
      <c:valAx>
        <c:axId val="2725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5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1E-4923-9CEB-60EC1408D5A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E1E-4923-9CEB-60EC1408D5A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1E-4923-9CEB-60EC1408D5A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E1E-4923-9CEB-60EC1408D5AB}"/>
              </c:ext>
            </c:extLst>
          </c:dPt>
          <c:xVal>
            <c:numRef>
              <c:f>Fault_S1!$G$2:$G$7</c:f>
              <c:numCache>
                <c:formatCode>General</c:formatCode>
                <c:ptCount val="6"/>
                <c:pt idx="0">
                  <c:v>0</c:v>
                </c:pt>
                <c:pt idx="1">
                  <c:v>931</c:v>
                </c:pt>
                <c:pt idx="2">
                  <c:v>1185</c:v>
                </c:pt>
                <c:pt idx="3">
                  <c:v>1361.4</c:v>
                </c:pt>
                <c:pt idx="4">
                  <c:v>1830.3</c:v>
                </c:pt>
                <c:pt idx="5">
                  <c:v>2536</c:v>
                </c:pt>
              </c:numCache>
            </c:numRef>
          </c:xVal>
          <c:yVal>
            <c:numRef>
              <c:f>Fault_S1!$H$2:$H$7</c:f>
              <c:numCache>
                <c:formatCode>General</c:formatCode>
                <c:ptCount val="6"/>
                <c:pt idx="0">
                  <c:v>0</c:v>
                </c:pt>
                <c:pt idx="1">
                  <c:v>934.4</c:v>
                </c:pt>
                <c:pt idx="2">
                  <c:v>808.6</c:v>
                </c:pt>
                <c:pt idx="3">
                  <c:v>812</c:v>
                </c:pt>
                <c:pt idx="4">
                  <c:v>674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923-9CEB-60EC1408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4736"/>
        <c:axId val="556403752"/>
      </c:scatterChart>
      <c:valAx>
        <c:axId val="5564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3752"/>
        <c:crosses val="autoZero"/>
        <c:crossBetween val="midCat"/>
      </c:valAx>
      <c:valAx>
        <c:axId val="5564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9BF-4DAC-A8C4-5FB77BA14ED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9BF-4DAC-A8C4-5FB77BA14ED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9BF-4DAC-A8C4-5FB77BA14ED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9BF-4DAC-A8C4-5FB77BA14ED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9BF-4DAC-A8C4-5FB77BA14ED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9BF-4DAC-A8C4-5FB77BA14ED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9BF-4DAC-A8C4-5FB77BA14ED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9BF-4DAC-A8C4-5FB77BA14ED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9BF-4DAC-A8C4-5FB77BA14ED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9BF-4DAC-A8C4-5FB77BA14ED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BF-4DAC-A8C4-5FB77BA14ED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9BF-4DAC-A8C4-5FB77BA14ED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BF-4DAC-A8C4-5FB77BA14ED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BF-4DAC-A8C4-5FB77BA14ED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BF-4DAC-A8C4-5FB77BA14ED9}"/>
              </c:ext>
            </c:extLst>
          </c:dPt>
          <c:xVal>
            <c:numRef>
              <c:f>Fault_S1!$J$2:$J$18</c:f>
              <c:numCache>
                <c:formatCode>General</c:formatCode>
                <c:ptCount val="17"/>
                <c:pt idx="0">
                  <c:v>0</c:v>
                </c:pt>
                <c:pt idx="1">
                  <c:v>117</c:v>
                </c:pt>
                <c:pt idx="2">
                  <c:v>273.8</c:v>
                </c:pt>
                <c:pt idx="3">
                  <c:v>338.8</c:v>
                </c:pt>
                <c:pt idx="4">
                  <c:v>384.5</c:v>
                </c:pt>
                <c:pt idx="5">
                  <c:v>663.4</c:v>
                </c:pt>
                <c:pt idx="6">
                  <c:v>734.3</c:v>
                </c:pt>
                <c:pt idx="7">
                  <c:v>1127.7</c:v>
                </c:pt>
                <c:pt idx="8">
                  <c:v>1198.8</c:v>
                </c:pt>
                <c:pt idx="9">
                  <c:v>1308.5</c:v>
                </c:pt>
                <c:pt idx="10">
                  <c:v>1773.5</c:v>
                </c:pt>
                <c:pt idx="11">
                  <c:v>2210.6</c:v>
                </c:pt>
                <c:pt idx="12">
                  <c:v>2711.3</c:v>
                </c:pt>
                <c:pt idx="13">
                  <c:v>3236.4</c:v>
                </c:pt>
                <c:pt idx="14">
                  <c:v>4012.4</c:v>
                </c:pt>
                <c:pt idx="15">
                  <c:v>4269.8999999999996</c:v>
                </c:pt>
                <c:pt idx="16">
                  <c:v>5192.1000000000004</c:v>
                </c:pt>
              </c:numCache>
            </c:numRef>
          </c:xVal>
          <c:yVal>
            <c:numRef>
              <c:f>Fault_S1!$K$2:$K$18</c:f>
              <c:numCache>
                <c:formatCode>General</c:formatCode>
                <c:ptCount val="17"/>
                <c:pt idx="0">
                  <c:v>0</c:v>
                </c:pt>
                <c:pt idx="1">
                  <c:v>114</c:v>
                </c:pt>
                <c:pt idx="2">
                  <c:v>110.8</c:v>
                </c:pt>
                <c:pt idx="3">
                  <c:v>270</c:v>
                </c:pt>
                <c:pt idx="4">
                  <c:v>376</c:v>
                </c:pt>
                <c:pt idx="5">
                  <c:v>464.6</c:v>
                </c:pt>
                <c:pt idx="6">
                  <c:v>562</c:v>
                </c:pt>
                <c:pt idx="7">
                  <c:v>508.9</c:v>
                </c:pt>
                <c:pt idx="8">
                  <c:v>574.6</c:v>
                </c:pt>
                <c:pt idx="9">
                  <c:v>632.79999999999995</c:v>
                </c:pt>
                <c:pt idx="10">
                  <c:v>985.4</c:v>
                </c:pt>
                <c:pt idx="11">
                  <c:v>842</c:v>
                </c:pt>
                <c:pt idx="12">
                  <c:v>911.9</c:v>
                </c:pt>
                <c:pt idx="13">
                  <c:v>670</c:v>
                </c:pt>
                <c:pt idx="14">
                  <c:v>237.8</c:v>
                </c:pt>
                <c:pt idx="15">
                  <c:v>214.6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F-4DAC-A8C4-5FB77BA1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3288"/>
        <c:axId val="526088864"/>
      </c:scatterChart>
      <c:valAx>
        <c:axId val="52608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8864"/>
        <c:crosses val="autoZero"/>
        <c:crossBetween val="midCat"/>
      </c:valAx>
      <c:valAx>
        <c:axId val="5260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22_4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5EB-4997-AC97-0FFFE2D690DA}"/>
              </c:ext>
            </c:extLst>
          </c:dPt>
          <c:xVal>
            <c:numRef>
              <c:f>Fault_S1!$M$2:$M$6</c:f>
              <c:numCache>
                <c:formatCode>General</c:formatCode>
                <c:ptCount val="5"/>
                <c:pt idx="0">
                  <c:v>0</c:v>
                </c:pt>
                <c:pt idx="1">
                  <c:v>48.7</c:v>
                </c:pt>
                <c:pt idx="2">
                  <c:v>163.69999999999999</c:v>
                </c:pt>
                <c:pt idx="3">
                  <c:v>251.2</c:v>
                </c:pt>
                <c:pt idx="4">
                  <c:v>337.6</c:v>
                </c:pt>
              </c:numCache>
            </c:numRef>
          </c:xVal>
          <c:yVal>
            <c:numRef>
              <c:f>Fault_S1!$N$2:$N$6</c:f>
              <c:numCache>
                <c:formatCode>General</c:formatCode>
                <c:ptCount val="5"/>
                <c:pt idx="0">
                  <c:v>0</c:v>
                </c:pt>
                <c:pt idx="1">
                  <c:v>24.5</c:v>
                </c:pt>
                <c:pt idx="2">
                  <c:v>52.4</c:v>
                </c:pt>
                <c:pt idx="3">
                  <c:v>57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B-4997-AC97-0FFFE2D6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86824"/>
        <c:axId val="433589120"/>
      </c:scatterChart>
      <c:valAx>
        <c:axId val="43358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9120"/>
        <c:crosses val="autoZero"/>
        <c:crossBetween val="midCat"/>
      </c:valAx>
      <c:valAx>
        <c:axId val="4335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22A_5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88-4DD5-9665-497A9487B6E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F88-4DD5-9665-497A9487B6E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F88-4DD5-9665-497A9487B6E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F88-4DD5-9665-497A9487B6E2}"/>
              </c:ext>
            </c:extLst>
          </c:dPt>
          <c:xVal>
            <c:numRef>
              <c:f>Fault_S1!$P$2:$P$6</c:f>
              <c:numCache>
                <c:formatCode>General</c:formatCode>
                <c:ptCount val="5"/>
                <c:pt idx="0">
                  <c:v>0</c:v>
                </c:pt>
                <c:pt idx="1">
                  <c:v>84.9</c:v>
                </c:pt>
                <c:pt idx="2">
                  <c:v>410.7</c:v>
                </c:pt>
                <c:pt idx="3">
                  <c:v>640.4</c:v>
                </c:pt>
                <c:pt idx="4">
                  <c:v>720.7</c:v>
                </c:pt>
              </c:numCache>
            </c:numRef>
          </c:xVal>
          <c:yVal>
            <c:numRef>
              <c:f>Fault_S1!$Q$2:$Q$6</c:f>
              <c:numCache>
                <c:formatCode>General</c:formatCode>
                <c:ptCount val="5"/>
                <c:pt idx="0">
                  <c:v>0</c:v>
                </c:pt>
                <c:pt idx="1">
                  <c:v>44.7</c:v>
                </c:pt>
                <c:pt idx="2">
                  <c:v>5</c:v>
                </c:pt>
                <c:pt idx="3">
                  <c:v>43.2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8-4DD5-9665-497A9487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82856"/>
        <c:axId val="271478264"/>
      </c:scatterChart>
      <c:valAx>
        <c:axId val="27148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8264"/>
        <c:crosses val="autoZero"/>
        <c:crossBetween val="midCat"/>
      </c:valAx>
      <c:valAx>
        <c:axId val="2714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8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22B_5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Fault_S1!$S$2:$S$5</c:f>
              <c:numCache>
                <c:formatCode>General</c:formatCode>
                <c:ptCount val="4"/>
                <c:pt idx="0">
                  <c:v>0</c:v>
                </c:pt>
                <c:pt idx="1">
                  <c:v>59.3</c:v>
                </c:pt>
                <c:pt idx="2">
                  <c:v>119</c:v>
                </c:pt>
                <c:pt idx="3">
                  <c:v>720.3</c:v>
                </c:pt>
              </c:numCache>
            </c:numRef>
          </c:xVal>
          <c:yVal>
            <c:numRef>
              <c:f>Fault_S1!$T$2:$T$5</c:f>
              <c:numCache>
                <c:formatCode>General</c:formatCode>
                <c:ptCount val="4"/>
                <c:pt idx="0">
                  <c:v>0</c:v>
                </c:pt>
                <c:pt idx="1">
                  <c:v>12.2</c:v>
                </c:pt>
                <c:pt idx="2">
                  <c:v>66.599999999999994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0-463B-875F-C4A8DE3D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032"/>
        <c:axId val="560871736"/>
      </c:scatterChart>
      <c:valAx>
        <c:axId val="5608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1736"/>
        <c:crosses val="autoZero"/>
        <c:crossBetween val="midCat"/>
      </c:valAx>
      <c:valAx>
        <c:axId val="5608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90E-455E-9C65-8E069AF4F28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90E-455E-9C65-8E069AF4F28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90E-455E-9C65-8E069AF4F28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90E-455E-9C65-8E069AF4F28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90E-455E-9C65-8E069AF4F28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0E-455E-9C65-8E069AF4F28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90E-455E-9C65-8E069AF4F28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0E-455E-9C65-8E069AF4F28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0E-455E-9C65-8E069AF4F286}"/>
              </c:ext>
            </c:extLst>
          </c:dPt>
          <c:xVal>
            <c:numRef>
              <c:f>Fault_S1!$V$2:$V$16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180.5</c:v>
                </c:pt>
                <c:pt idx="3">
                  <c:v>334.5</c:v>
                </c:pt>
                <c:pt idx="4">
                  <c:v>445</c:v>
                </c:pt>
                <c:pt idx="5">
                  <c:v>557.79999999999995</c:v>
                </c:pt>
                <c:pt idx="6">
                  <c:v>700.2</c:v>
                </c:pt>
                <c:pt idx="7">
                  <c:v>997.9</c:v>
                </c:pt>
                <c:pt idx="8">
                  <c:v>1086.9000000000001</c:v>
                </c:pt>
                <c:pt idx="9">
                  <c:v>1280</c:v>
                </c:pt>
                <c:pt idx="10">
                  <c:v>1779</c:v>
                </c:pt>
                <c:pt idx="11">
                  <c:v>2138</c:v>
                </c:pt>
                <c:pt idx="12">
                  <c:v>2589.1999999999998</c:v>
                </c:pt>
                <c:pt idx="13">
                  <c:v>3032.6</c:v>
                </c:pt>
                <c:pt idx="14">
                  <c:v>3928.6</c:v>
                </c:pt>
              </c:numCache>
            </c:numRef>
          </c:xVal>
          <c:yVal>
            <c:numRef>
              <c:f>Fault_S1!$W$2:$W$16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E-455E-9C65-8E069AF4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4272"/>
        <c:axId val="526092472"/>
      </c:scatterChart>
      <c:valAx>
        <c:axId val="5260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2472"/>
        <c:crosses val="autoZero"/>
        <c:crossBetween val="midCat"/>
      </c:valAx>
      <c:valAx>
        <c:axId val="5260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29F-4365-A703-40BCC9669C6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9F-4365-A703-40BCC9669C6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29F-4365-A703-40BCC9669C6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29F-4365-A703-40BCC9669C6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29F-4365-A703-40BCC9669C6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29F-4365-A703-40BCC9669C6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29F-4365-A703-40BCC9669C6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29F-4365-A703-40BCC9669C6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29F-4365-A703-40BCC9669C6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9F-4365-A703-40BCC9669C6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9F-4365-A703-40BCC9669C6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9F-4365-A703-40BCC9669C6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9F-4365-A703-40BCC9669C6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9F-4365-A703-40BCC9669C6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9F-4365-A703-40BCC9669C6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29F-4365-A703-40BCC9669C6D}"/>
              </c:ext>
            </c:extLst>
          </c:dPt>
          <c:xVal>
            <c:numRef>
              <c:f>Fault_S1!$Y$2:$Y$17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Fault_S1!$Z$2:$Z$17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F-4365-A703-40BCC966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2464"/>
        <c:axId val="570458856"/>
      </c:scatterChart>
      <c:valAx>
        <c:axId val="5704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8856"/>
        <c:crosses val="autoZero"/>
        <c:crossBetween val="midCat"/>
      </c:valAx>
      <c:valAx>
        <c:axId val="5704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C78-450D-B641-2C274A44AF3A}"/>
              </c:ext>
            </c:extLst>
          </c:dPt>
          <c:xVal>
            <c:numRef>
              <c:f>Fault_S1!$AB$2:$AB$17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Fault_S1!$AC$2:$AC$17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8-450D-B641-2C274A44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7224"/>
        <c:axId val="526090832"/>
      </c:scatterChart>
      <c:valAx>
        <c:axId val="52608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0832"/>
        <c:crosses val="autoZero"/>
        <c:crossBetween val="midCat"/>
      </c:valAx>
      <c:valAx>
        <c:axId val="5260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479-402E-896A-8488ECC5D22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9-402E-896A-8488ECC5D22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479-402E-896A-8488ECC5D22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479-402E-896A-8488ECC5D22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9-402E-896A-8488ECC5D22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9-402E-896A-8488ECC5D22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479-402E-896A-8488ECC5D22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9-402E-896A-8488ECC5D22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479-402E-896A-8488ECC5D22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9-402E-896A-8488ECC5D22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479-402E-896A-8488ECC5D229}"/>
              </c:ext>
            </c:extLst>
          </c:dPt>
          <c:xVal>
            <c:numRef>
              <c:f>Fault_S1!$AE$2:$AE$14</c:f>
              <c:numCache>
                <c:formatCode>General</c:formatCode>
                <c:ptCount val="13"/>
                <c:pt idx="0">
                  <c:v>0</c:v>
                </c:pt>
                <c:pt idx="1">
                  <c:v>265.7</c:v>
                </c:pt>
                <c:pt idx="2">
                  <c:v>462.7</c:v>
                </c:pt>
                <c:pt idx="3">
                  <c:v>675.1</c:v>
                </c:pt>
                <c:pt idx="4">
                  <c:v>743.1</c:v>
                </c:pt>
                <c:pt idx="5">
                  <c:v>1144.7</c:v>
                </c:pt>
                <c:pt idx="6">
                  <c:v>1873.4</c:v>
                </c:pt>
                <c:pt idx="7">
                  <c:v>2260.9</c:v>
                </c:pt>
                <c:pt idx="8">
                  <c:v>2851.4</c:v>
                </c:pt>
                <c:pt idx="9">
                  <c:v>3292.3</c:v>
                </c:pt>
                <c:pt idx="10">
                  <c:v>3611.6</c:v>
                </c:pt>
                <c:pt idx="11">
                  <c:v>3887.8</c:v>
                </c:pt>
                <c:pt idx="12">
                  <c:v>5030.5</c:v>
                </c:pt>
              </c:numCache>
            </c:numRef>
          </c:xVal>
          <c:yVal>
            <c:numRef>
              <c:f>Fault_S1!$AF$2:$AF$14</c:f>
              <c:numCache>
                <c:formatCode>General</c:formatCode>
                <c:ptCount val="13"/>
                <c:pt idx="0">
                  <c:v>0</c:v>
                </c:pt>
                <c:pt idx="1">
                  <c:v>237.3</c:v>
                </c:pt>
                <c:pt idx="2">
                  <c:v>193.1</c:v>
                </c:pt>
                <c:pt idx="3">
                  <c:v>614.5</c:v>
                </c:pt>
                <c:pt idx="4">
                  <c:v>921.4</c:v>
                </c:pt>
                <c:pt idx="5">
                  <c:v>663.5</c:v>
                </c:pt>
                <c:pt idx="6">
                  <c:v>487.7</c:v>
                </c:pt>
                <c:pt idx="7">
                  <c:v>659.8</c:v>
                </c:pt>
                <c:pt idx="8">
                  <c:v>646.5</c:v>
                </c:pt>
                <c:pt idx="9">
                  <c:v>551.29999999999995</c:v>
                </c:pt>
                <c:pt idx="10">
                  <c:v>542.20000000000005</c:v>
                </c:pt>
                <c:pt idx="11">
                  <c:v>589.6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9-402E-896A-8488ECC5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30288"/>
        <c:axId val="564423400"/>
      </c:scatterChart>
      <c:valAx>
        <c:axId val="564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3400"/>
        <c:crosses val="autoZero"/>
        <c:crossBetween val="midCat"/>
      </c:valAx>
      <c:valAx>
        <c:axId val="56442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803001519175159E-2"/>
                  <c:y val="-0.2391181831437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Sheet1!$AK$4:$AK$7</c:f>
              <c:numCache>
                <c:formatCode>General</c:formatCode>
                <c:ptCount val="4"/>
                <c:pt idx="0">
                  <c:v>11.5</c:v>
                </c:pt>
                <c:pt idx="1">
                  <c:v>149.69999999999999</c:v>
                </c:pt>
                <c:pt idx="2">
                  <c:v>295</c:v>
                </c:pt>
                <c:pt idx="3">
                  <c:v>363.7</c:v>
                </c:pt>
              </c:numCache>
            </c:numRef>
          </c:xVal>
          <c:yVal>
            <c:numRef>
              <c:f>Sheet1!$AL$4:$AL$7</c:f>
              <c:numCache>
                <c:formatCode>General</c:formatCode>
                <c:ptCount val="4"/>
                <c:pt idx="0">
                  <c:v>21</c:v>
                </c:pt>
                <c:pt idx="1">
                  <c:v>52.8</c:v>
                </c:pt>
                <c:pt idx="2">
                  <c:v>6.3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D7B-A756-722691F4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11608"/>
        <c:axId val="498821120"/>
      </c:scatterChart>
      <c:valAx>
        <c:axId val="4988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1120"/>
        <c:crosses val="autoZero"/>
        <c:crossBetween val="midCat"/>
      </c:valAx>
      <c:valAx>
        <c:axId val="4988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FF7-42F5-A186-243102B6437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FF7-42F5-A186-243102B6437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FF7-42F5-A186-243102B6437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FF7-42F5-A186-243102B6437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FF7-42F5-A186-243102B6437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FF7-42F5-A186-243102B6437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F7-42F5-A186-243102B6437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F7-42F5-A186-243102B6437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F7-42F5-A186-243102B6437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F7-42F5-A186-243102B6437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F7-42F5-A186-243102B6437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F7-42F5-A186-243102B64378}"/>
              </c:ext>
            </c:extLst>
          </c:dPt>
          <c:xVal>
            <c:numRef>
              <c:f>Fault_S1!$AH$2:$AH$15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Fault_S1!$AI$2:$AI$15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2F5-A186-243102B6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1408"/>
        <c:axId val="599951080"/>
      </c:scatterChart>
      <c:valAx>
        <c:axId val="5999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080"/>
        <c:crosses val="autoZero"/>
        <c:crossBetween val="midCat"/>
      </c:valAx>
      <c:valAx>
        <c:axId val="5999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1_10 </a:t>
            </a:r>
          </a:p>
        </c:rich>
      </c:tx>
      <c:layout>
        <c:manualLayout>
          <c:xMode val="edge"/>
          <c:yMode val="edge"/>
          <c:x val="0.26058345234861696"/>
          <c:y val="2.7561681016584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B6D-44F8-99BB-4A19A77015D8}"/>
              </c:ext>
            </c:extLst>
          </c:dPt>
          <c:xVal>
            <c:numRef>
              <c:f>Fault_S1!$AK$2:$AK$14</c:f>
              <c:numCache>
                <c:formatCode>General</c:formatCode>
                <c:ptCount val="13"/>
                <c:pt idx="0">
                  <c:v>0</c:v>
                </c:pt>
                <c:pt idx="1">
                  <c:v>183</c:v>
                </c:pt>
                <c:pt idx="2">
                  <c:v>393.3</c:v>
                </c:pt>
                <c:pt idx="3">
                  <c:v>637.70000000000005</c:v>
                </c:pt>
                <c:pt idx="4">
                  <c:v>793</c:v>
                </c:pt>
                <c:pt idx="5">
                  <c:v>1032.7</c:v>
                </c:pt>
                <c:pt idx="6">
                  <c:v>1759</c:v>
                </c:pt>
                <c:pt idx="7">
                  <c:v>2043.8</c:v>
                </c:pt>
                <c:pt idx="8">
                  <c:v>2474.1999999999998</c:v>
                </c:pt>
                <c:pt idx="9">
                  <c:v>2959.2</c:v>
                </c:pt>
                <c:pt idx="10">
                  <c:v>3428.4</c:v>
                </c:pt>
                <c:pt idx="11">
                  <c:v>3659</c:v>
                </c:pt>
                <c:pt idx="12">
                  <c:v>4478</c:v>
                </c:pt>
              </c:numCache>
            </c:numRef>
          </c:xVal>
          <c:yVal>
            <c:numRef>
              <c:f>Fault_S1!$AL$2:$AL$14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D-44F8-99BB-4A19A770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5344"/>
        <c:axId val="560875672"/>
      </c:scatterChart>
      <c:valAx>
        <c:axId val="5608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672"/>
        <c:crosses val="autoZero"/>
        <c:crossBetween val="midCat"/>
      </c:valAx>
      <c:valAx>
        <c:axId val="5608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Fault_S1!$AN$2:$AN$15</c:f>
              <c:numCache>
                <c:formatCode>General</c:formatCode>
                <c:ptCount val="14"/>
                <c:pt idx="0">
                  <c:v>0</c:v>
                </c:pt>
                <c:pt idx="1">
                  <c:v>60.1</c:v>
                </c:pt>
                <c:pt idx="2">
                  <c:v>294.89999999999998</c:v>
                </c:pt>
                <c:pt idx="3">
                  <c:v>498</c:v>
                </c:pt>
                <c:pt idx="4">
                  <c:v>744.2</c:v>
                </c:pt>
                <c:pt idx="5">
                  <c:v>925.2</c:v>
                </c:pt>
                <c:pt idx="6">
                  <c:v>1295.2</c:v>
                </c:pt>
                <c:pt idx="7">
                  <c:v>1936</c:v>
                </c:pt>
                <c:pt idx="8">
                  <c:v>2319.6</c:v>
                </c:pt>
                <c:pt idx="9">
                  <c:v>2572.9</c:v>
                </c:pt>
                <c:pt idx="10">
                  <c:v>3027.6</c:v>
                </c:pt>
                <c:pt idx="11">
                  <c:v>3551.6</c:v>
                </c:pt>
                <c:pt idx="12">
                  <c:v>3869.7</c:v>
                </c:pt>
                <c:pt idx="13">
                  <c:v>4411.7</c:v>
                </c:pt>
              </c:numCache>
            </c:numRef>
          </c:xVal>
          <c:yVal>
            <c:numRef>
              <c:f>Fault_S1!$AO$2:$AO$15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C-4500-B741-DD495900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75304"/>
        <c:axId val="578277600"/>
      </c:scatterChart>
      <c:valAx>
        <c:axId val="5782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7600"/>
        <c:crosses val="autoZero"/>
        <c:crossBetween val="midCat"/>
      </c:valAx>
      <c:valAx>
        <c:axId val="578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5F-4513-B887-E2229C25E6A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B3-4F77-9991-587B2648DF4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B3-4F77-9991-587B2648DF4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B3-4F77-9991-587B2648DF40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F5F-4513-B887-E2229C25E6A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4649767027295399"/>
                  <c:y val="-0.2557780529546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Fault_S1!$AQ$2:$AQ$17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Fault_S1!$AR$2:$AR$17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3-4F77-9991-587B2648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11744"/>
        <c:axId val="421005512"/>
      </c:scatterChart>
      <c:valAx>
        <c:axId val="4210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05512"/>
        <c:crosses val="autoZero"/>
        <c:crossBetween val="midCat"/>
      </c:valAx>
      <c:valAx>
        <c:axId val="4210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92277403137784"/>
          <c:y val="0.17785367446368144"/>
          <c:w val="0.81437146167555263"/>
          <c:h val="0.697888783056365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C1A-456E-89A8-86B17B13C8D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C1A-456E-89A8-86B17B13C8D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C1A-456E-89A8-86B17B13C8D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C1A-456E-89A8-86B17B13C8D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C1A-456E-89A8-86B17B13C8D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C1A-456E-89A8-86B17B13C8D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C1A-456E-89A8-86B17B13C8D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C1A-456E-89A8-86B17B13C8D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C1A-456E-89A8-86B17B13C8D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1.9774193354995744E-2"/>
                  <c:y val="-0.51170264673592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Fault_S1!$AT$2:$AT$10</c:f>
              <c:numCache>
                <c:formatCode>General</c:formatCode>
                <c:ptCount val="9"/>
                <c:pt idx="0">
                  <c:v>0</c:v>
                </c:pt>
                <c:pt idx="1">
                  <c:v>26.1</c:v>
                </c:pt>
                <c:pt idx="2">
                  <c:v>173.9</c:v>
                </c:pt>
                <c:pt idx="3">
                  <c:v>472.4</c:v>
                </c:pt>
                <c:pt idx="4">
                  <c:v>621.9</c:v>
                </c:pt>
                <c:pt idx="5">
                  <c:v>769.7</c:v>
                </c:pt>
                <c:pt idx="6">
                  <c:v>1029.7</c:v>
                </c:pt>
                <c:pt idx="7">
                  <c:v>1227.9000000000001</c:v>
                </c:pt>
                <c:pt idx="8">
                  <c:v>1440.8</c:v>
                </c:pt>
              </c:numCache>
            </c:numRef>
          </c:xVal>
          <c:yVal>
            <c:numRef>
              <c:f>Fault_S1!$AU$2:$AU$10</c:f>
              <c:numCache>
                <c:formatCode>General</c:formatCode>
                <c:ptCount val="9"/>
                <c:pt idx="0">
                  <c:v>0</c:v>
                </c:pt>
                <c:pt idx="1">
                  <c:v>112.8</c:v>
                </c:pt>
                <c:pt idx="2">
                  <c:v>241.6</c:v>
                </c:pt>
                <c:pt idx="3">
                  <c:v>299.39999999999998</c:v>
                </c:pt>
                <c:pt idx="4">
                  <c:v>192.7</c:v>
                </c:pt>
                <c:pt idx="5">
                  <c:v>129.69999999999999</c:v>
                </c:pt>
                <c:pt idx="6">
                  <c:v>129.30000000000001</c:v>
                </c:pt>
                <c:pt idx="7">
                  <c:v>109.8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A-456E-89A8-86B17B13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35664"/>
        <c:axId val="527429760"/>
      </c:scatterChart>
      <c:valAx>
        <c:axId val="52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0635124279085385"/>
              <c:y val="0.90089694204928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29760"/>
        <c:crosses val="autoZero"/>
        <c:crossBetween val="midCat"/>
      </c:valAx>
      <c:valAx>
        <c:axId val="527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711160680874126E-2"/>
              <c:y val="0.31924626298640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interpretation </a:t>
            </a:r>
          </a:p>
        </c:rich>
      </c:tx>
      <c:layout>
        <c:manualLayout>
          <c:xMode val="edge"/>
          <c:yMode val="edge"/>
          <c:x val="0.1981552321067156"/>
          <c:y val="4.1664128736001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7E4-4C25-9AB5-381CC9CFFEB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E4-4C25-9AB5-381CC9CFFEB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7E4-4C25-9AB5-381CC9CFFEB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7E4-4C25-9AB5-381CC9CFFEB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7E4-4C25-9AB5-381CC9CFFEB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7E4-4C25-9AB5-381CC9CFFEB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7E4-4C25-9AB5-381CC9CFFEB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7E4-4C25-9AB5-381CC9CFFEB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E4-4C25-9AB5-381CC9CFFEB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49740750316425E-2"/>
                  <c:y val="-0.54339496705553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Fault_S1!$AW$2:$AW$10</c:f>
              <c:numCache>
                <c:formatCode>General</c:formatCode>
                <c:ptCount val="9"/>
                <c:pt idx="0">
                  <c:v>0</c:v>
                </c:pt>
                <c:pt idx="1">
                  <c:v>26.1</c:v>
                </c:pt>
                <c:pt idx="2">
                  <c:v>173.9</c:v>
                </c:pt>
                <c:pt idx="3">
                  <c:v>472.4</c:v>
                </c:pt>
                <c:pt idx="4">
                  <c:v>621.9</c:v>
                </c:pt>
                <c:pt idx="5">
                  <c:v>769.7</c:v>
                </c:pt>
                <c:pt idx="6">
                  <c:v>1029.7</c:v>
                </c:pt>
                <c:pt idx="7">
                  <c:v>1227.9000000000001</c:v>
                </c:pt>
                <c:pt idx="8">
                  <c:v>1440.8</c:v>
                </c:pt>
              </c:numCache>
            </c:numRef>
          </c:xVal>
          <c:yVal>
            <c:numRef>
              <c:f>Fault_S1!$AX$2:$AX$10</c:f>
              <c:numCache>
                <c:formatCode>General</c:formatCode>
                <c:ptCount val="9"/>
                <c:pt idx="0">
                  <c:v>0</c:v>
                </c:pt>
                <c:pt idx="1">
                  <c:v>112.8</c:v>
                </c:pt>
                <c:pt idx="2">
                  <c:v>241.6</c:v>
                </c:pt>
                <c:pt idx="3">
                  <c:v>299.39999999999998</c:v>
                </c:pt>
                <c:pt idx="4">
                  <c:v>280</c:v>
                </c:pt>
                <c:pt idx="5">
                  <c:v>240</c:v>
                </c:pt>
                <c:pt idx="6">
                  <c:v>160</c:v>
                </c:pt>
                <c:pt idx="7">
                  <c:v>83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4-4C25-9AB5-381CC9CF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7584"/>
        <c:axId val="519952008"/>
      </c:scatterChart>
      <c:valAx>
        <c:axId val="5199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9074185138417663"/>
              <c:y val="0.8961019208639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2008"/>
        <c:crosses val="autoZero"/>
        <c:crossBetween val="midCat"/>
      </c:valAx>
      <c:valAx>
        <c:axId val="5199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53-4A9E-8968-97FB221969E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53-4A9E-8968-97FB221969E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53-4A9E-8968-97FB221969E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653-4A9E-8968-97FB221969E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653-4A9E-8968-97FB221969E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6113208317774458"/>
                  <c:y val="-0.43978299164951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Fault_S1!$BD$2:$BD$17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4800</c:v>
                </c:pt>
              </c:numCache>
            </c:numRef>
          </c:xVal>
          <c:yVal>
            <c:numRef>
              <c:f>Fault_S1!$BE$2:$BE$17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70</c:v>
                </c:pt>
                <c:pt idx="7">
                  <c:v>102.5</c:v>
                </c:pt>
                <c:pt idx="8">
                  <c:v>130</c:v>
                </c:pt>
                <c:pt idx="9">
                  <c:v>200</c:v>
                </c:pt>
                <c:pt idx="10">
                  <c:v>280</c:v>
                </c:pt>
                <c:pt idx="11">
                  <c:v>300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3-4A9E-8968-97FB2219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5104"/>
        <c:axId val="519904120"/>
      </c:scatterChart>
      <c:valAx>
        <c:axId val="5199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4120"/>
        <c:crosses val="autoZero"/>
        <c:crossBetween val="midCat"/>
      </c:valAx>
      <c:valAx>
        <c:axId val="5199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2_5</a:t>
            </a:r>
          </a:p>
        </c:rich>
      </c:tx>
      <c:layout>
        <c:manualLayout>
          <c:xMode val="edge"/>
          <c:yMode val="edge"/>
          <c:x val="0.310084208223972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A0-4577-A602-094510726D0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A0-4577-A602-094510726D0F}"/>
              </c:ext>
            </c:extLst>
          </c:dPt>
          <c:xVal>
            <c:numRef>
              <c:f>Fault_S2!$A$2:$A$9</c:f>
              <c:numCache>
                <c:formatCode>General</c:formatCode>
                <c:ptCount val="8"/>
                <c:pt idx="0">
                  <c:v>0</c:v>
                </c:pt>
                <c:pt idx="1">
                  <c:v>17.600000000000001</c:v>
                </c:pt>
                <c:pt idx="2">
                  <c:v>223.8</c:v>
                </c:pt>
                <c:pt idx="3">
                  <c:v>375.7</c:v>
                </c:pt>
                <c:pt idx="4">
                  <c:v>439.1</c:v>
                </c:pt>
                <c:pt idx="5">
                  <c:v>583.29999999999995</c:v>
                </c:pt>
                <c:pt idx="6">
                  <c:v>944.8</c:v>
                </c:pt>
                <c:pt idx="7">
                  <c:v>1116.3</c:v>
                </c:pt>
              </c:numCache>
            </c:numRef>
          </c:xVal>
          <c:yVal>
            <c:numRef>
              <c:f>Fault_S2!$B$2:$B$9</c:f>
              <c:numCache>
                <c:formatCode>General</c:formatCode>
                <c:ptCount val="8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0-4577-A602-09451072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48072"/>
        <c:axId val="272544792"/>
      </c:scatterChart>
      <c:valAx>
        <c:axId val="27254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4792"/>
        <c:crosses val="autoZero"/>
        <c:crossBetween val="midCat"/>
      </c:valAx>
      <c:valAx>
        <c:axId val="2725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Fault_S2!$E$2:$E$12</c:f>
              <c:numCache>
                <c:formatCode>General</c:formatCode>
                <c:ptCount val="11"/>
                <c:pt idx="0">
                  <c:v>0</c:v>
                </c:pt>
                <c:pt idx="1">
                  <c:v>17.600000000000001</c:v>
                </c:pt>
                <c:pt idx="2">
                  <c:v>223.8</c:v>
                </c:pt>
                <c:pt idx="3">
                  <c:v>375.7</c:v>
                </c:pt>
                <c:pt idx="4">
                  <c:v>439.1</c:v>
                </c:pt>
                <c:pt idx="5">
                  <c:v>583.29999999999995</c:v>
                </c:pt>
                <c:pt idx="6">
                  <c:v>944.8</c:v>
                </c:pt>
                <c:pt idx="7">
                  <c:v>2138</c:v>
                </c:pt>
                <c:pt idx="8">
                  <c:v>2589.1999999999998</c:v>
                </c:pt>
                <c:pt idx="9">
                  <c:v>3032.6</c:v>
                </c:pt>
                <c:pt idx="10">
                  <c:v>3928.6</c:v>
                </c:pt>
              </c:numCache>
            </c:numRef>
          </c:xVal>
          <c:yVal>
            <c:numRef>
              <c:f>Fault_S2!$F$2:$F$12</c:f>
              <c:numCache>
                <c:formatCode>General</c:formatCode>
                <c:ptCount val="11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392.1</c:v>
                </c:pt>
                <c:pt idx="8">
                  <c:v>728.1</c:v>
                </c:pt>
                <c:pt idx="9">
                  <c:v>523.79999999999995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D-4B49-891A-0E962D4118E8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Fault_S2!$H$2:$H$16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180.5</c:v>
                </c:pt>
                <c:pt idx="3">
                  <c:v>334.5</c:v>
                </c:pt>
                <c:pt idx="4">
                  <c:v>445</c:v>
                </c:pt>
                <c:pt idx="5">
                  <c:v>557.79999999999995</c:v>
                </c:pt>
                <c:pt idx="6">
                  <c:v>700.2</c:v>
                </c:pt>
                <c:pt idx="7">
                  <c:v>997.9</c:v>
                </c:pt>
                <c:pt idx="8">
                  <c:v>1086.9000000000001</c:v>
                </c:pt>
                <c:pt idx="9">
                  <c:v>1280</c:v>
                </c:pt>
                <c:pt idx="10">
                  <c:v>1779</c:v>
                </c:pt>
                <c:pt idx="11">
                  <c:v>2138</c:v>
                </c:pt>
                <c:pt idx="12">
                  <c:v>2589.1999999999998</c:v>
                </c:pt>
                <c:pt idx="13">
                  <c:v>3032.6</c:v>
                </c:pt>
                <c:pt idx="14">
                  <c:v>3928.6</c:v>
                </c:pt>
              </c:numCache>
            </c:numRef>
          </c:xVal>
          <c:yVal>
            <c:numRef>
              <c:f>Fault_S2!$I$2:$I$16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D-4B49-891A-0E962D41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94440"/>
        <c:axId val="526097392"/>
      </c:scatterChart>
      <c:valAx>
        <c:axId val="52609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7392"/>
        <c:crosses val="autoZero"/>
        <c:crossBetween val="midCat"/>
      </c:valAx>
      <c:valAx>
        <c:axId val="5260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Fault_S2!$K$2:$K$10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110.4</c:v>
                </c:pt>
                <c:pt idx="3">
                  <c:v>185.6</c:v>
                </c:pt>
                <c:pt idx="4">
                  <c:v>620.29999999999995</c:v>
                </c:pt>
                <c:pt idx="5">
                  <c:v>768.7</c:v>
                </c:pt>
                <c:pt idx="6">
                  <c:v>916.8</c:v>
                </c:pt>
                <c:pt idx="7">
                  <c:v>1234.5999999999999</c:v>
                </c:pt>
                <c:pt idx="8">
                  <c:v>1442.3</c:v>
                </c:pt>
              </c:numCache>
            </c:numRef>
          </c:xVal>
          <c:yVal>
            <c:numRef>
              <c:f>Fault_S2!$L$2:$L$10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8-4D0D-9DD7-F596C77D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3448"/>
        <c:axId val="570463776"/>
      </c:scatterChart>
      <c:valAx>
        <c:axId val="5704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776"/>
        <c:crosses val="autoZero"/>
        <c:crossBetween val="midCat"/>
      </c:valAx>
      <c:valAx>
        <c:axId val="5704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649325440125574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Sheet1!$V$3:$V$5</c:f>
              <c:numCache>
                <c:formatCode>General</c:formatCode>
                <c:ptCount val="3"/>
                <c:pt idx="0">
                  <c:v>447.5</c:v>
                </c:pt>
                <c:pt idx="1">
                  <c:v>863.1</c:v>
                </c:pt>
                <c:pt idx="2">
                  <c:v>1172.3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63.4</c:v>
                </c:pt>
                <c:pt idx="1">
                  <c:v>62.4</c:v>
                </c:pt>
                <c:pt idx="2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9-43B7-9621-4545B86F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15520"/>
        <c:axId val="501517816"/>
      </c:scatterChart>
      <c:valAx>
        <c:axId val="5015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17816"/>
        <c:crosses val="autoZero"/>
        <c:crossBetween val="midCat"/>
      </c:valAx>
      <c:valAx>
        <c:axId val="5015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Fault_S2!$N$2:$N$17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Fault_S2!$O$2:$O$17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5-426D-965D-A5DC075B43F5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Fault_S2!$Q$2:$Q$10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110.4</c:v>
                </c:pt>
                <c:pt idx="3">
                  <c:v>185.6</c:v>
                </c:pt>
                <c:pt idx="4">
                  <c:v>620.29999999999995</c:v>
                </c:pt>
                <c:pt idx="5">
                  <c:v>768.7</c:v>
                </c:pt>
                <c:pt idx="6">
                  <c:v>916.8</c:v>
                </c:pt>
                <c:pt idx="7">
                  <c:v>1234.5999999999999</c:v>
                </c:pt>
                <c:pt idx="8">
                  <c:v>2233.9</c:v>
                </c:pt>
              </c:numCache>
            </c:numRef>
          </c:xVal>
          <c:yVal>
            <c:numRef>
              <c:f>Fault_S2!$R$2:$R$10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514.4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5-426D-965D-A5DC075B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8992"/>
        <c:axId val="567459320"/>
      </c:scatterChart>
      <c:valAx>
        <c:axId val="5674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9320"/>
        <c:crosses val="autoZero"/>
        <c:crossBetween val="midCat"/>
      </c:valAx>
      <c:valAx>
        <c:axId val="5674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2_7</a:t>
            </a:r>
          </a:p>
        </c:rich>
      </c:tx>
      <c:layout>
        <c:manualLayout>
          <c:xMode val="edge"/>
          <c:yMode val="edge"/>
          <c:x val="0.30759544716868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Fault_S2!$U$2:$U$10</c:f>
              <c:numCache>
                <c:formatCode>General</c:formatCode>
                <c:ptCount val="9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1205.3</c:v>
                </c:pt>
                <c:pt idx="8">
                  <c:v>1239.9000000000001</c:v>
                </c:pt>
              </c:numCache>
            </c:numRef>
          </c:xVal>
          <c:yVal>
            <c:numRef>
              <c:f>Fault_S2!$V$2:$V$10</c:f>
              <c:numCache>
                <c:formatCode>General</c:formatCode>
                <c:ptCount val="9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F-4011-AA54-1669DA9A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1704"/>
        <c:axId val="271474000"/>
      </c:scatterChart>
      <c:valAx>
        <c:axId val="27147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4000"/>
        <c:crosses val="autoZero"/>
        <c:crossBetween val="midCat"/>
      </c:valAx>
      <c:valAx>
        <c:axId val="27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Fault_S2!$Y$2:$Y$15</c:f>
              <c:numCache>
                <c:formatCode>General</c:formatCode>
                <c:ptCount val="14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1205.3</c:v>
                </c:pt>
                <c:pt idx="8">
                  <c:v>2356.5</c:v>
                </c:pt>
                <c:pt idx="9">
                  <c:v>2884.7</c:v>
                </c:pt>
                <c:pt idx="10">
                  <c:v>3300.4</c:v>
                </c:pt>
                <c:pt idx="11">
                  <c:v>3677.7</c:v>
                </c:pt>
                <c:pt idx="12">
                  <c:v>3909.9</c:v>
                </c:pt>
                <c:pt idx="13">
                  <c:v>4821.2</c:v>
                </c:pt>
              </c:numCache>
            </c:numRef>
          </c:xVal>
          <c:yVal>
            <c:numRef>
              <c:f>Fault_S2!$Z$2:$Z$15</c:f>
              <c:numCache>
                <c:formatCode>General</c:formatCode>
                <c:ptCount val="14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610.1</c:v>
                </c:pt>
                <c:pt idx="9">
                  <c:v>483.3</c:v>
                </c:pt>
                <c:pt idx="10">
                  <c:v>573.5</c:v>
                </c:pt>
                <c:pt idx="11">
                  <c:v>648.20000000000005</c:v>
                </c:pt>
                <c:pt idx="12">
                  <c:v>678.6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2-45FC-A876-96850E617CF0}"/>
            </c:ext>
          </c:extLst>
        </c:ser>
        <c:ser>
          <c:idx val="1"/>
          <c:order val="1"/>
          <c:tx>
            <c:v>Fault_2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Fault_S2!$AB$2:$AB$17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Fault_S2!$AC$2:$AC$17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2-45FC-A876-96850E617CF0}"/>
            </c:ext>
          </c:extLst>
        </c:ser>
        <c:ser>
          <c:idx val="2"/>
          <c:order val="2"/>
          <c:tx>
            <c:v>Fault_55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Fault_S2!$AJ$2:$AJ$5</c:f>
              <c:numCache>
                <c:formatCode>General</c:formatCode>
                <c:ptCount val="4"/>
                <c:pt idx="0">
                  <c:v>0</c:v>
                </c:pt>
                <c:pt idx="1">
                  <c:v>82.1</c:v>
                </c:pt>
                <c:pt idx="2">
                  <c:v>177.8</c:v>
                </c:pt>
                <c:pt idx="3">
                  <c:v>376.2</c:v>
                </c:pt>
              </c:numCache>
            </c:numRef>
          </c:xVal>
          <c:yVal>
            <c:numRef>
              <c:f>Fault_S2!$AK$2:$AK$5</c:f>
              <c:numCache>
                <c:formatCode>General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92-45FC-A876-96850E61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96928"/>
        <c:axId val="578299224"/>
      </c:scatterChart>
      <c:valAx>
        <c:axId val="578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9224"/>
        <c:crosses val="autoZero"/>
        <c:crossBetween val="midCat"/>
      </c:valAx>
      <c:valAx>
        <c:axId val="5782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55_7 </a:t>
            </a:r>
          </a:p>
        </c:rich>
      </c:tx>
      <c:layout>
        <c:manualLayout>
          <c:xMode val="edge"/>
          <c:yMode val="edge"/>
          <c:x val="0.227698909477635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33-4E0B-B464-BE778580F4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33-4E0B-B464-BE778580F4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33-4E0B-B464-BE778580F4E8}"/>
              </c:ext>
            </c:extLst>
          </c:dPt>
          <c:xVal>
            <c:numRef>
              <c:f>Fault_S2!$AF$2:$AF$6</c:f>
              <c:numCache>
                <c:formatCode>General</c:formatCode>
                <c:ptCount val="5"/>
                <c:pt idx="0">
                  <c:v>0</c:v>
                </c:pt>
                <c:pt idx="1">
                  <c:v>82.1</c:v>
                </c:pt>
                <c:pt idx="2">
                  <c:v>177.8</c:v>
                </c:pt>
                <c:pt idx="3">
                  <c:v>376.2</c:v>
                </c:pt>
                <c:pt idx="4">
                  <c:v>699.6</c:v>
                </c:pt>
              </c:numCache>
            </c:numRef>
          </c:xVal>
          <c:yVal>
            <c:numRef>
              <c:f>Fault_S2!$AG$2:$AG$6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3-4E0B-B464-BE778580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2032"/>
        <c:axId val="271472360"/>
      </c:scatterChart>
      <c:valAx>
        <c:axId val="2714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2360"/>
        <c:crosses val="autoZero"/>
        <c:crossBetween val="midCat"/>
      </c:valAx>
      <c:valAx>
        <c:axId val="2714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2_8 </a:t>
            </a:r>
          </a:p>
        </c:rich>
      </c:tx>
      <c:layout>
        <c:manualLayout>
          <c:xMode val="edge"/>
          <c:yMode val="edge"/>
          <c:x val="0.205854111986001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Fault_S2!$AN$2:$AN$9</c:f>
              <c:numCache>
                <c:formatCode>General</c:formatCode>
                <c:ptCount val="8"/>
                <c:pt idx="0">
                  <c:v>0</c:v>
                </c:pt>
                <c:pt idx="1">
                  <c:v>7.5</c:v>
                </c:pt>
                <c:pt idx="2">
                  <c:v>157.80000000000001</c:v>
                </c:pt>
                <c:pt idx="3">
                  <c:v>409.5</c:v>
                </c:pt>
                <c:pt idx="4">
                  <c:v>617.70000000000005</c:v>
                </c:pt>
                <c:pt idx="5">
                  <c:v>692.3</c:v>
                </c:pt>
                <c:pt idx="6">
                  <c:v>791.9</c:v>
                </c:pt>
                <c:pt idx="7">
                  <c:v>1224</c:v>
                </c:pt>
              </c:numCache>
            </c:numRef>
          </c:xVal>
          <c:yVal>
            <c:numRef>
              <c:f>Fault_S2!$AO$2:$AO$9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70.8</c:v>
                </c:pt>
                <c:pt idx="3">
                  <c:v>6.6</c:v>
                </c:pt>
                <c:pt idx="4">
                  <c:v>8.1999999999999993</c:v>
                </c:pt>
                <c:pt idx="5">
                  <c:v>39.9</c:v>
                </c:pt>
                <c:pt idx="6">
                  <c:v>49.8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A-463A-BE04-F1814A97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8696"/>
        <c:axId val="570469352"/>
      </c:scatterChart>
      <c:valAx>
        <c:axId val="57046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9352"/>
        <c:crosses val="autoZero"/>
        <c:crossBetween val="midCat"/>
      </c:valAx>
      <c:valAx>
        <c:axId val="5704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2_9 </a:t>
            </a:r>
          </a:p>
        </c:rich>
      </c:tx>
      <c:layout>
        <c:manualLayout>
          <c:xMode val="edge"/>
          <c:yMode val="edge"/>
          <c:x val="0.303766724160006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Fault_S2!$AQ$2:$AQ$8</c:f>
              <c:numCache>
                <c:formatCode>General</c:formatCode>
                <c:ptCount val="7"/>
                <c:pt idx="0">
                  <c:v>0</c:v>
                </c:pt>
                <c:pt idx="1">
                  <c:v>47.9</c:v>
                </c:pt>
                <c:pt idx="2">
                  <c:v>147.6</c:v>
                </c:pt>
                <c:pt idx="3">
                  <c:v>359.8</c:v>
                </c:pt>
                <c:pt idx="4">
                  <c:v>415.7</c:v>
                </c:pt>
                <c:pt idx="5">
                  <c:v>510.6</c:v>
                </c:pt>
                <c:pt idx="6">
                  <c:v>958.7</c:v>
                </c:pt>
              </c:numCache>
            </c:numRef>
          </c:xVal>
          <c:yVal>
            <c:numRef>
              <c:f>Fault_S2!$AR$2:$AR$8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8-4E63-B583-1E6EC571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31072"/>
        <c:axId val="599925496"/>
      </c:scatterChart>
      <c:valAx>
        <c:axId val="5999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25496"/>
        <c:crosses val="autoZero"/>
        <c:crossBetween val="midCat"/>
      </c:valAx>
      <c:valAx>
        <c:axId val="5999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Fault_S2!$AT$9:$AT$22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Fault_S2!$AU$9:$AU$22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9-4A0E-A4A3-E9D6015EFF59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Fault_S2!$AW$8:$AW$14</c:f>
              <c:numCache>
                <c:formatCode>General</c:formatCode>
                <c:ptCount val="7"/>
                <c:pt idx="0">
                  <c:v>0</c:v>
                </c:pt>
                <c:pt idx="1">
                  <c:v>47.9</c:v>
                </c:pt>
                <c:pt idx="2">
                  <c:v>147.6</c:v>
                </c:pt>
                <c:pt idx="3">
                  <c:v>359.8</c:v>
                </c:pt>
                <c:pt idx="4">
                  <c:v>415.7</c:v>
                </c:pt>
                <c:pt idx="5">
                  <c:v>510.6</c:v>
                </c:pt>
                <c:pt idx="6">
                  <c:v>1614.7</c:v>
                </c:pt>
              </c:numCache>
            </c:numRef>
          </c:xVal>
          <c:yVal>
            <c:numRef>
              <c:f>Fault_S2!$AX$8:$AX$14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9-4A0E-A4A3-E9D6015E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4560"/>
        <c:axId val="596426856"/>
      </c:scatterChart>
      <c:valAx>
        <c:axId val="5964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6856"/>
        <c:crosses val="autoZero"/>
        <c:crossBetween val="midCat"/>
      </c:valAx>
      <c:valAx>
        <c:axId val="5964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644-4893-B845-159C28F71BD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644-4893-B845-159C28F71BD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644-4893-B845-159C28F71BD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644-4893-B845-159C28F71BD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644-4893-B845-159C28F71BD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644-4893-B845-159C28F71BD6}"/>
              </c:ext>
            </c:extLst>
          </c:dPt>
          <c:xVal>
            <c:numRef>
              <c:f>Fault_S2!$AZ$2:$AZ$9</c:f>
              <c:numCache>
                <c:formatCode>General</c:formatCode>
                <c:ptCount val="8"/>
                <c:pt idx="0">
                  <c:v>0</c:v>
                </c:pt>
                <c:pt idx="1">
                  <c:v>118.6</c:v>
                </c:pt>
                <c:pt idx="2">
                  <c:v>277.7</c:v>
                </c:pt>
                <c:pt idx="3">
                  <c:v>363.8</c:v>
                </c:pt>
                <c:pt idx="4">
                  <c:v>576.79999999999995</c:v>
                </c:pt>
                <c:pt idx="5">
                  <c:v>699.5</c:v>
                </c:pt>
                <c:pt idx="6">
                  <c:v>1204.9000000000001</c:v>
                </c:pt>
                <c:pt idx="7">
                  <c:v>1503</c:v>
                </c:pt>
              </c:numCache>
            </c:numRef>
          </c:xVal>
          <c:yVal>
            <c:numRef>
              <c:f>Fault_S2!$BA$2:$BA$9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4-4893-B845-159C28F7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1280"/>
        <c:axId val="564449312"/>
      </c:scatterChart>
      <c:valAx>
        <c:axId val="5644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9312"/>
        <c:crosses val="autoZero"/>
        <c:crossBetween val="midCat"/>
      </c:valAx>
      <c:valAx>
        <c:axId val="5644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Fault_S2!$BD$2:$BD$14</c:f>
              <c:numCache>
                <c:formatCode>General</c:formatCode>
                <c:ptCount val="13"/>
                <c:pt idx="0">
                  <c:v>0</c:v>
                </c:pt>
                <c:pt idx="1">
                  <c:v>183</c:v>
                </c:pt>
                <c:pt idx="2">
                  <c:v>393.3</c:v>
                </c:pt>
                <c:pt idx="3">
                  <c:v>637.70000000000005</c:v>
                </c:pt>
                <c:pt idx="4">
                  <c:v>793</c:v>
                </c:pt>
                <c:pt idx="5">
                  <c:v>1032.7</c:v>
                </c:pt>
                <c:pt idx="6">
                  <c:v>1759</c:v>
                </c:pt>
                <c:pt idx="7">
                  <c:v>2043.8</c:v>
                </c:pt>
                <c:pt idx="8">
                  <c:v>2474.1999999999998</c:v>
                </c:pt>
                <c:pt idx="9">
                  <c:v>2959.2</c:v>
                </c:pt>
                <c:pt idx="10">
                  <c:v>3428.4</c:v>
                </c:pt>
                <c:pt idx="11">
                  <c:v>3659</c:v>
                </c:pt>
                <c:pt idx="12">
                  <c:v>4478</c:v>
                </c:pt>
              </c:numCache>
            </c:numRef>
          </c:xVal>
          <c:yVal>
            <c:numRef>
              <c:f>Fault_S2!$BE$2:$BE$14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9-4316-B082-399B2332A1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Fault_S2!$BG$2:$BG$9</c:f>
              <c:numCache>
                <c:formatCode>General</c:formatCode>
                <c:ptCount val="8"/>
                <c:pt idx="0">
                  <c:v>0</c:v>
                </c:pt>
                <c:pt idx="1">
                  <c:v>118.6</c:v>
                </c:pt>
                <c:pt idx="2">
                  <c:v>277.7</c:v>
                </c:pt>
                <c:pt idx="3">
                  <c:v>363.8</c:v>
                </c:pt>
                <c:pt idx="4">
                  <c:v>576.79999999999995</c:v>
                </c:pt>
                <c:pt idx="5">
                  <c:v>699.5</c:v>
                </c:pt>
                <c:pt idx="6">
                  <c:v>1204.9000000000001</c:v>
                </c:pt>
                <c:pt idx="7">
                  <c:v>2043.8</c:v>
                </c:pt>
              </c:numCache>
            </c:numRef>
          </c:xVal>
          <c:yVal>
            <c:numRef>
              <c:f>Fault_S2!$BH$2:$BH$9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418.5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9-4316-B082-399B2332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4232"/>
        <c:axId val="596425872"/>
      </c:scatterChart>
      <c:valAx>
        <c:axId val="59642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872"/>
        <c:crosses val="autoZero"/>
        <c:crossBetween val="midCat"/>
      </c:valAx>
      <c:valAx>
        <c:axId val="5964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2_11 </a:t>
            </a:r>
          </a:p>
        </c:rich>
      </c:tx>
      <c:layout>
        <c:manualLayout>
          <c:xMode val="edge"/>
          <c:yMode val="edge"/>
          <c:x val="0.322172157349172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Fault_S2!$BK$2:$BK$6</c:f>
              <c:numCache>
                <c:formatCode>General</c:formatCode>
                <c:ptCount val="5"/>
                <c:pt idx="0">
                  <c:v>0</c:v>
                </c:pt>
                <c:pt idx="1">
                  <c:v>144.4</c:v>
                </c:pt>
                <c:pt idx="2">
                  <c:v>213.7</c:v>
                </c:pt>
                <c:pt idx="3">
                  <c:v>309</c:v>
                </c:pt>
                <c:pt idx="4">
                  <c:v>629.9</c:v>
                </c:pt>
              </c:numCache>
            </c:numRef>
          </c:xVal>
          <c:yVal>
            <c:numRef>
              <c:f>Fault_S2!$BL$2:$BL$6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0-4A8F-8ABF-4DDF3200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68416"/>
        <c:axId val="578268744"/>
      </c:scatterChart>
      <c:valAx>
        <c:axId val="5782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8744"/>
        <c:crosses val="autoZero"/>
        <c:crossBetween val="midCat"/>
      </c:valAx>
      <c:valAx>
        <c:axId val="5782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8161198600174984E-2"/>
                  <c:y val="0.10911162146398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Sheet1!$AB$3:$AB$5</c:f>
              <c:numCache>
                <c:formatCode>General</c:formatCode>
                <c:ptCount val="3"/>
                <c:pt idx="0">
                  <c:v>49.9</c:v>
                </c:pt>
                <c:pt idx="1">
                  <c:v>189.9</c:v>
                </c:pt>
                <c:pt idx="2">
                  <c:v>441.4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20.8</c:v>
                </c:pt>
                <c:pt idx="1">
                  <c:v>17.3</c:v>
                </c:pt>
                <c:pt idx="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C-4A36-9B13-8B9EBBBF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66120"/>
        <c:axId val="509569728"/>
      </c:scatterChart>
      <c:valAx>
        <c:axId val="50956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9728"/>
        <c:crosses val="autoZero"/>
        <c:crossBetween val="midCat"/>
      </c:valAx>
      <c:valAx>
        <c:axId val="5095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Fault_S2!$BN$2:$BN$15</c:f>
              <c:numCache>
                <c:formatCode>General</c:formatCode>
                <c:ptCount val="14"/>
                <c:pt idx="0">
                  <c:v>0</c:v>
                </c:pt>
                <c:pt idx="1">
                  <c:v>60.1</c:v>
                </c:pt>
                <c:pt idx="2">
                  <c:v>294.89999999999998</c:v>
                </c:pt>
                <c:pt idx="3">
                  <c:v>498</c:v>
                </c:pt>
                <c:pt idx="4">
                  <c:v>744.2</c:v>
                </c:pt>
                <c:pt idx="5">
                  <c:v>925.2</c:v>
                </c:pt>
                <c:pt idx="6">
                  <c:v>1295.2</c:v>
                </c:pt>
                <c:pt idx="7">
                  <c:v>1936</c:v>
                </c:pt>
                <c:pt idx="8">
                  <c:v>2319.6</c:v>
                </c:pt>
                <c:pt idx="9">
                  <c:v>2572.9</c:v>
                </c:pt>
                <c:pt idx="10">
                  <c:v>3027.6</c:v>
                </c:pt>
                <c:pt idx="11">
                  <c:v>3551.6</c:v>
                </c:pt>
                <c:pt idx="12">
                  <c:v>3869.7</c:v>
                </c:pt>
                <c:pt idx="13">
                  <c:v>4411.7</c:v>
                </c:pt>
              </c:numCache>
            </c:numRef>
          </c:xVal>
          <c:yVal>
            <c:numRef>
              <c:f>Fault_S2!$BO$2:$BO$15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C-41AF-A4C8-ACF2A143139A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Fault_S2!$BQ$2:$BQ$6</c:f>
              <c:numCache>
                <c:formatCode>General</c:formatCode>
                <c:ptCount val="5"/>
                <c:pt idx="0">
                  <c:v>0</c:v>
                </c:pt>
                <c:pt idx="1">
                  <c:v>144.4</c:v>
                </c:pt>
                <c:pt idx="2">
                  <c:v>213.7</c:v>
                </c:pt>
                <c:pt idx="3">
                  <c:v>309</c:v>
                </c:pt>
                <c:pt idx="4">
                  <c:v>1936</c:v>
                </c:pt>
              </c:numCache>
            </c:numRef>
          </c:xVal>
          <c:yVal>
            <c:numRef>
              <c:f>Fault_S2!$BR$2:$BR$6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C-41AF-A4C8-ACF2A143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34728"/>
        <c:axId val="596436368"/>
      </c:scatterChart>
      <c:valAx>
        <c:axId val="59643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6368"/>
        <c:crosses val="autoZero"/>
        <c:crossBetween val="midCat"/>
      </c:valAx>
      <c:valAx>
        <c:axId val="5964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 </a:t>
            </a:r>
          </a:p>
        </c:rich>
      </c:tx>
      <c:layout>
        <c:manualLayout>
          <c:xMode val="edge"/>
          <c:yMode val="edge"/>
          <c:x val="0.241851540402109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01-45CA-8D83-74723FF3155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01-45CA-8D83-74723FF3155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01-45CA-8D83-74723FF3155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01-45CA-8D83-74723FF3155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3446110498323631E-2"/>
                  <c:y val="-0.5648786089238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Fault_S2!$BU$2:$BU$5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704.5</c:v>
                </c:pt>
              </c:numCache>
            </c:numRef>
          </c:xVal>
          <c:yVal>
            <c:numRef>
              <c:f>Fault_S2!$BV$2:$BV$5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8-48FC-A6F3-F81AA165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15880"/>
        <c:axId val="515409320"/>
      </c:scatterChart>
      <c:valAx>
        <c:axId val="51541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09320"/>
        <c:crosses val="autoZero"/>
        <c:crossBetween val="midCat"/>
      </c:valAx>
      <c:valAx>
        <c:axId val="5154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Fault_S2!$BY$1:$BY$16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Fault_S2!$BZ$1:$BZ$16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4-4D78-9D48-85E5B7709B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786-4C67-86B6-66D35BE18972}"/>
              </c:ext>
            </c:extLst>
          </c:dPt>
          <c:xVal>
            <c:numRef>
              <c:f>Fault_S2!$CB$1:$CB$4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2361</c:v>
                </c:pt>
              </c:numCache>
            </c:numRef>
          </c:xVal>
          <c:yVal>
            <c:numRef>
              <c:f>Fault_S2!$CC$1:$CC$4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305.60000000000002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4-4D78-9D48-85E5B7709B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Fault_S2!$CD$1:$CD$16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Fault_S2!$CF$1:$CF$16</c:f>
              <c:numCache>
                <c:formatCode>General</c:formatCode>
                <c:ptCount val="16"/>
                <c:pt idx="0">
                  <c:v>0</c:v>
                </c:pt>
                <c:pt idx="1">
                  <c:v>5.1999999999998199</c:v>
                </c:pt>
                <c:pt idx="2">
                  <c:v>1.7999999999997272</c:v>
                </c:pt>
                <c:pt idx="3">
                  <c:v>2.6999999999998181</c:v>
                </c:pt>
                <c:pt idx="4">
                  <c:v>3</c:v>
                </c:pt>
                <c:pt idx="5">
                  <c:v>3.1999999999998181</c:v>
                </c:pt>
                <c:pt idx="6">
                  <c:v>1</c:v>
                </c:pt>
                <c:pt idx="7">
                  <c:v>0.6000000000003638</c:v>
                </c:pt>
                <c:pt idx="8">
                  <c:v>4.5</c:v>
                </c:pt>
                <c:pt idx="9">
                  <c:v>2.6000000000003638</c:v>
                </c:pt>
                <c:pt idx="10">
                  <c:v>3</c:v>
                </c:pt>
                <c:pt idx="11">
                  <c:v>2.6000000000003638</c:v>
                </c:pt>
                <c:pt idx="12">
                  <c:v>4.7000000000007276</c:v>
                </c:pt>
                <c:pt idx="13">
                  <c:v>2</c:v>
                </c:pt>
                <c:pt idx="14">
                  <c:v>1.8999999999996362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6-4FC9-AABF-77640790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27816"/>
        <c:axId val="421026504"/>
      </c:scatterChart>
      <c:valAx>
        <c:axId val="4210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6504"/>
        <c:crosses val="autoZero"/>
        <c:crossBetween val="midCat"/>
      </c:valAx>
      <c:valAx>
        <c:axId val="4210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7-4DA2-BDE2-320FED325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7-4DA2-BDE2-320FED325162}"/>
              </c:ext>
            </c:extLst>
          </c:dPt>
          <c:val>
            <c:numRef>
              <c:f>Fault_S2!$BK$42:$BK$43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B-4681-B1AE-6CA6BEA063E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7-4DA2-BDE2-320FED325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F7-4DA2-BDE2-320FED325162}"/>
              </c:ext>
            </c:extLst>
          </c:dPt>
          <c:val>
            <c:numRef>
              <c:f>Fault_S2!$BL$42:$BL$43</c:f>
              <c:numCache>
                <c:formatCode>General</c:formatCode>
                <c:ptCount val="2"/>
                <c:pt idx="0">
                  <c:v>66.666666666666671</c:v>
                </c:pt>
                <c:pt idx="1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B-4681-B1AE-6CA6BEA0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layout>
        <c:manualLayout>
          <c:xMode val="edge"/>
          <c:yMode val="edge"/>
          <c:x val="0.16990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512-4C36-B106-79A7BB2D645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512-4C36-B106-79A7BB2D645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512-4C36-B106-79A7BB2D645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512-4C36-B106-79A7BB2D645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3687882764654414E-2"/>
                  <c:y val="-0.56024897929425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Fault_S2!$CH$2:$CH$5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704.5</c:v>
                </c:pt>
              </c:numCache>
            </c:numRef>
          </c:xVal>
          <c:yVal>
            <c:numRef>
              <c:f>Fault_S2!$CI$2:$CI$5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2-4C36-B106-79A7BB2D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61352"/>
        <c:axId val="610562336"/>
      </c:scatterChart>
      <c:valAx>
        <c:axId val="61056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2054746281714785"/>
              <c:y val="0.88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62336"/>
        <c:crosses val="autoZero"/>
        <c:crossBetween val="midCat"/>
      </c:valAx>
      <c:valAx>
        <c:axId val="610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6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layout>
        <c:manualLayout>
          <c:xMode val="edge"/>
          <c:yMode val="edge"/>
          <c:x val="0.1921318897637795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A7C-42BB-819B-C08CE2D4B45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7C-42BB-819B-C08CE2D4B4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A7C-42BB-819B-C08CE2D4B45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A7C-42BB-819B-C08CE2D4B45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A7C-42BB-819B-C08CE2D4B45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7015529308836395E-2"/>
                  <c:y val="-0.51554279673374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Fault_S2!$CN$2:$CN$6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129.5</c:v>
                </c:pt>
                <c:pt idx="3">
                  <c:v>275</c:v>
                </c:pt>
                <c:pt idx="4">
                  <c:v>354.8</c:v>
                </c:pt>
              </c:numCache>
            </c:numRef>
          </c:xVal>
          <c:yVal>
            <c:numRef>
              <c:f>Fault_S2!$CO$2:$CO$6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11.7</c:v>
                </c:pt>
                <c:pt idx="3">
                  <c:v>16.899999999999999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0-4998-965C-FFF1E298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82608"/>
        <c:axId val="607777032"/>
      </c:scatterChart>
      <c:valAx>
        <c:axId val="6077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0665857392825896"/>
              <c:y val="0.86837962962962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77032"/>
        <c:crosses val="autoZero"/>
        <c:crossBetween val="midCat"/>
      </c:valAx>
      <c:valAx>
        <c:axId val="607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6692512394284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30-4098-8B9A-172D97FDEC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630-4098-8B9A-172D97FDEC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630-4098-8B9A-172D97FDEC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630-4098-8B9A-172D97FDEC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30-4098-8B9A-172D97FDECF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6805774278215223E-2"/>
                  <c:y val="-0.4917898804316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Fault_S2!$CR$2:$CR$6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129.5</c:v>
                </c:pt>
                <c:pt idx="3">
                  <c:v>275</c:v>
                </c:pt>
                <c:pt idx="4">
                  <c:v>380</c:v>
                </c:pt>
              </c:numCache>
            </c:numRef>
          </c:xVal>
          <c:yVal>
            <c:numRef>
              <c:f>Fault_S2!$CS$2:$CS$6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16.899999999999999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098-8B9A-172D97FD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1592"/>
        <c:axId val="520970936"/>
      </c:scatterChart>
      <c:valAx>
        <c:axId val="52097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8443635170603676"/>
              <c:y val="0.88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0936"/>
        <c:crosses val="autoZero"/>
        <c:crossBetween val="midCat"/>
      </c:valAx>
      <c:valAx>
        <c:axId val="5209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5121901428988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40-4A69-B8F3-91A8EF1F5F1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40-4A69-B8F3-91A8EF1F5F1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807108486439195E-2"/>
                  <c:y val="-0.6071296296296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Fault_S2!$CV$2:$CV$6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219.5</c:v>
                </c:pt>
                <c:pt idx="3">
                  <c:v>375.9</c:v>
                </c:pt>
                <c:pt idx="4">
                  <c:v>554.6</c:v>
                </c:pt>
              </c:numCache>
            </c:numRef>
          </c:xVal>
          <c:yVal>
            <c:numRef>
              <c:f>Fault_S2!$CW$2:$CW$6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66.7</c:v>
                </c:pt>
                <c:pt idx="3">
                  <c:v>16.600000000000001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0-4A69-B8F3-91A8EF1F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23840"/>
        <c:axId val="523720888"/>
      </c:scatterChart>
      <c:valAx>
        <c:axId val="5237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0888"/>
        <c:crosses val="autoZero"/>
        <c:crossBetween val="midCat"/>
      </c:valAx>
      <c:valAx>
        <c:axId val="5237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112_12</a:t>
            </a:r>
          </a:p>
          <a:p>
            <a:pPr algn="ctr" rtl="0"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3C-413D-A8FF-97FC3D559D7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3C-413D-A8FF-97FC3D559D7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2250218722659668E-2"/>
                  <c:y val="-0.52433435403907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Fault_S2!$CZ$2:$CZ$6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219.5</c:v>
                </c:pt>
                <c:pt idx="3">
                  <c:v>375.9</c:v>
                </c:pt>
                <c:pt idx="4">
                  <c:v>428</c:v>
                </c:pt>
              </c:numCache>
            </c:numRef>
          </c:xVal>
          <c:yVal>
            <c:numRef>
              <c:f>Fault_S2!$DA$2:$DA$6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66.7</c:v>
                </c:pt>
                <c:pt idx="3">
                  <c:v>16.600000000000001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C-413D-A8FF-97FC3D55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84384"/>
        <c:axId val="520982088"/>
      </c:scatterChart>
      <c:valAx>
        <c:axId val="5209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2088"/>
        <c:crosses val="autoZero"/>
        <c:crossBetween val="midCat"/>
      </c:valAx>
      <c:valAx>
        <c:axId val="5209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112_12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D7B-422B-84DD-E58C337862F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D7B-422B-84DD-E58C337862F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D7B-422B-84DD-E58C337862F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D7B-422B-84DD-E58C337862F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5399387576552938E-2"/>
                  <c:y val="-0.5923735053951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Fault_S2!$DD$2:$DD$5</c:f>
              <c:numCache>
                <c:formatCode>General</c:formatCode>
                <c:ptCount val="4"/>
                <c:pt idx="0">
                  <c:v>0</c:v>
                </c:pt>
                <c:pt idx="1">
                  <c:v>106.6</c:v>
                </c:pt>
                <c:pt idx="2">
                  <c:v>477.1</c:v>
                </c:pt>
                <c:pt idx="3">
                  <c:v>626.20000000000005</c:v>
                </c:pt>
              </c:numCache>
            </c:numRef>
          </c:xVal>
          <c:yVal>
            <c:numRef>
              <c:f>Fault_S2!$DE$2:$DE$5</c:f>
              <c:numCache>
                <c:formatCode>General</c:formatCode>
                <c:ptCount val="4"/>
                <c:pt idx="0">
                  <c:v>0</c:v>
                </c:pt>
                <c:pt idx="1">
                  <c:v>22.3</c:v>
                </c:pt>
                <c:pt idx="2">
                  <c:v>20.6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B-422B-84DD-E58C3378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61056"/>
        <c:axId val="510470896"/>
      </c:scatterChart>
      <c:valAx>
        <c:axId val="5104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70896"/>
        <c:crosses val="autoZero"/>
        <c:crossBetween val="midCat"/>
      </c:valAx>
      <c:valAx>
        <c:axId val="510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18" Type="http://schemas.openxmlformats.org/officeDocument/2006/relationships/chart" Target="../charts/chart7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17" Type="http://schemas.openxmlformats.org/officeDocument/2006/relationships/chart" Target="../charts/chart75.xml"/><Relationship Id="rId2" Type="http://schemas.openxmlformats.org/officeDocument/2006/relationships/chart" Target="../charts/chart60.xml"/><Relationship Id="rId16" Type="http://schemas.openxmlformats.org/officeDocument/2006/relationships/chart" Target="../charts/chart74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5" Type="http://schemas.openxmlformats.org/officeDocument/2006/relationships/chart" Target="../charts/chart7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3" Type="http://schemas.openxmlformats.org/officeDocument/2006/relationships/chart" Target="../charts/chart79.xml"/><Relationship Id="rId21" Type="http://schemas.openxmlformats.org/officeDocument/2006/relationships/chart" Target="../charts/chart97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7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Relationship Id="rId5" Type="http://schemas.openxmlformats.org/officeDocument/2006/relationships/chart" Target="../charts/chart124.xml"/><Relationship Id="rId4" Type="http://schemas.openxmlformats.org/officeDocument/2006/relationships/chart" Target="../charts/chart123.xml"/></Relationships>
</file>

<file path=xl/drawings/_rels/drawing7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2.xml"/><Relationship Id="rId3" Type="http://schemas.openxmlformats.org/officeDocument/2006/relationships/chart" Target="../charts/chart127.xml"/><Relationship Id="rId7" Type="http://schemas.openxmlformats.org/officeDocument/2006/relationships/chart" Target="../charts/chart131.xml"/><Relationship Id="rId2" Type="http://schemas.openxmlformats.org/officeDocument/2006/relationships/chart" Target="../charts/chart126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5" Type="http://schemas.openxmlformats.org/officeDocument/2006/relationships/chart" Target="../charts/chart129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4" Type="http://schemas.openxmlformats.org/officeDocument/2006/relationships/chart" Target="../charts/chart1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567172</xdr:colOff>
      <xdr:row>14</xdr:row>
      <xdr:rowOff>29441</xdr:rowOff>
    </xdr:from>
    <xdr:to>
      <xdr:col>28</xdr:col>
      <xdr:colOff>1666010</xdr:colOff>
      <xdr:row>28</xdr:row>
      <xdr:rowOff>105641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9726C-8647-41BE-8391-714C482D4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298738</xdr:colOff>
      <xdr:row>8</xdr:row>
      <xdr:rowOff>65808</xdr:rowOff>
    </xdr:from>
    <xdr:to>
      <xdr:col>19</xdr:col>
      <xdr:colOff>393988</xdr:colOff>
      <xdr:row>22</xdr:row>
      <xdr:rowOff>142008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8CF0A-2FD1-43F0-BC31-0EAB153D9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1502352</xdr:colOff>
      <xdr:row>8</xdr:row>
      <xdr:rowOff>31172</xdr:rowOff>
    </xdr:from>
    <xdr:to>
      <xdr:col>22</xdr:col>
      <xdr:colOff>1597602</xdr:colOff>
      <xdr:row>22</xdr:row>
      <xdr:rowOff>107372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C6860-DB9D-4BA4-A43B-4476D498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762000</xdr:colOff>
      <xdr:row>9</xdr:row>
      <xdr:rowOff>91786</xdr:rowOff>
    </xdr:from>
    <xdr:to>
      <xdr:col>15</xdr:col>
      <xdr:colOff>857250</xdr:colOff>
      <xdr:row>23</xdr:row>
      <xdr:rowOff>167986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4D8BBC-E371-4209-9D18-18E68DDEB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1316182</xdr:colOff>
      <xdr:row>6</xdr:row>
      <xdr:rowOff>5195</xdr:rowOff>
    </xdr:from>
    <xdr:to>
      <xdr:col>32</xdr:col>
      <xdr:colOff>1194955</xdr:colOff>
      <xdr:row>20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88A2D8-BE35-4A5D-AD35-928C15BC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411306</xdr:colOff>
      <xdr:row>23</xdr:row>
      <xdr:rowOff>152400</xdr:rowOff>
    </xdr:from>
    <xdr:to>
      <xdr:col>19</xdr:col>
      <xdr:colOff>506556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3D11D-FBC6-4718-AEDE-CE5B6B33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180974</xdr:colOff>
      <xdr:row>11</xdr:row>
      <xdr:rowOff>35068</xdr:rowOff>
    </xdr:from>
    <xdr:to>
      <xdr:col>36</xdr:col>
      <xdr:colOff>62129</xdr:colOff>
      <xdr:row>25</xdr:row>
      <xdr:rowOff>111268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61648-F3C7-444D-A95A-AF739E2AB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1339452</xdr:colOff>
      <xdr:row>30</xdr:row>
      <xdr:rowOff>39291</xdr:rowOff>
    </xdr:from>
    <xdr:to>
      <xdr:col>23</xdr:col>
      <xdr:colOff>1434702</xdr:colOff>
      <xdr:row>44</xdr:row>
      <xdr:rowOff>115491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2B9F11-6B5B-48FF-B1BA-2223B3E3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744139</xdr:colOff>
      <xdr:row>35</xdr:row>
      <xdr:rowOff>122634</xdr:rowOff>
    </xdr:from>
    <xdr:to>
      <xdr:col>27</xdr:col>
      <xdr:colOff>839389</xdr:colOff>
      <xdr:row>50</xdr:row>
      <xdr:rowOff>8334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A5B64A-3ABB-4E1C-A027-D080B0292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845344</xdr:colOff>
      <xdr:row>11</xdr:row>
      <xdr:rowOff>142875</xdr:rowOff>
    </xdr:from>
    <xdr:to>
      <xdr:col>23</xdr:col>
      <xdr:colOff>988218</xdr:colOff>
      <xdr:row>23</xdr:row>
      <xdr:rowOff>59531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D775E1C-437B-4900-8CBD-1820EACC4D2B}"/>
            </a:ext>
          </a:extLst>
        </xdr:cNvPr>
        <xdr:cNvCxnSpPr/>
      </xdr:nvCxnSpPr>
      <xdr:spPr>
        <a:xfrm>
          <a:off x="31372969" y="2238375"/>
          <a:ext cx="3178968" cy="22026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744139</xdr:colOff>
      <xdr:row>32</xdr:row>
      <xdr:rowOff>182165</xdr:rowOff>
    </xdr:from>
    <xdr:to>
      <xdr:col>32</xdr:col>
      <xdr:colOff>625076</xdr:colOff>
      <xdr:row>47</xdr:row>
      <xdr:rowOff>67865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0F3627-D7CF-41F2-8A97-8CC1C504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892968</xdr:colOff>
      <xdr:row>28</xdr:row>
      <xdr:rowOff>98821</xdr:rowOff>
    </xdr:from>
    <xdr:to>
      <xdr:col>35</xdr:col>
      <xdr:colOff>1238250</xdr:colOff>
      <xdr:row>43</xdr:row>
      <xdr:rowOff>59530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4B1DB4-8190-42ED-B1C4-74DA7E631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0.17205</cdr:x>
      <cdr:y>0.2963</cdr:y>
    </cdr:from>
    <cdr:to>
      <cdr:x>0.32931</cdr:x>
      <cdr:y>0.40849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786626" y="812810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0.36984</cdr:x>
      <cdr:y>0.3831</cdr:y>
    </cdr:from>
    <cdr:to>
      <cdr:x>0.46578</cdr:x>
      <cdr:y>0.49531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1690895" y="1050924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0.4393</cdr:x>
      <cdr:y>0.32408</cdr:y>
    </cdr:from>
    <cdr:to>
      <cdr:x>0.59655</cdr:x>
      <cdr:y>0.43627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2008458" y="889006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0.44339</cdr:x>
      <cdr:y>0.18866</cdr:y>
    </cdr:from>
    <cdr:to>
      <cdr:x>0.60064</cdr:x>
      <cdr:y>0.30086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027167" y="517525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0.24456</cdr:x>
      <cdr:y>0.21297</cdr:y>
    </cdr:from>
    <cdr:to>
      <cdr:x>0.40181</cdr:x>
      <cdr:y>0.32516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1118108" y="584213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0.53611</cdr:x>
      <cdr:y>0.18519</cdr:y>
    </cdr:from>
    <cdr:to>
      <cdr:x>0.69337</cdr:x>
      <cdr:y>0.29874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2451100" y="508007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0.1588</cdr:x>
      <cdr:y>0.42528</cdr:y>
    </cdr:from>
    <cdr:to>
      <cdr:x>0.31605</cdr:x>
      <cdr:y>0.53883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726021" y="116662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0.62778</cdr:x>
      <cdr:y>0.37667</cdr:y>
    </cdr:from>
    <cdr:to>
      <cdr:x>0.78503</cdr:x>
      <cdr:y>0.49022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2870200" y="10332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0.70486</cdr:x>
      <cdr:y>0.62667</cdr:y>
    </cdr:from>
    <cdr:to>
      <cdr:x>0.86212</cdr:x>
      <cdr:y>0.74022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AEB9777-6EFE-4664-9E2A-C15D8ADCBA18}"/>
            </a:ext>
          </a:extLst>
        </cdr:cNvPr>
        <cdr:cNvSpPr txBox="1"/>
      </cdr:nvSpPr>
      <cdr:spPr>
        <a:xfrm xmlns:a="http://schemas.openxmlformats.org/drawingml/2006/main">
          <a:off x="3222625" y="17190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0.42209</cdr:x>
      <cdr:y>0.45024</cdr:y>
    </cdr:from>
    <cdr:to>
      <cdr:x>0.57934</cdr:x>
      <cdr:y>0.56243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1931795" y="1235085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0.55882</cdr:x>
      <cdr:y>0.31713</cdr:y>
    </cdr:from>
    <cdr:to>
      <cdr:x>0.65477</cdr:x>
      <cdr:y>0.42933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2557595" y="869949"/>
          <a:ext cx="439127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0.66265</cdr:x>
      <cdr:y>0.27315</cdr:y>
    </cdr:from>
    <cdr:to>
      <cdr:x>0.8199</cdr:x>
      <cdr:y>0.38534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3032791" y="749306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0.62482</cdr:x>
      <cdr:y>0.15162</cdr:y>
    </cdr:from>
    <cdr:to>
      <cdr:x>0.78208</cdr:x>
      <cdr:y>0.26382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859671" y="415925"/>
          <a:ext cx="719715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0.50363</cdr:x>
      <cdr:y>0.44966</cdr:y>
    </cdr:from>
    <cdr:to>
      <cdr:x>0.66089</cdr:x>
      <cdr:y>0.56185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2305007" y="1233501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0.76026</cdr:x>
      <cdr:y>0.20081</cdr:y>
    </cdr:from>
    <cdr:to>
      <cdr:x>0.91752</cdr:x>
      <cdr:y>0.31437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3479536" y="550870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0.38531</cdr:x>
      <cdr:y>0.34252</cdr:y>
    </cdr:from>
    <cdr:to>
      <cdr:x>0.54257</cdr:x>
      <cdr:y>0.45608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1763495" y="939607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0.20015</cdr:x>
      <cdr:y>0.57458</cdr:y>
    </cdr:from>
    <cdr:to>
      <cdr:x>0.3574</cdr:x>
      <cdr:y>0.68814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BF905050-0F5D-4CC8-BFF4-BAE9A87F593D}"/>
            </a:ext>
          </a:extLst>
        </cdr:cNvPr>
        <cdr:cNvSpPr txBox="1"/>
      </cdr:nvSpPr>
      <cdr:spPr>
        <a:xfrm xmlns:a="http://schemas.openxmlformats.org/drawingml/2006/main">
          <a:off x="916041" y="1576195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T</a:t>
          </a:r>
        </a:p>
      </cdr:txBody>
    </cdr:sp>
  </cdr:relSizeAnchor>
  <cdr:relSizeAnchor xmlns:cdr="http://schemas.openxmlformats.org/drawingml/2006/chartDrawing">
    <cdr:from>
      <cdr:x>0.25158</cdr:x>
      <cdr:y>0.51382</cdr:y>
    </cdr:from>
    <cdr:to>
      <cdr:x>0.40883</cdr:x>
      <cdr:y>0.62738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A1E8131-A25B-4D41-A4B4-265BD4773F65}"/>
            </a:ext>
          </a:extLst>
        </cdr:cNvPr>
        <cdr:cNvSpPr txBox="1"/>
      </cdr:nvSpPr>
      <cdr:spPr>
        <a:xfrm xmlns:a="http://schemas.openxmlformats.org/drawingml/2006/main">
          <a:off x="1151418" y="1409508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  <cdr:relSizeAnchor xmlns:cdr="http://schemas.openxmlformats.org/drawingml/2006/chartDrawing">
    <cdr:from>
      <cdr:x>0.82344</cdr:x>
      <cdr:y>0.33905</cdr:y>
    </cdr:from>
    <cdr:to>
      <cdr:x>0.98069</cdr:x>
      <cdr:y>0.45261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3768679" y="930082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0.28862</cdr:x>
      <cdr:y>0.15421</cdr:y>
    </cdr:from>
    <cdr:to>
      <cdr:x>0.44571</cdr:x>
      <cdr:y>0.2664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1319356" y="423018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0.56907</cdr:x>
      <cdr:y>0.44266</cdr:y>
    </cdr:from>
    <cdr:to>
      <cdr:x>0.66491</cdr:x>
      <cdr:y>0.55487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2601352" y="1214314"/>
          <a:ext cx="438143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0.56501</cdr:x>
      <cdr:y>0.63417</cdr:y>
    </cdr:from>
    <cdr:to>
      <cdr:x>0.7221</cdr:x>
      <cdr:y>0.74637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2582802" y="1739662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0.66072</cdr:x>
      <cdr:y>0.60345</cdr:y>
    </cdr:from>
    <cdr:to>
      <cdr:x>0.81781</cdr:x>
      <cdr:y>0.71566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3020314" y="1655396"/>
          <a:ext cx="718103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0.50575</cdr:x>
      <cdr:y>0.33904</cdr:y>
    </cdr:from>
    <cdr:to>
      <cdr:x>0.66284</cdr:x>
      <cdr:y>0.45123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2311936" y="930043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0.70588</cdr:x>
      <cdr:y>0.64842</cdr:y>
    </cdr:from>
    <cdr:to>
      <cdr:x>0.86297</cdr:x>
      <cdr:y>0.76197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3226770" y="1778739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0.27305</cdr:x>
      <cdr:y>0.30402</cdr:y>
    </cdr:from>
    <cdr:to>
      <cdr:x>0.43014</cdr:x>
      <cdr:y>0.41757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1248200" y="833977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0.14387</cdr:x>
      <cdr:y>0.22202</cdr:y>
    </cdr:from>
    <cdr:to>
      <cdr:x>0.30096</cdr:x>
      <cdr:y>0.33558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A1E8131-A25B-4D41-A4B4-265BD4773F65}"/>
            </a:ext>
          </a:extLst>
        </cdr:cNvPr>
        <cdr:cNvSpPr txBox="1"/>
      </cdr:nvSpPr>
      <cdr:spPr>
        <a:xfrm xmlns:a="http://schemas.openxmlformats.org/drawingml/2006/main">
          <a:off x="657648" y="609041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0.28714</cdr:x>
      <cdr:y>0.34727</cdr:y>
    </cdr:from>
    <cdr:to>
      <cdr:x>0.4256</cdr:x>
      <cdr:y>0.45927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493310" y="954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0.63188</cdr:x>
      <cdr:y>0.31607</cdr:y>
    </cdr:from>
    <cdr:to>
      <cdr:x>0.71636</cdr:x>
      <cdr:y>0.42808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286198" y="8685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0.69854</cdr:x>
      <cdr:y>0.6107</cdr:y>
    </cdr:from>
    <cdr:to>
      <cdr:x>0.837</cdr:x>
      <cdr:y>0.7227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632845" y="16781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0.73883</cdr:x>
      <cdr:y>0.3438</cdr:y>
    </cdr:from>
    <cdr:to>
      <cdr:x>0.87729</cdr:x>
      <cdr:y>0.45581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842395" y="944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0.38583</cdr:x>
      <cdr:y>0.22942</cdr:y>
    </cdr:from>
    <cdr:to>
      <cdr:x>0.52429</cdr:x>
      <cdr:y>0.34142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006584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0.13993</cdr:x>
      <cdr:y>0.63843</cdr:y>
    </cdr:from>
    <cdr:to>
      <cdr:x>0.27839</cdr:x>
      <cdr:y>0.75179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727720" y="1754386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N</a:t>
          </a:r>
        </a:p>
      </cdr:txBody>
    </cdr:sp>
  </cdr:relSizeAnchor>
  <cdr:relSizeAnchor xmlns:cdr="http://schemas.openxmlformats.org/drawingml/2006/chartDrawing">
    <cdr:from>
      <cdr:x>0.18742</cdr:x>
      <cdr:y>0.17793</cdr:y>
    </cdr:from>
    <cdr:to>
      <cdr:x>0.32588</cdr:x>
      <cdr:y>0.29129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60CA10C-90FB-42EF-9B2D-1862FFF11ABA}"/>
            </a:ext>
          </a:extLst>
        </cdr:cNvPr>
        <cdr:cNvSpPr txBox="1"/>
      </cdr:nvSpPr>
      <cdr:spPr>
        <a:xfrm xmlns:a="http://schemas.openxmlformats.org/drawingml/2006/main">
          <a:off x="974725" y="488950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0.16215</cdr:x>
      <cdr:y>0.58383</cdr:y>
    </cdr:from>
    <cdr:to>
      <cdr:x>0.30506</cdr:x>
      <cdr:y>0.69468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817035" y="1621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0.41967</cdr:x>
      <cdr:y>0.15159</cdr:y>
    </cdr:from>
    <cdr:to>
      <cdr:x>0.50687</cdr:x>
      <cdr:y>0.26244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114623" y="420885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0.56976</cdr:x>
      <cdr:y>0.36771</cdr:y>
    </cdr:from>
    <cdr:to>
      <cdr:x>0.71267</cdr:x>
      <cdr:y>0.47856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870845" y="10209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0.59811</cdr:x>
      <cdr:y>0.51522</cdr:y>
    </cdr:from>
    <cdr:to>
      <cdr:x>0.74102</cdr:x>
      <cdr:y>0.62607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013720" y="14305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0.23377</cdr:x>
      <cdr:y>0.47749</cdr:y>
    </cdr:from>
    <cdr:to>
      <cdr:x>0.37668</cdr:x>
      <cdr:y>0.58834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177909" y="13257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0.70775</cdr:x>
      <cdr:y>0.54953</cdr:y>
    </cdr:from>
    <cdr:to>
      <cdr:x>0.85066</cdr:x>
      <cdr:y>0.66038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66170" y="15257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0.78135</cdr:x>
      <cdr:y>0.55689</cdr:y>
    </cdr:from>
    <cdr:to>
      <cdr:x>0.92426</cdr:x>
      <cdr:y>0.66908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BDCE9FC-E9ED-4AF7-AC98-A5BC19A4BD13}"/>
            </a:ext>
          </a:extLst>
        </cdr:cNvPr>
        <cdr:cNvSpPr txBox="1"/>
      </cdr:nvSpPr>
      <cdr:spPr>
        <a:xfrm xmlns:a="http://schemas.openxmlformats.org/drawingml/2006/main">
          <a:off x="3937000" y="154622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161924</xdr:rowOff>
    </xdr:from>
    <xdr:to>
      <xdr:col>4</xdr:col>
      <xdr:colOff>847725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05217-34B4-4C30-A6C1-CA176271E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17</xdr:row>
      <xdr:rowOff>142874</xdr:rowOff>
    </xdr:from>
    <xdr:to>
      <xdr:col>8</xdr:col>
      <xdr:colOff>923925</xdr:colOff>
      <xdr:row>36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39254-91DC-4394-ABA1-9C0878F34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1209675</xdr:colOff>
      <xdr:row>16</xdr:row>
      <xdr:rowOff>66675</xdr:rowOff>
    </xdr:from>
    <xdr:to>
      <xdr:col>14</xdr:col>
      <xdr:colOff>4762</xdr:colOff>
      <xdr:row>34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4084D0-0309-45C4-AB08-6B9D155E0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481012</xdr:colOff>
      <xdr:row>11</xdr:row>
      <xdr:rowOff>61912</xdr:rowOff>
    </xdr:from>
    <xdr:to>
      <xdr:col>15</xdr:col>
      <xdr:colOff>890587</xdr:colOff>
      <xdr:row>25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27BFF-D630-42D0-8A21-9165403CE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3</xdr:col>
      <xdr:colOff>95250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4E56F-1CBB-4C0B-8AE5-11BE35B79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11</xdr:row>
      <xdr:rowOff>166687</xdr:rowOff>
    </xdr:from>
    <xdr:to>
      <xdr:col>12</xdr:col>
      <xdr:colOff>133350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49568-D9C9-45CF-A4B5-3AD33045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12</xdr:row>
      <xdr:rowOff>166686</xdr:rowOff>
    </xdr:from>
    <xdr:to>
      <xdr:col>16</xdr:col>
      <xdr:colOff>428625</xdr:colOff>
      <xdr:row>27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B94F8-D316-4C9C-A773-D28474BAB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757236</xdr:colOff>
      <xdr:row>26</xdr:row>
      <xdr:rowOff>33337</xdr:rowOff>
    </xdr:from>
    <xdr:to>
      <xdr:col>20</xdr:col>
      <xdr:colOff>190499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67CD47-17DE-4AA2-A089-87BF192E5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752475</xdr:colOff>
      <xdr:row>10</xdr:row>
      <xdr:rowOff>14287</xdr:rowOff>
    </xdr:from>
    <xdr:to>
      <xdr:col>21</xdr:col>
      <xdr:colOff>1000125</xdr:colOff>
      <xdr:row>23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7D926-84A7-46A4-8BD7-E916B6336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1514475</xdr:colOff>
      <xdr:row>11</xdr:row>
      <xdr:rowOff>138112</xdr:rowOff>
    </xdr:from>
    <xdr:to>
      <xdr:col>24</xdr:col>
      <xdr:colOff>1352550</xdr:colOff>
      <xdr:row>26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4062D0-99B0-42C9-B977-48DD3155A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390525</xdr:colOff>
      <xdr:row>13</xdr:row>
      <xdr:rowOff>123825</xdr:rowOff>
    </xdr:from>
    <xdr:to>
      <xdr:col>28</xdr:col>
      <xdr:colOff>352425</xdr:colOff>
      <xdr:row>28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DEDD8B-12F7-42D1-9276-4B3DA620E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542924</xdr:colOff>
      <xdr:row>12</xdr:row>
      <xdr:rowOff>19050</xdr:rowOff>
    </xdr:from>
    <xdr:to>
      <xdr:col>31</xdr:col>
      <xdr:colOff>1181099</xdr:colOff>
      <xdr:row>26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451EE2-0FAD-4FF4-8B0B-EE36950D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161925</xdr:colOff>
      <xdr:row>11</xdr:row>
      <xdr:rowOff>176212</xdr:rowOff>
    </xdr:from>
    <xdr:to>
      <xdr:col>35</xdr:col>
      <xdr:colOff>1085850</xdr:colOff>
      <xdr:row>26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1054A5-6DBC-4E2D-9717-D7F5DD82A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1295400</xdr:colOff>
      <xdr:row>11</xdr:row>
      <xdr:rowOff>61912</xdr:rowOff>
    </xdr:from>
    <xdr:to>
      <xdr:col>45</xdr:col>
      <xdr:colOff>295275</xdr:colOff>
      <xdr:row>27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D8A826-E9D3-438E-A80E-1D50C1E4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0.28714</cdr:x>
      <cdr:y>0.34727</cdr:y>
    </cdr:from>
    <cdr:to>
      <cdr:x>0.4256</cdr:x>
      <cdr:y>0.45927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493310" y="954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0.63188</cdr:x>
      <cdr:y>0.31607</cdr:y>
    </cdr:from>
    <cdr:to>
      <cdr:x>0.71636</cdr:x>
      <cdr:y>0.42808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286198" y="8685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0.69854</cdr:x>
      <cdr:y>0.6107</cdr:y>
    </cdr:from>
    <cdr:to>
      <cdr:x>0.837</cdr:x>
      <cdr:y>0.7227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632845" y="16781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0.73883</cdr:x>
      <cdr:y>0.3438</cdr:y>
    </cdr:from>
    <cdr:to>
      <cdr:x>0.87729</cdr:x>
      <cdr:y>0.45581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842395" y="944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0.38583</cdr:x>
      <cdr:y>0.22942</cdr:y>
    </cdr:from>
    <cdr:to>
      <cdr:x>0.52429</cdr:x>
      <cdr:y>0.34142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006584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0.13993</cdr:x>
      <cdr:y>0.63843</cdr:y>
    </cdr:from>
    <cdr:to>
      <cdr:x>0.27839</cdr:x>
      <cdr:y>0.75179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727720" y="1754386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N</a:t>
          </a:r>
        </a:p>
      </cdr:txBody>
    </cdr:sp>
  </cdr:relSizeAnchor>
  <cdr:relSizeAnchor xmlns:cdr="http://schemas.openxmlformats.org/drawingml/2006/chartDrawing">
    <cdr:from>
      <cdr:x>0.18742</cdr:x>
      <cdr:y>0.17793</cdr:y>
    </cdr:from>
    <cdr:to>
      <cdr:x>0.32588</cdr:x>
      <cdr:y>0.29129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60CA10C-90FB-42EF-9B2D-1862FFF11ABA}"/>
            </a:ext>
          </a:extLst>
        </cdr:cNvPr>
        <cdr:cNvSpPr txBox="1"/>
      </cdr:nvSpPr>
      <cdr:spPr>
        <a:xfrm xmlns:a="http://schemas.openxmlformats.org/drawingml/2006/main">
          <a:off x="974725" y="488950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0.16846</cdr:x>
      <cdr:y>0.20979</cdr:y>
    </cdr:from>
    <cdr:to>
      <cdr:x>0.30005</cdr:x>
      <cdr:y>0.3122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921810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0.45954</cdr:x>
      <cdr:y>0.13689</cdr:y>
    </cdr:from>
    <cdr:to>
      <cdr:x>0.53983</cdr:x>
      <cdr:y>0.2393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514673" y="4113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0.53072</cdr:x>
      <cdr:y>0.27952</cdr:y>
    </cdr:from>
    <cdr:to>
      <cdr:x>0.66232</cdr:x>
      <cdr:y>0.38193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904183" y="8399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0.59861</cdr:x>
      <cdr:y>0.14956</cdr:y>
    </cdr:from>
    <cdr:to>
      <cdr:x>0.7302</cdr:x>
      <cdr:y>0.25198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275658" y="4494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0.23092</cdr:x>
      <cdr:y>0.1876</cdr:y>
    </cdr:from>
    <cdr:to>
      <cdr:x>0.36251</cdr:x>
      <cdr:y>0.29002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263634" y="563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0.63957</cdr:x>
      <cdr:y>0.54649</cdr:y>
    </cdr:from>
    <cdr:to>
      <cdr:x>0.77116</cdr:x>
      <cdr:y>0.64891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498836" y="1642283"/>
          <a:ext cx="719883" cy="3077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0.68918</cdr:x>
      <cdr:y>0.32777</cdr:y>
    </cdr:from>
    <cdr:to>
      <cdr:x>0.82078</cdr:x>
      <cdr:y>0.43142</cdr:y>
    </cdr:to>
    <cdr:sp macro="" textlink="">
      <cdr:nvSpPr>
        <cdr:cNvPr id="8" name="TextBox 19">
          <a:extLst xmlns:a="http://schemas.openxmlformats.org/drawingml/2006/main">
            <a:ext uri="{FF2B5EF4-FFF2-40B4-BE49-F238E27FC236}">
              <a16:creationId xmlns:a16="http://schemas.microsoft.com/office/drawing/2014/main" id="{BE7AB741-7472-4938-A761-2927C50BF32B}"/>
            </a:ext>
          </a:extLst>
        </cdr:cNvPr>
        <cdr:cNvSpPr txBox="1"/>
      </cdr:nvSpPr>
      <cdr:spPr>
        <a:xfrm xmlns:a="http://schemas.openxmlformats.org/drawingml/2006/main">
          <a:off x="3770264" y="984988"/>
          <a:ext cx="719937" cy="3114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0.76457</cdr:x>
      <cdr:y>0.50794</cdr:y>
    </cdr:from>
    <cdr:to>
      <cdr:x>0.89616</cdr:x>
      <cdr:y>0.6116</cdr:y>
    </cdr:to>
    <cdr:sp macro="" textlink="">
      <cdr:nvSpPr>
        <cdr:cNvPr id="9" name="TextBox 19">
          <a:extLst xmlns:a="http://schemas.openxmlformats.org/drawingml/2006/main">
            <a:ext uri="{FF2B5EF4-FFF2-40B4-BE49-F238E27FC236}">
              <a16:creationId xmlns:a16="http://schemas.microsoft.com/office/drawing/2014/main" id="{BE7AB741-7472-4938-A761-2927C50BF32B}"/>
            </a:ext>
          </a:extLst>
        </cdr:cNvPr>
        <cdr:cNvSpPr txBox="1"/>
      </cdr:nvSpPr>
      <cdr:spPr>
        <a:xfrm xmlns:a="http://schemas.openxmlformats.org/drawingml/2006/main">
          <a:off x="4182690" y="1526431"/>
          <a:ext cx="719883" cy="3115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0.81957</cdr:x>
      <cdr:y>0.60693</cdr:y>
    </cdr:from>
    <cdr:to>
      <cdr:x>0.95116</cdr:x>
      <cdr:y>0.71059</cdr:y>
    </cdr:to>
    <cdr:sp macro="" textlink="">
      <cdr:nvSpPr>
        <cdr:cNvPr id="10" name="TextBox 19">
          <a:extLst xmlns:a="http://schemas.openxmlformats.org/drawingml/2006/main">
            <a:ext uri="{FF2B5EF4-FFF2-40B4-BE49-F238E27FC236}">
              <a16:creationId xmlns:a16="http://schemas.microsoft.com/office/drawing/2014/main" id="{EB3B0820-AF0C-40B3-9798-92A3A29C1983}"/>
            </a:ext>
          </a:extLst>
        </cdr:cNvPr>
        <cdr:cNvSpPr txBox="1"/>
      </cdr:nvSpPr>
      <cdr:spPr>
        <a:xfrm xmlns:a="http://schemas.openxmlformats.org/drawingml/2006/main">
          <a:off x="4483589" y="1823916"/>
          <a:ext cx="719883" cy="3115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0.14128</cdr:x>
      <cdr:y>0.16156</cdr:y>
    </cdr:from>
    <cdr:to>
      <cdr:x>0.22702</cdr:x>
      <cdr:y>0.27971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723973" y="420886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0.36134</cdr:x>
      <cdr:y>0.50526</cdr:y>
    </cdr:from>
    <cdr:to>
      <cdr:x>0.50186</cdr:x>
      <cdr:y>0.6234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1851670" y="13162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0.49331</cdr:x>
      <cdr:y>0.61129</cdr:y>
    </cdr:from>
    <cdr:to>
      <cdr:x>0.63383</cdr:x>
      <cdr:y>0.72943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527945" y="15924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0.70149</cdr:x>
      <cdr:y>0.45041</cdr:y>
    </cdr:from>
    <cdr:to>
      <cdr:x>0.84201</cdr:x>
      <cdr:y>0.56856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94745" y="11733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289214</xdr:colOff>
      <xdr:row>11</xdr:row>
      <xdr:rowOff>23812</xdr:rowOff>
    </xdr:from>
    <xdr:to>
      <xdr:col>3</xdr:col>
      <xdr:colOff>381000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0DBF7-77FA-4774-A03F-F19C0A25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9</xdr:row>
      <xdr:rowOff>185737</xdr:rowOff>
    </xdr:from>
    <xdr:to>
      <xdr:col>8</xdr:col>
      <xdr:colOff>600075</xdr:colOff>
      <xdr:row>24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BEDAC-BEE2-4802-8820-478CEEC3E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14</xdr:row>
      <xdr:rowOff>14287</xdr:rowOff>
    </xdr:from>
    <xdr:to>
      <xdr:col>13</xdr:col>
      <xdr:colOff>571500</xdr:colOff>
      <xdr:row>28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1063A-F969-4882-BB6A-7356ED976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371475</xdr:colOff>
      <xdr:row>15</xdr:row>
      <xdr:rowOff>42862</xdr:rowOff>
    </xdr:from>
    <xdr:to>
      <xdr:col>17</xdr:col>
      <xdr:colOff>466725</xdr:colOff>
      <xdr:row>29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5BCD3-36EC-4565-A9FA-9D5FCCA57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0.14326</cdr:x>
      <cdr:y>0.21008</cdr:y>
    </cdr:from>
    <cdr:to>
      <cdr:x>0.29208</cdr:x>
      <cdr:y>0.32286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693210" y="573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0.36025</cdr:x>
      <cdr:y>0.64638</cdr:y>
    </cdr:from>
    <cdr:to>
      <cdr:x>0.45105</cdr:x>
      <cdr:y>0.75916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1743148" y="176391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0.48307</cdr:x>
      <cdr:y>0.601</cdr:y>
    </cdr:from>
    <cdr:to>
      <cdr:x>0.63189</cdr:x>
      <cdr:y>0.71379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337445" y="16400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0.49882</cdr:x>
      <cdr:y>0.46837</cdr:y>
    </cdr:from>
    <cdr:to>
      <cdr:x>0.64764</cdr:x>
      <cdr:y>0.58115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413645" y="12781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0.2769</cdr:x>
      <cdr:y>0.16819</cdr:y>
    </cdr:from>
    <cdr:to>
      <cdr:x>0.42572</cdr:x>
      <cdr:y>0.28098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339834" y="4589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0.63268</cdr:x>
      <cdr:y>0.64987</cdr:y>
    </cdr:from>
    <cdr:to>
      <cdr:x>0.7815</cdr:x>
      <cdr:y>0.76265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061345" y="1773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0.69357</cdr:x>
      <cdr:y>0.50378</cdr:y>
    </cdr:from>
    <cdr:to>
      <cdr:x>0.84239</cdr:x>
      <cdr:y>0.61793</cdr:y>
    </cdr:to>
    <cdr:sp macro="" textlink="">
      <cdr:nvSpPr>
        <cdr:cNvPr id="8" name="TextBox 23">
          <a:extLst xmlns:a="http://schemas.openxmlformats.org/drawingml/2006/main">
            <a:ext uri="{FF2B5EF4-FFF2-40B4-BE49-F238E27FC236}">
              <a16:creationId xmlns:a16="http://schemas.microsoft.com/office/drawing/2014/main" id="{94AB0B00-FFF9-4228-9A70-EDC90D917683}"/>
            </a:ext>
          </a:extLst>
        </cdr:cNvPr>
        <cdr:cNvSpPr txBox="1"/>
      </cdr:nvSpPr>
      <cdr:spPr>
        <a:xfrm xmlns:a="http://schemas.openxmlformats.org/drawingml/2006/main">
          <a:off x="3355975" y="137477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0.15696</cdr:x>
      <cdr:y>0.55304</cdr:y>
    </cdr:from>
    <cdr:to>
      <cdr:x>0.30207</cdr:x>
      <cdr:y>0.66057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778935" y="15829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0.34358</cdr:x>
      <cdr:y>0.30345</cdr:y>
    </cdr:from>
    <cdr:to>
      <cdr:x>0.43212</cdr:x>
      <cdr:y>0.41098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1705048" y="868560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0.39616</cdr:x>
      <cdr:y>0.46984</cdr:y>
    </cdr:from>
    <cdr:to>
      <cdr:x>0.54127</cdr:x>
      <cdr:y>0.57737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1965970" y="134481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0.46334</cdr:x>
      <cdr:y>0.573</cdr:y>
    </cdr:from>
    <cdr:to>
      <cdr:x>0.60845</cdr:x>
      <cdr:y>0.68053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299345" y="16400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0.17978</cdr:x>
      <cdr:y>0.19364</cdr:y>
    </cdr:from>
    <cdr:to>
      <cdr:x>0.32488</cdr:x>
      <cdr:y>0.30116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892159" y="5542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0.52668</cdr:x>
      <cdr:y>0.16701</cdr:y>
    </cdr:from>
    <cdr:to>
      <cdr:x>0.67179</cdr:x>
      <cdr:y>0.27454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2613670" y="478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0.64363</cdr:x>
      <cdr:y>0.54021</cdr:y>
    </cdr:from>
    <cdr:to>
      <cdr:x>0.73217</cdr:x>
      <cdr:y>0.64904</cdr:y>
    </cdr:to>
    <cdr:sp macro="" textlink="">
      <cdr:nvSpPr>
        <cdr:cNvPr id="8" name="TextBox 18">
          <a:extLst xmlns:a="http://schemas.openxmlformats.org/drawingml/2006/main">
            <a:ext uri="{FF2B5EF4-FFF2-40B4-BE49-F238E27FC236}">
              <a16:creationId xmlns:a16="http://schemas.microsoft.com/office/drawing/2014/main" id="{2A2E0E35-B7A2-47B9-A047-C000DC68C59F}"/>
            </a:ext>
          </a:extLst>
        </cdr:cNvPr>
        <cdr:cNvSpPr txBox="1"/>
      </cdr:nvSpPr>
      <cdr:spPr>
        <a:xfrm xmlns:a="http://schemas.openxmlformats.org/drawingml/2006/main">
          <a:off x="3194050" y="1546225"/>
          <a:ext cx="43936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0.74728</cdr:x>
      <cdr:y>0.32723</cdr:y>
    </cdr:from>
    <cdr:to>
      <cdr:x>0.83582</cdr:x>
      <cdr:y>0.43606</cdr:y>
    </cdr:to>
    <cdr:sp macro="" textlink="">
      <cdr:nvSpPr>
        <cdr:cNvPr id="9" name="TextBox 18">
          <a:extLst xmlns:a="http://schemas.openxmlformats.org/drawingml/2006/main">
            <a:ext uri="{FF2B5EF4-FFF2-40B4-BE49-F238E27FC236}">
              <a16:creationId xmlns:a16="http://schemas.microsoft.com/office/drawing/2014/main" id="{2A2E0E35-B7A2-47B9-A047-C000DC68C59F}"/>
            </a:ext>
          </a:extLst>
        </cdr:cNvPr>
        <cdr:cNvSpPr txBox="1"/>
      </cdr:nvSpPr>
      <cdr:spPr>
        <a:xfrm xmlns:a="http://schemas.openxmlformats.org/drawingml/2006/main">
          <a:off x="3708400" y="936625"/>
          <a:ext cx="43936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0.16215</cdr:x>
      <cdr:y>0.58383</cdr:y>
    </cdr:from>
    <cdr:to>
      <cdr:x>0.30506</cdr:x>
      <cdr:y>0.69468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817035" y="1621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0.41967</cdr:x>
      <cdr:y>0.15159</cdr:y>
    </cdr:from>
    <cdr:to>
      <cdr:x>0.50687</cdr:x>
      <cdr:y>0.26244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114623" y="420885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0.56976</cdr:x>
      <cdr:y>0.36771</cdr:y>
    </cdr:from>
    <cdr:to>
      <cdr:x>0.71267</cdr:x>
      <cdr:y>0.47856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870845" y="10209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0.59811</cdr:x>
      <cdr:y>0.51522</cdr:y>
    </cdr:from>
    <cdr:to>
      <cdr:x>0.74102</cdr:x>
      <cdr:y>0.62607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013720" y="14305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0.23377</cdr:x>
      <cdr:y>0.47749</cdr:y>
    </cdr:from>
    <cdr:to>
      <cdr:x>0.37668</cdr:x>
      <cdr:y>0.58834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177909" y="13257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0.70775</cdr:x>
      <cdr:y>0.54953</cdr:y>
    </cdr:from>
    <cdr:to>
      <cdr:x>0.85066</cdr:x>
      <cdr:y>0.66038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66170" y="15257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0.78135</cdr:x>
      <cdr:y>0.55689</cdr:y>
    </cdr:from>
    <cdr:to>
      <cdr:x>0.92426</cdr:x>
      <cdr:y>0.66908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BDCE9FC-E9ED-4AF7-AC98-A5BC19A4BD13}"/>
            </a:ext>
          </a:extLst>
        </cdr:cNvPr>
        <cdr:cNvSpPr txBox="1"/>
      </cdr:nvSpPr>
      <cdr:spPr>
        <a:xfrm xmlns:a="http://schemas.openxmlformats.org/drawingml/2006/main">
          <a:off x="3937000" y="154622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0.24829</cdr:x>
      <cdr:y>0.14128</cdr:y>
    </cdr:from>
    <cdr:to>
      <cdr:x>0.38162</cdr:x>
      <cdr:y>0.25347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340910" y="387548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0.71783</cdr:x>
      <cdr:y>0.48155</cdr:y>
    </cdr:from>
    <cdr:to>
      <cdr:x>0.79918</cdr:x>
      <cdr:y>0.59375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876748" y="1320998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0.81023</cdr:x>
      <cdr:y>0.52669</cdr:y>
    </cdr:from>
    <cdr:to>
      <cdr:x>0.94356</cdr:x>
      <cdr:y>0.63889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4375795" y="1444823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0.44562</cdr:x>
      <cdr:y>0.21419</cdr:y>
    </cdr:from>
    <cdr:to>
      <cdr:x>0.57895</cdr:x>
      <cdr:y>0.32639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406634" y="587573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0.39427</cdr:x>
      <cdr:y>0.40918</cdr:y>
    </cdr:from>
    <cdr:to>
      <cdr:x>0.52975</cdr:x>
      <cdr:y>0.50965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2095500" y="1268611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0.52152</cdr:x>
      <cdr:y>0.49213</cdr:y>
    </cdr:from>
    <cdr:to>
      <cdr:x>0.60418</cdr:x>
      <cdr:y>0.5914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771848" y="1525786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0.61541</cdr:x>
      <cdr:y>0.66724</cdr:y>
    </cdr:from>
    <cdr:to>
      <cdr:x>0.7509</cdr:x>
      <cdr:y>0.76651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270895" y="206871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0.64946</cdr:x>
      <cdr:y>0.47062</cdr:y>
    </cdr:from>
    <cdr:to>
      <cdr:x>0.78495</cdr:x>
      <cdr:y>0.56989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451870" y="145911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0.13022</cdr:x>
      <cdr:y>0.18491</cdr:y>
    </cdr:from>
    <cdr:to>
      <cdr:x>0.26571</cdr:x>
      <cdr:y>0.28418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692134" y="573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0</xdr:rowOff>
    </xdr:from>
    <xdr:to>
      <xdr:col>3</xdr:col>
      <xdr:colOff>1028700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C9E6B-DDA0-4D7F-96EA-72997191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1228725</xdr:colOff>
      <xdr:row>9</xdr:row>
      <xdr:rowOff>100011</xdr:rowOff>
    </xdr:from>
    <xdr:to>
      <xdr:col>7</xdr:col>
      <xdr:colOff>1047750</xdr:colOff>
      <xdr:row>28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5AE8E-1445-4F59-A46C-C46B77CE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612776</xdr:colOff>
      <xdr:row>30</xdr:row>
      <xdr:rowOff>111653</xdr:rowOff>
    </xdr:from>
    <xdr:to>
      <xdr:col>10</xdr:col>
      <xdr:colOff>31751</xdr:colOff>
      <xdr:row>48</xdr:row>
      <xdr:rowOff>2116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2105B-B704-42AB-8CB8-1C7442B8B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1217612</xdr:colOff>
      <xdr:row>30</xdr:row>
      <xdr:rowOff>58736</xdr:rowOff>
    </xdr:from>
    <xdr:to>
      <xdr:col>14</xdr:col>
      <xdr:colOff>656167</xdr:colOff>
      <xdr:row>47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406B7-6215-4E36-A595-290B586F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1103840</xdr:colOff>
      <xdr:row>11</xdr:row>
      <xdr:rowOff>91016</xdr:rowOff>
    </xdr:from>
    <xdr:to>
      <xdr:col>18</xdr:col>
      <xdr:colOff>415924</xdr:colOff>
      <xdr:row>25</xdr:row>
      <xdr:rowOff>167216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1AC7FA-EEDF-47E1-8358-65D5B1963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964141</xdr:colOff>
      <xdr:row>11</xdr:row>
      <xdr:rowOff>8466</xdr:rowOff>
    </xdr:from>
    <xdr:to>
      <xdr:col>14</xdr:col>
      <xdr:colOff>835024</xdr:colOff>
      <xdr:row>25</xdr:row>
      <xdr:rowOff>84666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698361-13D3-41B9-A4F2-997E60F5C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990599</xdr:colOff>
      <xdr:row>12</xdr:row>
      <xdr:rowOff>173566</xdr:rowOff>
    </xdr:from>
    <xdr:to>
      <xdr:col>22</xdr:col>
      <xdr:colOff>457199</xdr:colOff>
      <xdr:row>27</xdr:row>
      <xdr:rowOff>59266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9E016-A4A5-4779-BCAB-4665457EE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0.49603</cdr:x>
      <cdr:y>0.44377</cdr:y>
    </cdr:from>
    <cdr:to>
      <cdr:x>0.63034</cdr:x>
      <cdr:y>0.54362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A7E7AA0-EEF7-4578-88B5-9A8A96DA1095}"/>
            </a:ext>
          </a:extLst>
        </cdr:cNvPr>
        <cdr:cNvSpPr txBox="1"/>
      </cdr:nvSpPr>
      <cdr:spPr>
        <a:xfrm xmlns:a="http://schemas.openxmlformats.org/drawingml/2006/main">
          <a:off x="2655250" y="1384297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0.73079</cdr:x>
      <cdr:y>0.51094</cdr:y>
    </cdr:from>
    <cdr:to>
      <cdr:x>0.81273</cdr:x>
      <cdr:y>0.61079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D4481B3B-E19D-44B3-88C6-F3DDE7B10A2A}"/>
            </a:ext>
          </a:extLst>
        </cdr:cNvPr>
        <cdr:cNvSpPr txBox="1"/>
      </cdr:nvSpPr>
      <cdr:spPr>
        <a:xfrm xmlns:a="http://schemas.openxmlformats.org/drawingml/2006/main">
          <a:off x="3911970" y="1593832"/>
          <a:ext cx="438638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0.61312</cdr:x>
      <cdr:y>0.46514</cdr:y>
    </cdr:from>
    <cdr:to>
      <cdr:x>0.74742</cdr:x>
      <cdr:y>0.565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D8E015A9-E25F-4AFF-AE9B-F829A276943C}"/>
            </a:ext>
          </a:extLst>
        </cdr:cNvPr>
        <cdr:cNvSpPr txBox="1"/>
      </cdr:nvSpPr>
      <cdr:spPr>
        <a:xfrm xmlns:a="http://schemas.openxmlformats.org/drawingml/2006/main">
          <a:off x="3282040" y="1450981"/>
          <a:ext cx="7189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0.13793</cdr:x>
      <cdr:y>0.54758</cdr:y>
    </cdr:from>
    <cdr:to>
      <cdr:x>0.27224</cdr:x>
      <cdr:y>0.64744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BFA337C2-13AD-4A34-9C7C-63D09558F7AE}"/>
            </a:ext>
          </a:extLst>
        </cdr:cNvPr>
        <cdr:cNvSpPr txBox="1"/>
      </cdr:nvSpPr>
      <cdr:spPr>
        <a:xfrm xmlns:a="http://schemas.openxmlformats.org/drawingml/2006/main">
          <a:off x="738332" y="170815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0.42955</cdr:x>
      <cdr:y>0.3465</cdr:y>
    </cdr:from>
    <cdr:to>
      <cdr:x>0.56385</cdr:x>
      <cdr:y>0.44636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91B18B9-5D98-4D8A-A8B3-CDE086B1BB39}"/>
            </a:ext>
          </a:extLst>
        </cdr:cNvPr>
        <cdr:cNvSpPr txBox="1"/>
      </cdr:nvSpPr>
      <cdr:spPr>
        <a:xfrm xmlns:a="http://schemas.openxmlformats.org/drawingml/2006/main">
          <a:off x="2299396" y="1080890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0.17174</cdr:x>
      <cdr:y>0.27017</cdr:y>
    </cdr:from>
    <cdr:to>
      <cdr:x>0.30604</cdr:x>
      <cdr:y>0.37002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6F5D4248-5741-4169-AA55-F50039055639}"/>
            </a:ext>
          </a:extLst>
        </cdr:cNvPr>
        <cdr:cNvSpPr txBox="1"/>
      </cdr:nvSpPr>
      <cdr:spPr>
        <a:xfrm xmlns:a="http://schemas.openxmlformats.org/drawingml/2006/main">
          <a:off x="919322" y="842768"/>
          <a:ext cx="71894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0.34433</cdr:x>
      <cdr:y>0.1694</cdr:y>
    </cdr:from>
    <cdr:to>
      <cdr:x>0.47865</cdr:x>
      <cdr:y>0.26926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4E22008-0F3C-4DC4-A371-D3AEAEB69D3A}"/>
            </a:ext>
          </a:extLst>
        </cdr:cNvPr>
        <cdr:cNvSpPr txBox="1"/>
      </cdr:nvSpPr>
      <cdr:spPr>
        <a:xfrm xmlns:a="http://schemas.openxmlformats.org/drawingml/2006/main">
          <a:off x="1843232" y="528443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0.49948</cdr:x>
      <cdr:y>0.14537</cdr:y>
    </cdr:from>
    <cdr:to>
      <cdr:x>0.62656</cdr:x>
      <cdr:y>0.22999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F65FB5F-CE57-4105-883E-751C467AF6B8}"/>
            </a:ext>
          </a:extLst>
        </cdr:cNvPr>
        <cdr:cNvSpPr txBox="1"/>
      </cdr:nvSpPr>
      <cdr:spPr>
        <a:xfrm xmlns:a="http://schemas.openxmlformats.org/drawingml/2006/main">
          <a:off x="2826004" y="535182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0.68602</cdr:x>
      <cdr:y>0.18936</cdr:y>
    </cdr:from>
    <cdr:to>
      <cdr:x>0.81309</cdr:x>
      <cdr:y>0.27397</cdr:y>
    </cdr:to>
    <cdr:sp macro="" textlink="">
      <cdr:nvSpPr>
        <cdr:cNvPr id="3" name="TextBox 21">
          <a:extLst xmlns:a="http://schemas.openxmlformats.org/drawingml/2006/main">
            <a:ext uri="{FF2B5EF4-FFF2-40B4-BE49-F238E27FC236}">
              <a16:creationId xmlns:a16="http://schemas.microsoft.com/office/drawing/2014/main" id="{A2F1B4B0-DB60-4D6B-B86F-F44CDB577E2A}"/>
            </a:ext>
          </a:extLst>
        </cdr:cNvPr>
        <cdr:cNvSpPr txBox="1"/>
      </cdr:nvSpPr>
      <cdr:spPr>
        <a:xfrm xmlns:a="http://schemas.openxmlformats.org/drawingml/2006/main">
          <a:off x="3881419" y="697116"/>
          <a:ext cx="7189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0.12346</cdr:x>
      <cdr:y>0.52609</cdr:y>
    </cdr:from>
    <cdr:to>
      <cdr:x>0.25053</cdr:x>
      <cdr:y>0.6107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2BCC36C2-BBFB-4B7B-B259-EDF089129508}"/>
            </a:ext>
          </a:extLst>
        </cdr:cNvPr>
        <cdr:cNvSpPr txBox="1"/>
      </cdr:nvSpPr>
      <cdr:spPr>
        <a:xfrm xmlns:a="http://schemas.openxmlformats.org/drawingml/2006/main">
          <a:off x="698500" y="1936750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0.6314</cdr:x>
      <cdr:y>0.67198</cdr:y>
    </cdr:from>
    <cdr:to>
      <cdr:x>0.7662</cdr:x>
      <cdr:y>0.76582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4F038C86-5805-4F16-829D-5C5DCD50F475}"/>
            </a:ext>
          </a:extLst>
        </cdr:cNvPr>
        <cdr:cNvSpPr txBox="1"/>
      </cdr:nvSpPr>
      <cdr:spPr>
        <a:xfrm xmlns:a="http://schemas.openxmlformats.org/drawingml/2006/main">
          <a:off x="3367893" y="2230629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0.40933</cdr:x>
      <cdr:y>0.3912</cdr:y>
    </cdr:from>
    <cdr:to>
      <cdr:x>0.54412</cdr:x>
      <cdr:y>0.48504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0C5B314C-D7E6-40FE-A7FF-AD6D80458B88}"/>
            </a:ext>
          </a:extLst>
        </cdr:cNvPr>
        <cdr:cNvSpPr txBox="1"/>
      </cdr:nvSpPr>
      <cdr:spPr>
        <a:xfrm xmlns:a="http://schemas.openxmlformats.org/drawingml/2006/main">
          <a:off x="2183364" y="1298572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0.18095</cdr:x>
      <cdr:y>0.16738</cdr:y>
    </cdr:from>
    <cdr:to>
      <cdr:x>0.31575</cdr:x>
      <cdr:y>0.26122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B1D6309-60F2-4C59-8367-CB999FEBE30B}"/>
            </a:ext>
          </a:extLst>
        </cdr:cNvPr>
        <cdr:cNvSpPr txBox="1"/>
      </cdr:nvSpPr>
      <cdr:spPr>
        <a:xfrm xmlns:a="http://schemas.openxmlformats.org/drawingml/2006/main">
          <a:off x="965200" y="555625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0.71124</cdr:x>
      <cdr:y>0.6056</cdr:y>
    </cdr:from>
    <cdr:to>
      <cdr:x>0.83337</cdr:x>
      <cdr:y>0.70259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C3EA7CE0-DD67-4C02-AF3B-85E7CE0C8C54}"/>
            </a:ext>
          </a:extLst>
        </cdr:cNvPr>
        <cdr:cNvSpPr txBox="1"/>
      </cdr:nvSpPr>
      <cdr:spPr>
        <a:xfrm xmlns:a="http://schemas.openxmlformats.org/drawingml/2006/main">
          <a:off x="4187043" y="1944879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0.42104</cdr:x>
      <cdr:y>0.24419</cdr:y>
    </cdr:from>
    <cdr:to>
      <cdr:x>0.54316</cdr:x>
      <cdr:y>0.34118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7A90B3D3-A4AF-4B82-A347-E6EEA27A5955}"/>
            </a:ext>
          </a:extLst>
        </cdr:cNvPr>
        <cdr:cNvSpPr txBox="1"/>
      </cdr:nvSpPr>
      <cdr:spPr>
        <a:xfrm xmlns:a="http://schemas.openxmlformats.org/drawingml/2006/main">
          <a:off x="2478639" y="784222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0.18013</cdr:x>
      <cdr:y>0.59713</cdr:y>
    </cdr:from>
    <cdr:to>
      <cdr:x>0.30227</cdr:x>
      <cdr:y>0.69412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121D0AFE-9C19-4A99-B748-526EBBDED70D}"/>
            </a:ext>
          </a:extLst>
        </cdr:cNvPr>
        <cdr:cNvSpPr txBox="1"/>
      </cdr:nvSpPr>
      <cdr:spPr>
        <a:xfrm xmlns:a="http://schemas.openxmlformats.org/drawingml/2006/main">
          <a:off x="1060450" y="191770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Zo8</a:t>
          </a:r>
        </a:p>
      </cdr:txBody>
    </cdr:sp>
  </cdr:relSizeAnchor>
  <cdr:relSizeAnchor xmlns:cdr="http://schemas.openxmlformats.org/drawingml/2006/chartDrawing">
    <cdr:from>
      <cdr:x>0.19146</cdr:x>
      <cdr:y>0.3391</cdr:y>
    </cdr:from>
    <cdr:to>
      <cdr:x>0.31359</cdr:x>
      <cdr:y>0.43609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1127125" y="1089025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0.33222</cdr:x>
      <cdr:y>0.12852</cdr:y>
    </cdr:from>
    <cdr:to>
      <cdr:x>0.45436</cdr:x>
      <cdr:y>0.22551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1955800" y="41275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0.52476</cdr:x>
      <cdr:y>0.49036</cdr:y>
    </cdr:from>
    <cdr:to>
      <cdr:x>0.6469</cdr:x>
      <cdr:y>0.58735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3089275" y="157480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0.70133</cdr:x>
      <cdr:y>0.46067</cdr:y>
    </cdr:from>
    <cdr:to>
      <cdr:x>0.85857</cdr:x>
      <cdr:y>0.57422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BF61B793-E376-4C67-9F6E-BA83F805DC59}"/>
            </a:ext>
          </a:extLst>
        </cdr:cNvPr>
        <cdr:cNvSpPr txBox="1"/>
      </cdr:nvSpPr>
      <cdr:spPr>
        <a:xfrm xmlns:a="http://schemas.openxmlformats.org/drawingml/2006/main">
          <a:off x="3206493" y="1263716"/>
          <a:ext cx="71888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0.24838</cdr:x>
      <cdr:y>0.11805</cdr:y>
    </cdr:from>
    <cdr:to>
      <cdr:x>0.40559</cdr:x>
      <cdr:y>0.2316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85D6AB8-E650-4A10-9389-7745CBF0EE38}"/>
            </a:ext>
          </a:extLst>
        </cdr:cNvPr>
        <cdr:cNvSpPr txBox="1"/>
      </cdr:nvSpPr>
      <cdr:spPr>
        <a:xfrm xmlns:a="http://schemas.openxmlformats.org/drawingml/2006/main">
          <a:off x="1135581" y="323831"/>
          <a:ext cx="71877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Zo8</a:t>
          </a:r>
        </a:p>
      </cdr:txBody>
    </cdr:sp>
  </cdr:relSizeAnchor>
  <cdr:relSizeAnchor xmlns:cdr="http://schemas.openxmlformats.org/drawingml/2006/chartDrawing">
    <cdr:from>
      <cdr:x>0.62849</cdr:x>
      <cdr:y>0.50505</cdr:y>
    </cdr:from>
    <cdr:to>
      <cdr:x>0.78574</cdr:x>
      <cdr:y>0.6186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357EE85-A8D9-4326-BE88-A3AA2291C396}"/>
            </a:ext>
          </a:extLst>
        </cdr:cNvPr>
        <cdr:cNvSpPr txBox="1"/>
      </cdr:nvSpPr>
      <cdr:spPr>
        <a:xfrm xmlns:a="http://schemas.openxmlformats.org/drawingml/2006/main">
          <a:off x="2873472" y="1385454"/>
          <a:ext cx="71893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0.82193</cdr:x>
      <cdr:y>0.61647</cdr:y>
    </cdr:from>
    <cdr:to>
      <cdr:x>0.97917</cdr:x>
      <cdr:y>0.73002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492E3B87-1192-48D8-BB47-440028C3010B}"/>
            </a:ext>
          </a:extLst>
        </cdr:cNvPr>
        <cdr:cNvSpPr txBox="1"/>
      </cdr:nvSpPr>
      <cdr:spPr>
        <a:xfrm xmlns:a="http://schemas.openxmlformats.org/drawingml/2006/main">
          <a:off x="3757870" y="1691111"/>
          <a:ext cx="71888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0.14179</cdr:x>
      <cdr:y>0.26989</cdr:y>
    </cdr:from>
    <cdr:to>
      <cdr:x>0.29903</cdr:x>
      <cdr:y>0.38344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2509192-CA2E-4BA1-99C8-FBD7F914B116}"/>
            </a:ext>
          </a:extLst>
        </cdr:cNvPr>
        <cdr:cNvSpPr txBox="1"/>
      </cdr:nvSpPr>
      <cdr:spPr>
        <a:xfrm xmlns:a="http://schemas.openxmlformats.org/drawingml/2006/main">
          <a:off x="648278" y="740352"/>
          <a:ext cx="71888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Zo2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0.70456</cdr:x>
      <cdr:y>0.14352</cdr:y>
    </cdr:from>
    <cdr:to>
      <cdr:x>0.83965</cdr:x>
      <cdr:y>0.25707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A263580-8421-4204-91FE-775D3AE5E56C}"/>
            </a:ext>
          </a:extLst>
        </cdr:cNvPr>
        <cdr:cNvSpPr txBox="1"/>
      </cdr:nvSpPr>
      <cdr:spPr>
        <a:xfrm xmlns:a="http://schemas.openxmlformats.org/drawingml/2006/main">
          <a:off x="3749927" y="39370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0.36747</cdr:x>
      <cdr:y>0.43221</cdr:y>
    </cdr:from>
    <cdr:to>
      <cdr:x>0.50254</cdr:x>
      <cdr:y>0.54576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64498054-0D49-497F-8AB8-2AC225D8EB80}"/>
            </a:ext>
          </a:extLst>
        </cdr:cNvPr>
        <cdr:cNvSpPr txBox="1"/>
      </cdr:nvSpPr>
      <cdr:spPr>
        <a:xfrm xmlns:a="http://schemas.openxmlformats.org/drawingml/2006/main">
          <a:off x="1955800" y="1185652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0.46787</cdr:x>
      <cdr:y>0.14055</cdr:y>
    </cdr:from>
    <cdr:to>
      <cdr:x>0.60297</cdr:x>
      <cdr:y>0.2541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43F16057-073E-4643-86C4-BA35B10F3126}"/>
            </a:ext>
          </a:extLst>
        </cdr:cNvPr>
        <cdr:cNvSpPr txBox="1"/>
      </cdr:nvSpPr>
      <cdr:spPr>
        <a:xfrm xmlns:a="http://schemas.openxmlformats.org/drawingml/2006/main">
          <a:off x="2490198" y="385556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0.86491</cdr:x>
      <cdr:y>0.56763</cdr:y>
    </cdr:from>
    <cdr:to>
      <cdr:x>1</cdr:x>
      <cdr:y>0.68118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B29C9CDC-3444-4114-91EE-62218FF9C8A6}"/>
            </a:ext>
          </a:extLst>
        </cdr:cNvPr>
        <cdr:cNvSpPr txBox="1"/>
      </cdr:nvSpPr>
      <cdr:spPr>
        <a:xfrm xmlns:a="http://schemas.openxmlformats.org/drawingml/2006/main">
          <a:off x="4603382" y="1557127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0.12945</cdr:x>
      <cdr:y>0.6093</cdr:y>
    </cdr:from>
    <cdr:to>
      <cdr:x>0.26454</cdr:x>
      <cdr:y>0.72285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DA5BB5B-4315-40BC-90E0-B2A2F25B15A0}"/>
            </a:ext>
          </a:extLst>
        </cdr:cNvPr>
        <cdr:cNvSpPr txBox="1"/>
      </cdr:nvSpPr>
      <cdr:spPr>
        <a:xfrm xmlns:a="http://schemas.openxmlformats.org/drawingml/2006/main">
          <a:off x="688975" y="1671427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0.6814</cdr:x>
      <cdr:y>0.10135</cdr:y>
    </cdr:from>
    <cdr:to>
      <cdr:x>0.83884</cdr:x>
      <cdr:y>0.2149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B3D94A03-3719-4E8F-BC35-1CB0D2F35EAC}"/>
            </a:ext>
          </a:extLst>
        </cdr:cNvPr>
        <cdr:cNvSpPr txBox="1"/>
      </cdr:nvSpPr>
      <cdr:spPr>
        <a:xfrm xmlns:a="http://schemas.openxmlformats.org/drawingml/2006/main">
          <a:off x="3111752" y="278023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0.37196</cdr:x>
      <cdr:y>0.16435</cdr:y>
    </cdr:from>
    <cdr:to>
      <cdr:x>0.52938</cdr:x>
      <cdr:y>0.2779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7732E943-AEE9-49C4-9082-4927C97E2D99}"/>
            </a:ext>
          </a:extLst>
        </cdr:cNvPr>
        <cdr:cNvSpPr txBox="1"/>
      </cdr:nvSpPr>
      <cdr:spPr>
        <a:xfrm xmlns:a="http://schemas.openxmlformats.org/drawingml/2006/main">
          <a:off x="1698625" y="450850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0.55781</cdr:x>
      <cdr:y>0.14352</cdr:y>
    </cdr:from>
    <cdr:to>
      <cdr:x>0.71526</cdr:x>
      <cdr:y>0.25707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D386C8E-12F7-4E95-9E01-931BA704F3C5}"/>
            </a:ext>
          </a:extLst>
        </cdr:cNvPr>
        <cdr:cNvSpPr txBox="1"/>
      </cdr:nvSpPr>
      <cdr:spPr>
        <a:xfrm xmlns:a="http://schemas.openxmlformats.org/drawingml/2006/main">
          <a:off x="2547348" y="393704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0.78494</cdr:x>
      <cdr:y>0.12963</cdr:y>
    </cdr:from>
    <cdr:to>
      <cdr:x>0.94238</cdr:x>
      <cdr:y>0.24318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A20A84BC-AFBF-46D7-B208-6B34B76235D9}"/>
            </a:ext>
          </a:extLst>
        </cdr:cNvPr>
        <cdr:cNvSpPr txBox="1"/>
      </cdr:nvSpPr>
      <cdr:spPr>
        <a:xfrm xmlns:a="http://schemas.openxmlformats.org/drawingml/2006/main">
          <a:off x="3584575" y="35560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0.15713</cdr:x>
      <cdr:y>0.26157</cdr:y>
    </cdr:from>
    <cdr:to>
      <cdr:x>0.31457</cdr:x>
      <cdr:y>0.37512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A20A84BC-AFBF-46D7-B208-6B34B76235D9}"/>
            </a:ext>
          </a:extLst>
        </cdr:cNvPr>
        <cdr:cNvSpPr txBox="1"/>
      </cdr:nvSpPr>
      <cdr:spPr>
        <a:xfrm xmlns:a="http://schemas.openxmlformats.org/drawingml/2006/main">
          <a:off x="717550" y="71755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0.79022</cdr:x>
      <cdr:y>0.59672</cdr:y>
    </cdr:from>
    <cdr:to>
      <cdr:x>0.94781</cdr:x>
      <cdr:y>0.71027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7437764-8496-42D9-9297-39B1F2B89E78}"/>
            </a:ext>
          </a:extLst>
        </cdr:cNvPr>
        <cdr:cNvSpPr txBox="1"/>
      </cdr:nvSpPr>
      <cdr:spPr>
        <a:xfrm xmlns:a="http://schemas.openxmlformats.org/drawingml/2006/main">
          <a:off x="3605373" y="1636919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0.3782</cdr:x>
      <cdr:y>0.53125</cdr:y>
    </cdr:from>
    <cdr:to>
      <cdr:x>0.53577</cdr:x>
      <cdr:y>0.6448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D5C81F75-8361-4D96-B025-86095AFEAC76}"/>
            </a:ext>
          </a:extLst>
        </cdr:cNvPr>
        <cdr:cNvSpPr txBox="1"/>
      </cdr:nvSpPr>
      <cdr:spPr>
        <a:xfrm xmlns:a="http://schemas.openxmlformats.org/drawingml/2006/main">
          <a:off x="1725521" y="1457321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0.48489</cdr:x>
      <cdr:y>0.16667</cdr:y>
    </cdr:from>
    <cdr:to>
      <cdr:x>0.64249</cdr:x>
      <cdr:y>0.28021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A6C151C-BCC1-4B51-ABC3-B5C4BF752995}"/>
            </a:ext>
          </a:extLst>
        </cdr:cNvPr>
        <cdr:cNvSpPr txBox="1"/>
      </cdr:nvSpPr>
      <cdr:spPr>
        <a:xfrm xmlns:a="http://schemas.openxmlformats.org/drawingml/2006/main">
          <a:off x="2212294" y="457200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0.19657</cdr:x>
      <cdr:y>0.11458</cdr:y>
    </cdr:from>
    <cdr:to>
      <cdr:x>0.35415</cdr:x>
      <cdr:y>0.22813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3CD18951-4807-471D-85A3-7B4BA0242D40}"/>
            </a:ext>
          </a:extLst>
        </cdr:cNvPr>
        <cdr:cNvSpPr txBox="1"/>
      </cdr:nvSpPr>
      <cdr:spPr>
        <a:xfrm xmlns:a="http://schemas.openxmlformats.org/drawingml/2006/main">
          <a:off x="896846" y="314321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698193</xdr:colOff>
      <xdr:row>4</xdr:row>
      <xdr:rowOff>131225</xdr:rowOff>
    </xdr:from>
    <xdr:to>
      <xdr:col>40</xdr:col>
      <xdr:colOff>272176</xdr:colOff>
      <xdr:row>62</xdr:row>
      <xdr:rowOff>83185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8438DB-A3A1-4827-965C-81986ABD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514350</xdr:colOff>
      <xdr:row>0</xdr:row>
      <xdr:rowOff>0</xdr:rowOff>
    </xdr:from>
    <xdr:to>
      <xdr:col>56</xdr:col>
      <xdr:colOff>19050</xdr:colOff>
      <xdr:row>121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E79BA-A38F-4028-95A7-4D5FFB74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86591</xdr:colOff>
      <xdr:row>70</xdr:row>
      <xdr:rowOff>121226</xdr:rowOff>
    </xdr:from>
    <xdr:to>
      <xdr:col>42</xdr:col>
      <xdr:colOff>311728</xdr:colOff>
      <xdr:row>197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D319ED-DFE5-4054-B58D-F3F651ED9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124732</xdr:colOff>
      <xdr:row>9</xdr:row>
      <xdr:rowOff>67355</xdr:rowOff>
    </xdr:from>
    <xdr:to>
      <xdr:col>3</xdr:col>
      <xdr:colOff>219982</xdr:colOff>
      <xdr:row>23</xdr:row>
      <xdr:rowOff>143555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C01FA-85CE-4CCC-B3FD-B71C367F4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13</xdr:row>
      <xdr:rowOff>100012</xdr:rowOff>
    </xdr:from>
    <xdr:to>
      <xdr:col>6</xdr:col>
      <xdr:colOff>1314450</xdr:colOff>
      <xdr:row>27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BAC32-AC67-4A28-9804-CD830AC4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657225</xdr:colOff>
      <xdr:row>30</xdr:row>
      <xdr:rowOff>176212</xdr:rowOff>
    </xdr:from>
    <xdr:to>
      <xdr:col>8</xdr:col>
      <xdr:colOff>971550</xdr:colOff>
      <xdr:row>45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2C1CD-6966-49F0-9CB4-24980D70C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22</xdr:row>
      <xdr:rowOff>1732</xdr:rowOff>
    </xdr:from>
    <xdr:to>
      <xdr:col>12</xdr:col>
      <xdr:colOff>1343026</xdr:colOff>
      <xdr:row>42</xdr:row>
      <xdr:rowOff>39831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7859C2-2D09-4BDD-9898-853B7AD9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466725</xdr:colOff>
      <xdr:row>8</xdr:row>
      <xdr:rowOff>128587</xdr:rowOff>
    </xdr:from>
    <xdr:to>
      <xdr:col>15</xdr:col>
      <xdr:colOff>409575</xdr:colOff>
      <xdr:row>23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6B5FC7-27F5-4DD1-8A3F-5F5C3253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381000</xdr:colOff>
      <xdr:row>10</xdr:row>
      <xdr:rowOff>166687</xdr:rowOff>
    </xdr:from>
    <xdr:to>
      <xdr:col>18</xdr:col>
      <xdr:colOff>323850</xdr:colOff>
      <xdr:row>25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91B9C2-69AE-4E8E-8B0A-79008FF5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904875</xdr:colOff>
      <xdr:row>10</xdr:row>
      <xdr:rowOff>71437</xdr:rowOff>
    </xdr:from>
    <xdr:to>
      <xdr:col>21</xdr:col>
      <xdr:colOff>495300</xdr:colOff>
      <xdr:row>24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E6FAF-C9DA-4994-BC75-D49B25164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1552575</xdr:colOff>
      <xdr:row>25</xdr:row>
      <xdr:rowOff>138976</xdr:rowOff>
    </xdr:from>
    <xdr:to>
      <xdr:col>22</xdr:col>
      <xdr:colOff>1770784</xdr:colOff>
      <xdr:row>40</xdr:row>
      <xdr:rowOff>29439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EC48DF-E3B9-45D1-8A5A-829ECD1B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990600</xdr:colOff>
      <xdr:row>19</xdr:row>
      <xdr:rowOff>42862</xdr:rowOff>
    </xdr:from>
    <xdr:to>
      <xdr:col>26</xdr:col>
      <xdr:colOff>571500</xdr:colOff>
      <xdr:row>33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DC05BD-02C8-429D-BDC1-E2636031A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1013514</xdr:colOff>
      <xdr:row>18</xdr:row>
      <xdr:rowOff>139042</xdr:rowOff>
    </xdr:from>
    <xdr:to>
      <xdr:col>29</xdr:col>
      <xdr:colOff>1032063</xdr:colOff>
      <xdr:row>33</xdr:row>
      <xdr:rowOff>24742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8129E3-B82F-4AA5-8DBE-13F56578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766762</xdr:colOff>
      <xdr:row>16</xdr:row>
      <xdr:rowOff>176212</xdr:rowOff>
    </xdr:from>
    <xdr:to>
      <xdr:col>32</xdr:col>
      <xdr:colOff>938212</xdr:colOff>
      <xdr:row>31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FC0192-93C2-4DC8-95E7-0DE796AF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642937</xdr:colOff>
      <xdr:row>21</xdr:row>
      <xdr:rowOff>128587</xdr:rowOff>
    </xdr:from>
    <xdr:to>
      <xdr:col>35</xdr:col>
      <xdr:colOff>814387</xdr:colOff>
      <xdr:row>36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3CCA8F-1AF7-49A4-BE40-0AB90B3F8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109537</xdr:colOff>
      <xdr:row>16</xdr:row>
      <xdr:rowOff>42862</xdr:rowOff>
    </xdr:from>
    <xdr:to>
      <xdr:col>38</xdr:col>
      <xdr:colOff>280987</xdr:colOff>
      <xdr:row>30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86EBAA-7A65-4953-A85D-A57FEBEB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623887</xdr:colOff>
      <xdr:row>15</xdr:row>
      <xdr:rowOff>100012</xdr:rowOff>
    </xdr:from>
    <xdr:to>
      <xdr:col>41</xdr:col>
      <xdr:colOff>795337</xdr:colOff>
      <xdr:row>29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955C3F-60E4-4F5E-9909-FD598A16D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971550</xdr:colOff>
      <xdr:row>18</xdr:row>
      <xdr:rowOff>52387</xdr:rowOff>
    </xdr:from>
    <xdr:to>
      <xdr:col>45</xdr:col>
      <xdr:colOff>567219</xdr:colOff>
      <xdr:row>32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D3CCC0-676A-426A-B24C-66E842664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878758</xdr:colOff>
      <xdr:row>11</xdr:row>
      <xdr:rowOff>91715</xdr:rowOff>
    </xdr:from>
    <xdr:to>
      <xdr:col>49</xdr:col>
      <xdr:colOff>450133</xdr:colOff>
      <xdr:row>25</xdr:row>
      <xdr:rowOff>146407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6C2617-1F9F-415A-9F83-F877FDF3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374338</xdr:colOff>
      <xdr:row>28</xdr:row>
      <xdr:rowOff>36501</xdr:rowOff>
    </xdr:from>
    <xdr:to>
      <xdr:col>51</xdr:col>
      <xdr:colOff>349693</xdr:colOff>
      <xdr:row>42</xdr:row>
      <xdr:rowOff>111236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92A9999-2C89-4204-9E07-FA968184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113109</xdr:colOff>
      <xdr:row>21</xdr:row>
      <xdr:rowOff>52387</xdr:rowOff>
    </xdr:from>
    <xdr:to>
      <xdr:col>59</xdr:col>
      <xdr:colOff>83736</xdr:colOff>
      <xdr:row>38</xdr:row>
      <xdr:rowOff>53578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113C10-90EC-4B89-9C37-5D5CEF0A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0.50106</cdr:x>
      <cdr:y>0.19289</cdr:y>
    </cdr:from>
    <cdr:to>
      <cdr:x>0.65821</cdr:x>
      <cdr:y>0.30644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2287783" y="533275"/>
          <a:ext cx="717518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Kr2</a:t>
          </a:r>
        </a:p>
      </cdr:txBody>
    </cdr:sp>
  </cdr:relSizeAnchor>
  <cdr:relSizeAnchor xmlns:cdr="http://schemas.openxmlformats.org/drawingml/2006/chartDrawing">
    <cdr:from>
      <cdr:x>0.56917</cdr:x>
      <cdr:y>0.24226</cdr:y>
    </cdr:from>
    <cdr:to>
      <cdr:x>0.72635</cdr:x>
      <cdr:y>0.35581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598739" y="669769"/>
          <a:ext cx="717653" cy="3139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0.41876</cdr:x>
      <cdr:y>0.16738</cdr:y>
    </cdr:from>
    <cdr:to>
      <cdr:x>0.57592</cdr:x>
      <cdr:y>0.28093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911982" y="462752"/>
          <a:ext cx="717607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0.51918</cdr:x>
      <cdr:y>0.33102</cdr:y>
    </cdr:from>
    <cdr:to>
      <cdr:x>0.65418</cdr:x>
      <cdr:y>0.44457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27CA6C7-881B-4737-BD52-2831A070F8DD}"/>
            </a:ext>
          </a:extLst>
        </cdr:cNvPr>
        <cdr:cNvSpPr txBox="1"/>
      </cdr:nvSpPr>
      <cdr:spPr>
        <a:xfrm xmlns:a="http://schemas.openxmlformats.org/drawingml/2006/main">
          <a:off x="2763464" y="90805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0.31855</cdr:x>
      <cdr:y>0.16486</cdr:y>
    </cdr:from>
    <cdr:to>
      <cdr:x>0.45354</cdr:x>
      <cdr:y>0.2784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1693968" y="455776"/>
          <a:ext cx="717804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  <cdr:relSizeAnchor xmlns:cdr="http://schemas.openxmlformats.org/drawingml/2006/chartDrawing">
    <cdr:from>
      <cdr:x>0.38555</cdr:x>
      <cdr:y>0.22761</cdr:y>
    </cdr:from>
    <cdr:to>
      <cdr:x>0.52056</cdr:x>
      <cdr:y>0.34116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050243" y="629271"/>
          <a:ext cx="717941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0.26973</cdr:x>
      <cdr:y>0.305</cdr:y>
    </cdr:from>
    <cdr:to>
      <cdr:x>0.40473</cdr:x>
      <cdr:y>0.41855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435708" y="83668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0.60437</cdr:x>
      <cdr:y>0.2617</cdr:y>
    </cdr:from>
    <cdr:to>
      <cdr:x>0.71677</cdr:x>
      <cdr:y>0.37526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3863716" y="717909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0.40918</cdr:x>
      <cdr:y>0.16688</cdr:y>
    </cdr:from>
    <cdr:to>
      <cdr:x>0.52157</cdr:x>
      <cdr:y>0.28043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2615921" y="45777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  <cdr:relSizeAnchor xmlns:cdr="http://schemas.openxmlformats.org/drawingml/2006/chartDrawing">
    <cdr:from>
      <cdr:x>0.47956</cdr:x>
      <cdr:y>0.1713</cdr:y>
    </cdr:from>
    <cdr:to>
      <cdr:x>0.59197</cdr:x>
      <cdr:y>0.28485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3065841" y="469910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0.33573</cdr:x>
      <cdr:y>0.12205</cdr:y>
    </cdr:from>
    <cdr:to>
      <cdr:x>0.44813</cdr:x>
      <cdr:y>0.2356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2146299" y="33481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0.56578</cdr:x>
      <cdr:y>0.36658</cdr:y>
    </cdr:from>
    <cdr:to>
      <cdr:x>0.68735</cdr:x>
      <cdr:y>0.44753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3344170" y="14106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0.46449</cdr:x>
      <cdr:y>0.20087</cdr:y>
    </cdr:from>
    <cdr:to>
      <cdr:x>0.58607</cdr:x>
      <cdr:y>0.28182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2745455" y="77297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</cdr:x>
      <cdr:y>0.24677</cdr:y>
    </cdr:from>
    <cdr:to>
      <cdr:x>0.53157</cdr:x>
      <cdr:y>0.32772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2423391" y="949608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0.71521</cdr:x>
      <cdr:y>0.64561</cdr:y>
    </cdr:from>
    <cdr:to>
      <cdr:x>0.83678</cdr:x>
      <cdr:y>0.72655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4227398" y="2484363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0.33416</cdr:x>
      <cdr:y>0.17297</cdr:y>
    </cdr:from>
    <cdr:to>
      <cdr:x>0.45572</cdr:x>
      <cdr:y>0.25391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1975148" y="665595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0.66373</cdr:x>
      <cdr:y>0.61491</cdr:y>
    </cdr:from>
    <cdr:to>
      <cdr:x>0.78531</cdr:x>
      <cdr:y>0.69586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3923091" y="236624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0.2635</cdr:x>
      <cdr:y>0.37504</cdr:y>
    </cdr:from>
    <cdr:to>
      <cdr:x>0.38507</cdr:x>
      <cdr:y>0.45598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1557482" y="144317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0.24202</cdr:x>
      <cdr:y>0.42959</cdr:y>
    </cdr:from>
    <cdr:to>
      <cdr:x>0.36359</cdr:x>
      <cdr:y>0.51053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1430512" y="165309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0.20085</cdr:x>
      <cdr:y>0.42499</cdr:y>
    </cdr:from>
    <cdr:to>
      <cdr:x>0.32241</cdr:x>
      <cdr:y>0.50594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1187170" y="163541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0.25793</cdr:x>
      <cdr:y>0.5204</cdr:y>
    </cdr:from>
    <cdr:to>
      <cdr:x>0.37951</cdr:x>
      <cdr:y>0.60135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1524523" y="200256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0.16535</cdr:x>
      <cdr:y>0.4898</cdr:y>
    </cdr:from>
    <cdr:to>
      <cdr:x>0.28692</cdr:x>
      <cdr:y>0.57074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977322" y="188479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0.12922</cdr:x>
      <cdr:y>0.5376</cdr:y>
    </cdr:from>
    <cdr:to>
      <cdr:x>0.25079</cdr:x>
      <cdr:y>0.61854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763761" y="2068728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0.16423</cdr:x>
      <cdr:y>0.72652</cdr:y>
    </cdr:from>
    <cdr:to>
      <cdr:x>0.28578</cdr:x>
      <cdr:y>0.80747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970693" y="279573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0.1085</cdr:x>
      <cdr:y>0.61491</cdr:y>
    </cdr:from>
    <cdr:to>
      <cdr:x>0.23008</cdr:x>
      <cdr:y>0.69586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641296" y="236624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0.09503</cdr:x>
      <cdr:y>0.71257</cdr:y>
    </cdr:from>
    <cdr:to>
      <cdr:x>0.2166</cdr:x>
      <cdr:y>0.79352</cdr:y>
    </cdr:to>
    <cdr:sp macro="" textlink="">
      <cdr:nvSpPr>
        <cdr:cNvPr id="17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561686" y="274204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0.64216</cdr:x>
      <cdr:y>0.11637</cdr:y>
    </cdr:from>
    <cdr:to>
      <cdr:x>0.7995</cdr:x>
      <cdr:y>0.22992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490ADB2C-7A4D-48FD-B392-1ADB985A17F4}"/>
            </a:ext>
          </a:extLst>
        </cdr:cNvPr>
        <cdr:cNvSpPr txBox="1"/>
      </cdr:nvSpPr>
      <cdr:spPr>
        <a:xfrm xmlns:a="http://schemas.openxmlformats.org/drawingml/2006/main">
          <a:off x="2932598" y="31923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Ka1</a:t>
          </a:r>
        </a:p>
      </cdr:txBody>
    </cdr:sp>
  </cdr:relSizeAnchor>
  <cdr:relSizeAnchor xmlns:cdr="http://schemas.openxmlformats.org/drawingml/2006/chartDrawing">
    <cdr:from>
      <cdr:x>0.38872</cdr:x>
      <cdr:y>0.15186</cdr:y>
    </cdr:from>
    <cdr:to>
      <cdr:x>0.54606</cdr:x>
      <cdr:y>0.26541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913FAAC8-085A-4B06-955C-B117C0D84462}"/>
            </a:ext>
          </a:extLst>
        </cdr:cNvPr>
        <cdr:cNvSpPr txBox="1"/>
      </cdr:nvSpPr>
      <cdr:spPr>
        <a:xfrm xmlns:a="http://schemas.openxmlformats.org/drawingml/2006/main">
          <a:off x="1775196" y="41658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0.15523</cdr:x>
      <cdr:y>0.4213</cdr:y>
    </cdr:from>
    <cdr:to>
      <cdr:x>0.31258</cdr:x>
      <cdr:y>0.53485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54DCB2E2-7AEC-4D6A-B812-68FAE2BD4112}"/>
            </a:ext>
          </a:extLst>
        </cdr:cNvPr>
        <cdr:cNvSpPr txBox="1"/>
      </cdr:nvSpPr>
      <cdr:spPr>
        <a:xfrm xmlns:a="http://schemas.openxmlformats.org/drawingml/2006/main">
          <a:off x="708890" y="1155714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947737</xdr:colOff>
      <xdr:row>12</xdr:row>
      <xdr:rowOff>42861</xdr:rowOff>
    </xdr:from>
    <xdr:to>
      <xdr:col>7</xdr:col>
      <xdr:colOff>419100</xdr:colOff>
      <xdr:row>35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F8A08-D03F-4682-9783-CF4DE8FC7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37</xdr:row>
      <xdr:rowOff>19049</xdr:rowOff>
    </xdr:from>
    <xdr:to>
      <xdr:col>6</xdr:col>
      <xdr:colOff>504825</xdr:colOff>
      <xdr:row>51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4D9EC-A9A7-47DF-B0F5-05B03796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694234</xdr:colOff>
      <xdr:row>12</xdr:row>
      <xdr:rowOff>44927</xdr:rowOff>
    </xdr:from>
    <xdr:to>
      <xdr:col>12</xdr:col>
      <xdr:colOff>286151</xdr:colOff>
      <xdr:row>26</xdr:row>
      <xdr:rowOff>121127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FD76A-10C8-422C-8E5D-E51D58D4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31</xdr:row>
      <xdr:rowOff>161925</xdr:rowOff>
    </xdr:from>
    <xdr:to>
      <xdr:col>11</xdr:col>
      <xdr:colOff>133350</xdr:colOff>
      <xdr:row>38</xdr:row>
      <xdr:rowOff>180975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DB635D9-1E62-4C66-AF51-512FEFBFDC85}"/>
            </a:ext>
          </a:extLst>
        </xdr:cNvPr>
        <xdr:cNvCxnSpPr/>
      </xdr:nvCxnSpPr>
      <xdr:spPr>
        <a:xfrm>
          <a:off x="13001625" y="6067425"/>
          <a:ext cx="280035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0.77979</cdr:x>
      <cdr:y>0.17003</cdr:y>
    </cdr:from>
    <cdr:to>
      <cdr:x>0.92553</cdr:x>
      <cdr:y>0.28358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96D2216-0AE4-4943-9CE1-3D63251F649B}"/>
            </a:ext>
          </a:extLst>
        </cdr:cNvPr>
        <cdr:cNvSpPr txBox="1"/>
      </cdr:nvSpPr>
      <cdr:spPr>
        <a:xfrm xmlns:a="http://schemas.openxmlformats.org/drawingml/2006/main">
          <a:off x="3844721" y="4664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0.13858</cdr:x>
      <cdr:y>0.15096</cdr:y>
    </cdr:from>
    <cdr:to>
      <cdr:x>0.2843</cdr:x>
      <cdr:y>0.26451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269B81D-D67C-477D-B2CD-6715F094F178}"/>
            </a:ext>
          </a:extLst>
        </cdr:cNvPr>
        <cdr:cNvSpPr txBox="1"/>
      </cdr:nvSpPr>
      <cdr:spPr>
        <a:xfrm xmlns:a="http://schemas.openxmlformats.org/drawingml/2006/main">
          <a:off x="683265" y="41412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0.50381</cdr:x>
      <cdr:y>0.57521</cdr:y>
    </cdr:from>
    <cdr:to>
      <cdr:x>0.64956</cdr:x>
      <cdr:y>0.68876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20BF1BC-2E63-4D04-B630-1B623B9354B4}"/>
            </a:ext>
          </a:extLst>
        </cdr:cNvPr>
        <cdr:cNvSpPr txBox="1"/>
      </cdr:nvSpPr>
      <cdr:spPr>
        <a:xfrm xmlns:a="http://schemas.openxmlformats.org/drawingml/2006/main">
          <a:off x="2484004" y="1577912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0.12296</cdr:x>
      <cdr:y>0.5867</cdr:y>
    </cdr:from>
    <cdr:to>
      <cdr:x>0.27992</cdr:x>
      <cdr:y>0.70025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96D2216-0AE4-4943-9CE1-3D63251F649B}"/>
            </a:ext>
          </a:extLst>
        </cdr:cNvPr>
        <cdr:cNvSpPr txBox="1"/>
      </cdr:nvSpPr>
      <cdr:spPr>
        <a:xfrm xmlns:a="http://schemas.openxmlformats.org/drawingml/2006/main">
          <a:off x="562925" y="16094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0.25887</cdr:x>
      <cdr:y>0.11119</cdr:y>
    </cdr:from>
    <cdr:to>
      <cdr:x>0.41584</cdr:x>
      <cdr:y>0.22474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20BF1BC-2E63-4D04-B630-1B623B9354B4}"/>
            </a:ext>
          </a:extLst>
        </cdr:cNvPr>
        <cdr:cNvSpPr txBox="1"/>
      </cdr:nvSpPr>
      <cdr:spPr>
        <a:xfrm xmlns:a="http://schemas.openxmlformats.org/drawingml/2006/main">
          <a:off x="1185142" y="30502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0.61641</cdr:x>
      <cdr:y>0.27428</cdr:y>
    </cdr:from>
    <cdr:to>
      <cdr:x>0.75422</cdr:x>
      <cdr:y>0.38763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D69EEE0-A6C4-46EE-A325-41644B92D7A2}"/>
            </a:ext>
          </a:extLst>
        </cdr:cNvPr>
        <cdr:cNvSpPr txBox="1"/>
      </cdr:nvSpPr>
      <cdr:spPr>
        <a:xfrm xmlns:a="http://schemas.openxmlformats.org/drawingml/2006/main">
          <a:off x="3214285" y="75370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0.51654</cdr:x>
      <cdr:y>0.11155</cdr:y>
    </cdr:from>
    <cdr:to>
      <cdr:x>0.65435</cdr:x>
      <cdr:y>0.22491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51B4F-3CFB-4EF7-9AF0-87A29B8671FD}"/>
            </a:ext>
          </a:extLst>
        </cdr:cNvPr>
        <cdr:cNvSpPr txBox="1"/>
      </cdr:nvSpPr>
      <cdr:spPr>
        <a:xfrm xmlns:a="http://schemas.openxmlformats.org/drawingml/2006/main">
          <a:off x="2693501" y="306542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0.44149</cdr:x>
      <cdr:y>0.36174</cdr:y>
    </cdr:from>
    <cdr:to>
      <cdr:x>0.5793</cdr:x>
      <cdr:y>0.4751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4751A495-69EA-4C96-BE8F-8E525C048279}"/>
            </a:ext>
          </a:extLst>
        </cdr:cNvPr>
        <cdr:cNvSpPr txBox="1"/>
      </cdr:nvSpPr>
      <cdr:spPr>
        <a:xfrm xmlns:a="http://schemas.openxmlformats.org/drawingml/2006/main">
          <a:off x="2302164" y="99405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0.38376</cdr:x>
      <cdr:y>0.43485</cdr:y>
    </cdr:from>
    <cdr:to>
      <cdr:x>0.52155</cdr:x>
      <cdr:y>0.5482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7F62D78F-D23A-4DE5-B232-6342F84BC9D8}"/>
            </a:ext>
          </a:extLst>
        </cdr:cNvPr>
        <cdr:cNvSpPr txBox="1"/>
      </cdr:nvSpPr>
      <cdr:spPr>
        <a:xfrm xmlns:a="http://schemas.openxmlformats.org/drawingml/2006/main">
          <a:off x="2001126" y="119495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0.32857</cdr:x>
      <cdr:y>0.33969</cdr:y>
    </cdr:from>
    <cdr:to>
      <cdr:x>0.46638</cdr:x>
      <cdr:y>0.45304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4728152-4C77-4E46-BF97-7C33C2E2B70F}"/>
            </a:ext>
          </a:extLst>
        </cdr:cNvPr>
        <cdr:cNvSpPr txBox="1"/>
      </cdr:nvSpPr>
      <cdr:spPr>
        <a:xfrm xmlns:a="http://schemas.openxmlformats.org/drawingml/2006/main">
          <a:off x="1713346" y="933444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0.24095</cdr:x>
      <cdr:y>0.46951</cdr:y>
    </cdr:from>
    <cdr:to>
      <cdr:x>0.37874</cdr:x>
      <cdr:y>0.58287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E968ADFA-AF6F-4249-AFD8-4D36F646C104}"/>
            </a:ext>
          </a:extLst>
        </cdr:cNvPr>
        <cdr:cNvSpPr txBox="1"/>
      </cdr:nvSpPr>
      <cdr:spPr>
        <a:xfrm xmlns:a="http://schemas.openxmlformats.org/drawingml/2006/main">
          <a:off x="1256443" y="1290205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0.25749</cdr:x>
      <cdr:y>0.2628</cdr:y>
    </cdr:from>
    <cdr:to>
      <cdr:x>0.3953</cdr:x>
      <cdr:y>0.37616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9472D7EA-0D5A-4BD8-82D4-00227CA91274}"/>
            </a:ext>
          </a:extLst>
        </cdr:cNvPr>
        <cdr:cNvSpPr txBox="1"/>
      </cdr:nvSpPr>
      <cdr:spPr>
        <a:xfrm xmlns:a="http://schemas.openxmlformats.org/drawingml/2006/main">
          <a:off x="1342682" y="7221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0.19629</cdr:x>
      <cdr:y>0.6209</cdr:y>
    </cdr:from>
    <cdr:to>
      <cdr:x>0.33409</cdr:x>
      <cdr:y>0.73425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5F9A019F-4068-494B-8100-E608DE3CCCC6}"/>
            </a:ext>
          </a:extLst>
        </cdr:cNvPr>
        <cdr:cNvSpPr txBox="1"/>
      </cdr:nvSpPr>
      <cdr:spPr>
        <a:xfrm xmlns:a="http://schemas.openxmlformats.org/drawingml/2006/main">
          <a:off x="1023534" y="170620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0.1463</cdr:x>
      <cdr:y>0.66803</cdr:y>
    </cdr:from>
    <cdr:to>
      <cdr:x>0.28408</cdr:x>
      <cdr:y>0.78139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92EF7696-AFAB-4626-B9EC-2E255E1942BC}"/>
            </a:ext>
          </a:extLst>
        </cdr:cNvPr>
        <cdr:cNvSpPr txBox="1"/>
      </cdr:nvSpPr>
      <cdr:spPr>
        <a:xfrm xmlns:a="http://schemas.openxmlformats.org/drawingml/2006/main">
          <a:off x="762875" y="1835728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0.13959</cdr:x>
      <cdr:y>0.49914</cdr:y>
    </cdr:from>
    <cdr:to>
      <cdr:x>0.2774</cdr:x>
      <cdr:y>0.61249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9F8AE8C7-988A-4881-A79E-7A949685B1B7}"/>
            </a:ext>
          </a:extLst>
        </cdr:cNvPr>
        <cdr:cNvSpPr txBox="1"/>
      </cdr:nvSpPr>
      <cdr:spPr>
        <a:xfrm xmlns:a="http://schemas.openxmlformats.org/drawingml/2006/main">
          <a:off x="727887" y="137160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0.09609</cdr:x>
      <cdr:y>0.59177</cdr:y>
    </cdr:from>
    <cdr:to>
      <cdr:x>0.23389</cdr:x>
      <cdr:y>0.70513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05736E58-7E1E-496A-9AC7-6F1BE702B786}"/>
            </a:ext>
          </a:extLst>
        </cdr:cNvPr>
        <cdr:cNvSpPr txBox="1"/>
      </cdr:nvSpPr>
      <cdr:spPr>
        <a:xfrm xmlns:a="http://schemas.openxmlformats.org/drawingml/2006/main">
          <a:off x="501073" y="162617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0.30034</cdr:x>
      <cdr:y>0.27372</cdr:y>
    </cdr:from>
    <cdr:to>
      <cdr:x>0.43815</cdr:x>
      <cdr:y>0.38708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1566141" y="75218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0.18576</cdr:x>
      <cdr:y>0.34305</cdr:y>
    </cdr:from>
    <cdr:to>
      <cdr:x>0.32357</cdr:x>
      <cdr:y>0.4564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968664" y="94268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0.63964</cdr:x>
      <cdr:y>0.19654</cdr:y>
    </cdr:from>
    <cdr:to>
      <cdr:x>0.79663</cdr:x>
      <cdr:y>0.3101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926161" y="539162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0.55791</cdr:x>
      <cdr:y>0.13026</cdr:y>
    </cdr:from>
    <cdr:to>
      <cdr:x>0.71491</cdr:x>
      <cdr:y>0.24381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552288" y="357341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0.46821</cdr:x>
      <cdr:y>0.22441</cdr:y>
    </cdr:from>
    <cdr:to>
      <cdr:x>0.6252</cdr:x>
      <cdr:y>0.33796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2141951" y="615614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0.75229</cdr:x>
      <cdr:y>0.3077</cdr:y>
    </cdr:from>
    <cdr:to>
      <cdr:x>0.90928</cdr:x>
      <cdr:y>0.42125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3441519" y="844084"/>
          <a:ext cx="71818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0.39111</cdr:x>
      <cdr:y>0.33418</cdr:y>
    </cdr:from>
    <cdr:to>
      <cdr:x>0.54808</cdr:x>
      <cdr:y>0.44772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789200" y="916709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0.68878</cdr:x>
      <cdr:y>0.39361</cdr:y>
    </cdr:from>
    <cdr:to>
      <cdr:x>0.84578</cdr:x>
      <cdr:y>0.50716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3150983" y="1079756"/>
          <a:ext cx="71823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0.34299</cdr:x>
      <cdr:y>0.27785</cdr:y>
    </cdr:from>
    <cdr:to>
      <cdr:x>0.49998</cdr:x>
      <cdr:y>0.3914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569064" y="762200"/>
          <a:ext cx="7181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0.25465</cdr:x>
      <cdr:y>0.4769</cdr:y>
    </cdr:from>
    <cdr:to>
      <cdr:x>0.41162</cdr:x>
      <cdr:y>0.59045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164934" y="1308225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0.22573</cdr:x>
      <cdr:y>0.15687</cdr:y>
    </cdr:from>
    <cdr:to>
      <cdr:x>0.38273</cdr:x>
      <cdr:y>0.27042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1032659" y="4303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0.19244</cdr:x>
      <cdr:y>0.41403</cdr:y>
    </cdr:from>
    <cdr:to>
      <cdr:x>0.34943</cdr:x>
      <cdr:y>0.52758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880360" y="1135779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0.13835</cdr:x>
      <cdr:y>0.47117</cdr:y>
    </cdr:from>
    <cdr:to>
      <cdr:x>0.29534</cdr:x>
      <cdr:y>0.58472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632897" y="1292503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0.16274</cdr:x>
      <cdr:y>0.68658</cdr:y>
    </cdr:from>
    <cdr:to>
      <cdr:x>0.31971</cdr:x>
      <cdr:y>0.80013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744469" y="1883436"/>
          <a:ext cx="71809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0.10267</cdr:x>
      <cdr:y>0.57962</cdr:y>
    </cdr:from>
    <cdr:to>
      <cdr:x>0.25967</cdr:x>
      <cdr:y>0.69317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469677" y="15900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0.29367</cdr:x>
      <cdr:y>0.12517</cdr:y>
    </cdr:from>
    <cdr:to>
      <cdr:x>0.45067</cdr:x>
      <cdr:y>0.23872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078F9007-35A0-4112-9657-6AD819956FB8}"/>
            </a:ext>
          </a:extLst>
        </cdr:cNvPr>
        <cdr:cNvSpPr txBox="1"/>
      </cdr:nvSpPr>
      <cdr:spPr>
        <a:xfrm xmlns:a="http://schemas.openxmlformats.org/drawingml/2006/main">
          <a:off x="1343478" y="34335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0.53361</cdr:x>
      <cdr:y>0.23803</cdr:y>
    </cdr:from>
    <cdr:to>
      <cdr:x>0.69084</cdr:x>
      <cdr:y>0.35158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38677" y="65296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0.49342</cdr:x>
      <cdr:y>0.39249</cdr:y>
    </cdr:from>
    <cdr:to>
      <cdr:x>0.65066</cdr:x>
      <cdr:y>0.50603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54980" y="1076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0.42741</cdr:x>
      <cdr:y>0.2039</cdr:y>
    </cdr:from>
    <cdr:to>
      <cdr:x>0.58464</cdr:x>
      <cdr:y>0.31745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53326" y="5593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0.63904</cdr:x>
      <cdr:y>0.16069</cdr:y>
    </cdr:from>
    <cdr:to>
      <cdr:x>0.79627</cdr:x>
      <cdr:y>0.27425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20494" y="440818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0.35315</cdr:x>
      <cdr:y>0.27149</cdr:y>
    </cdr:from>
    <cdr:to>
      <cdr:x>0.51036</cdr:x>
      <cdr:y>0.38504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13941" y="74476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0.58585</cdr:x>
      <cdr:y>0.17964</cdr:y>
    </cdr:from>
    <cdr:to>
      <cdr:x>0.74309</cdr:x>
      <cdr:y>0.29319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77419" y="49279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0.30642</cdr:x>
      <cdr:y>0.27965</cdr:y>
    </cdr:from>
    <cdr:to>
      <cdr:x>0.46365</cdr:x>
      <cdr:y>0.3932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3" y="76714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0.23432</cdr:x>
      <cdr:y>0.42166</cdr:y>
    </cdr:from>
    <cdr:to>
      <cdr:x>0.39154</cdr:x>
      <cdr:y>0.53521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070891" y="115669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0.20393</cdr:x>
      <cdr:y>0.15371</cdr:y>
    </cdr:from>
    <cdr:to>
      <cdr:x>0.36117</cdr:x>
      <cdr:y>0.26726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931995" y="421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0.16756</cdr:x>
      <cdr:y>0.3712</cdr:y>
    </cdr:from>
    <cdr:to>
      <cdr:x>0.3248</cdr:x>
      <cdr:y>0.48475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65793" y="101826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0.1908</cdr:x>
      <cdr:y>0.67634</cdr:y>
    </cdr:from>
    <cdr:to>
      <cdr:x>0.34804</cdr:x>
      <cdr:y>0.78989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872000" y="1855344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0.13932</cdr:x>
      <cdr:y>0.73551</cdr:y>
    </cdr:from>
    <cdr:to>
      <cdr:x>0.29653</cdr:x>
      <cdr:y>0.84906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636700" y="201765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0.12083</cdr:x>
      <cdr:y>0.62855</cdr:y>
    </cdr:from>
    <cdr:to>
      <cdr:x>0.27808</cdr:x>
      <cdr:y>0.7421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552232" y="1724240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0.26866</cdr:x>
      <cdr:y>0.12318</cdr:y>
    </cdr:from>
    <cdr:to>
      <cdr:x>0.42589</cdr:x>
      <cdr:y>0.23673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227818" y="33790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0.54595</cdr:x>
      <cdr:y>0.42156</cdr:y>
    </cdr:from>
    <cdr:to>
      <cdr:x>0.7033</cdr:x>
      <cdr:y>0.53511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93105" y="115643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0.49082</cdr:x>
      <cdr:y>0.28088</cdr:y>
    </cdr:from>
    <cdr:to>
      <cdr:x>0.64819</cdr:x>
      <cdr:y>0.39443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41373" y="77050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0.42477</cdr:x>
      <cdr:y>0.27334</cdr:y>
    </cdr:from>
    <cdr:to>
      <cdr:x>0.58212</cdr:x>
      <cdr:y>0.38689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39720" y="7498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0.65295</cdr:x>
      <cdr:y>0.32935</cdr:y>
    </cdr:from>
    <cdr:to>
      <cdr:x>0.8103</cdr:x>
      <cdr:y>0.4429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81727" y="90346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0.36386</cdr:x>
      <cdr:y>0.45751</cdr:y>
    </cdr:from>
    <cdr:to>
      <cdr:x>0.52119</cdr:x>
      <cdr:y>0.57106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61566" y="125503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0.5878</cdr:x>
      <cdr:y>0.33837</cdr:y>
    </cdr:from>
    <cdr:to>
      <cdr:x>0.74517</cdr:x>
      <cdr:y>0.45192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84223" y="9282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0.30666</cdr:x>
      <cdr:y>0.29206</cdr:y>
    </cdr:from>
    <cdr:to>
      <cdr:x>0.46402</cdr:x>
      <cdr:y>0.40561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2" y="80116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0.19875</cdr:x>
      <cdr:y>0.63743</cdr:y>
    </cdr:from>
    <cdr:to>
      <cdr:x>0.35609</cdr:x>
      <cdr:y>0.75098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907605" y="174860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0.19366</cdr:x>
      <cdr:y>0.33228</cdr:y>
    </cdr:from>
    <cdr:to>
      <cdr:x>0.35103</cdr:x>
      <cdr:y>0.44583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884368" y="9115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0.15578</cdr:x>
      <cdr:y>0.52744</cdr:y>
    </cdr:from>
    <cdr:to>
      <cdr:x>0.31313</cdr:x>
      <cdr:y>0.64099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11364" y="1446887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0.22418</cdr:x>
      <cdr:y>0.11822</cdr:y>
    </cdr:from>
    <cdr:to>
      <cdr:x>0.38153</cdr:x>
      <cdr:y>0.23177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023710" y="32429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0.55177</cdr:x>
      <cdr:y>0.22762</cdr:y>
    </cdr:from>
    <cdr:to>
      <cdr:x>0.70913</cdr:x>
      <cdr:y>0.34117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55F1DB33-B26A-46FE-9470-99199E0BD540}"/>
            </a:ext>
          </a:extLst>
        </cdr:cNvPr>
        <cdr:cNvSpPr txBox="1"/>
      </cdr:nvSpPr>
      <cdr:spPr>
        <a:xfrm xmlns:a="http://schemas.openxmlformats.org/drawingml/2006/main">
          <a:off x="2519702" y="624396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0.43804</cdr:x>
      <cdr:y>0.13892</cdr:y>
    </cdr:from>
    <cdr:to>
      <cdr:x>0.5954</cdr:x>
      <cdr:y>0.25247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95A3A78C-B4DA-44AE-B946-A72E4EC24C56}"/>
            </a:ext>
          </a:extLst>
        </cdr:cNvPr>
        <cdr:cNvSpPr txBox="1"/>
      </cdr:nvSpPr>
      <cdr:spPr>
        <a:xfrm xmlns:a="http://schemas.openxmlformats.org/drawingml/2006/main">
          <a:off x="2000334" y="38108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0.36074</cdr:x>
      <cdr:y>0.12715</cdr:y>
    </cdr:from>
    <cdr:to>
      <cdr:x>0.51808</cdr:x>
      <cdr:y>0.2407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469BBAE-6592-497C-961B-B98DDA353DA1}"/>
            </a:ext>
          </a:extLst>
        </cdr:cNvPr>
        <cdr:cNvSpPr txBox="1"/>
      </cdr:nvSpPr>
      <cdr:spPr>
        <a:xfrm xmlns:a="http://schemas.openxmlformats.org/drawingml/2006/main">
          <a:off x="1647341" y="34880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0.61597</cdr:x>
      <cdr:y>0.20643</cdr:y>
    </cdr:from>
    <cdr:to>
      <cdr:x>0.77334</cdr:x>
      <cdr:y>0.31998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1C73CA41-9ABA-491A-89B6-D4757A88D192}"/>
            </a:ext>
          </a:extLst>
        </cdr:cNvPr>
        <cdr:cNvSpPr txBox="1"/>
      </cdr:nvSpPr>
      <cdr:spPr>
        <a:xfrm xmlns:a="http://schemas.openxmlformats.org/drawingml/2006/main">
          <a:off x="2812873" y="5662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0.27524</cdr:x>
      <cdr:y>0.11795</cdr:y>
    </cdr:from>
    <cdr:to>
      <cdr:x>0.43259</cdr:x>
      <cdr:y>0.2315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D2751BA4-67E3-4A42-B8CE-4B2F8633C0C2}"/>
            </a:ext>
          </a:extLst>
        </cdr:cNvPr>
        <cdr:cNvSpPr txBox="1"/>
      </cdr:nvSpPr>
      <cdr:spPr>
        <a:xfrm xmlns:a="http://schemas.openxmlformats.org/drawingml/2006/main">
          <a:off x="1256889" y="3235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0.19564</cdr:x>
      <cdr:y>0.60469</cdr:y>
    </cdr:from>
    <cdr:to>
      <cdr:x>0.35297</cdr:x>
      <cdr:y>0.71824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051D1B08-CD97-4342-997D-0D66A3DA8BD5}"/>
            </a:ext>
          </a:extLst>
        </cdr:cNvPr>
        <cdr:cNvSpPr txBox="1"/>
      </cdr:nvSpPr>
      <cdr:spPr>
        <a:xfrm xmlns:a="http://schemas.openxmlformats.org/drawingml/2006/main">
          <a:off x="893380" y="165879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0.16671</cdr:x>
      <cdr:y>0.34171</cdr:y>
    </cdr:from>
    <cdr:to>
      <cdr:x>0.32407</cdr:x>
      <cdr:y>0.45526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9CC9377-9936-42FC-8EDE-84D72AC27C40}"/>
            </a:ext>
          </a:extLst>
        </cdr:cNvPr>
        <cdr:cNvSpPr txBox="1"/>
      </cdr:nvSpPr>
      <cdr:spPr>
        <a:xfrm xmlns:a="http://schemas.openxmlformats.org/drawingml/2006/main">
          <a:off x="761286" y="93737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0.17799</cdr:x>
      <cdr:y>0.68568</cdr:y>
    </cdr:from>
    <cdr:to>
      <cdr:x>0.33535</cdr:x>
      <cdr:y>0.79923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25F092C6-DF1F-4D28-8677-1AC4C541737C}"/>
            </a:ext>
          </a:extLst>
        </cdr:cNvPr>
        <cdr:cNvSpPr txBox="1"/>
      </cdr:nvSpPr>
      <cdr:spPr>
        <a:xfrm xmlns:a="http://schemas.openxmlformats.org/drawingml/2006/main">
          <a:off x="812800" y="18809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0.19722</cdr:x>
      <cdr:y>0.19957</cdr:y>
    </cdr:from>
    <cdr:to>
      <cdr:x>0.35458</cdr:x>
      <cdr:y>0.31312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2EE6F7DE-DC2F-49E6-B7A5-337E7BC0044C}"/>
            </a:ext>
          </a:extLst>
        </cdr:cNvPr>
        <cdr:cNvSpPr txBox="1"/>
      </cdr:nvSpPr>
      <cdr:spPr>
        <a:xfrm xmlns:a="http://schemas.openxmlformats.org/drawingml/2006/main">
          <a:off x="900628" y="54746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0.10499</cdr:x>
      <cdr:y>0.65096</cdr:y>
    </cdr:from>
    <cdr:to>
      <cdr:x>0.26234</cdr:x>
      <cdr:y>0.76451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479425" y="178571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0.68901</cdr:x>
      <cdr:y>0.3459</cdr:y>
    </cdr:from>
    <cdr:to>
      <cdr:x>0.84637</cdr:x>
      <cdr:y>0.45945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3146425" y="94887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0.49831</cdr:x>
      <cdr:y>0.37814</cdr:y>
    </cdr:from>
    <cdr:to>
      <cdr:x>0.65567</cdr:x>
      <cdr:y>0.49169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2275567" y="1037318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0.60569</cdr:x>
      <cdr:y>0.21026</cdr:y>
    </cdr:from>
    <cdr:to>
      <cdr:x>0.76304</cdr:x>
      <cdr:y>0.32381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620974F-C697-44B5-8DC8-4CB27037A86D}"/>
            </a:ext>
          </a:extLst>
        </cdr:cNvPr>
        <cdr:cNvSpPr txBox="1"/>
      </cdr:nvSpPr>
      <cdr:spPr>
        <a:xfrm xmlns:a="http://schemas.openxmlformats.org/drawingml/2006/main">
          <a:off x="2768144" y="576772"/>
          <a:ext cx="71915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0.35023</cdr:x>
      <cdr:y>0.32128</cdr:y>
    </cdr:from>
    <cdr:to>
      <cdr:x>0.50757</cdr:x>
      <cdr:y>0.43483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E0196F6-317B-4037-8ABF-807699533B63}"/>
            </a:ext>
          </a:extLst>
        </cdr:cNvPr>
        <cdr:cNvSpPr txBox="1"/>
      </cdr:nvSpPr>
      <cdr:spPr>
        <a:xfrm xmlns:a="http://schemas.openxmlformats.org/drawingml/2006/main">
          <a:off x="1600665" y="881337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0.6661</cdr:x>
      <cdr:y>0.27114</cdr:y>
    </cdr:from>
    <cdr:to>
      <cdr:x>0.82346</cdr:x>
      <cdr:y>0.38469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F71F22A8-5875-4FAC-9179-58E499A998C3}"/>
            </a:ext>
          </a:extLst>
        </cdr:cNvPr>
        <cdr:cNvSpPr txBox="1"/>
      </cdr:nvSpPr>
      <cdr:spPr>
        <a:xfrm xmlns:a="http://schemas.openxmlformats.org/drawingml/2006/main">
          <a:off x="3044235" y="743789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0.27231</cdr:x>
      <cdr:y>0.34365</cdr:y>
    </cdr:from>
    <cdr:to>
      <cdr:x>0.42967</cdr:x>
      <cdr:y>0.45719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04A8D44-E3A9-4E5E-B293-EDE47B351EB9}"/>
            </a:ext>
          </a:extLst>
        </cdr:cNvPr>
        <cdr:cNvSpPr txBox="1"/>
      </cdr:nvSpPr>
      <cdr:spPr>
        <a:xfrm xmlns:a="http://schemas.openxmlformats.org/drawingml/2006/main">
          <a:off x="1244531" y="942687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0.1605</cdr:x>
      <cdr:y>0.59365</cdr:y>
    </cdr:from>
    <cdr:to>
      <cdr:x>0.31783</cdr:x>
      <cdr:y>0.7072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D31CAD-EE7C-45EB-B813-8BDE095ABD48}"/>
            </a:ext>
          </a:extLst>
        </cdr:cNvPr>
        <cdr:cNvSpPr txBox="1"/>
      </cdr:nvSpPr>
      <cdr:spPr>
        <a:xfrm xmlns:a="http://schemas.openxmlformats.org/drawingml/2006/main">
          <a:off x="733523" y="1628494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0.19599</cdr:x>
      <cdr:y>0.56425</cdr:y>
    </cdr:from>
    <cdr:to>
      <cdr:x>0.35336</cdr:x>
      <cdr:y>0.6778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2C2CC893-702C-4F56-92D1-9A91038DFFEA}"/>
            </a:ext>
          </a:extLst>
        </cdr:cNvPr>
        <cdr:cNvSpPr txBox="1"/>
      </cdr:nvSpPr>
      <cdr:spPr>
        <a:xfrm xmlns:a="http://schemas.openxmlformats.org/drawingml/2006/main">
          <a:off x="895731" y="1547847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0.20945</cdr:x>
      <cdr:y>0.4884</cdr:y>
    </cdr:from>
    <cdr:to>
      <cdr:x>0.36681</cdr:x>
      <cdr:y>0.60195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783101C0-9115-4731-B4AF-C1794FC430A3}"/>
            </a:ext>
          </a:extLst>
        </cdr:cNvPr>
        <cdr:cNvSpPr txBox="1"/>
      </cdr:nvSpPr>
      <cdr:spPr>
        <a:xfrm xmlns:a="http://schemas.openxmlformats.org/drawingml/2006/main">
          <a:off x="957254" y="1339770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0.10774</cdr:x>
      <cdr:y>0.65524</cdr:y>
    </cdr:from>
    <cdr:to>
      <cdr:x>0.2651</cdr:x>
      <cdr:y>0.76879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0666334-FDCD-4CD5-8057-FD3C1E1F5B2B}"/>
            </a:ext>
          </a:extLst>
        </cdr:cNvPr>
        <cdr:cNvSpPr txBox="1"/>
      </cdr:nvSpPr>
      <cdr:spPr>
        <a:xfrm xmlns:a="http://schemas.openxmlformats.org/drawingml/2006/main">
          <a:off x="492013" y="179746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0.72019</cdr:x>
      <cdr:y>0.38851</cdr:y>
    </cdr:from>
    <cdr:to>
      <cdr:x>0.87755</cdr:x>
      <cdr:y>0.50206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F303AA87-E202-46CE-B2CD-BE63DB0FD546}"/>
            </a:ext>
          </a:extLst>
        </cdr:cNvPr>
        <cdr:cNvSpPr txBox="1"/>
      </cdr:nvSpPr>
      <cdr:spPr>
        <a:xfrm xmlns:a="http://schemas.openxmlformats.org/drawingml/2006/main">
          <a:off x="3291467" y="1065772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0.50486</cdr:x>
      <cdr:y>0.12088</cdr:y>
    </cdr:from>
    <cdr:to>
      <cdr:x>0.66221</cdr:x>
      <cdr:y>0.23443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D0B4005B-4F89-4920-B996-CE24B4496849}"/>
            </a:ext>
          </a:extLst>
        </cdr:cNvPr>
        <cdr:cNvSpPr txBox="1"/>
      </cdr:nvSpPr>
      <cdr:spPr>
        <a:xfrm xmlns:a="http://schemas.openxmlformats.org/drawingml/2006/main">
          <a:off x="2307332" y="331604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0.41278</cdr:x>
      <cdr:y>0.13531</cdr:y>
    </cdr:from>
    <cdr:to>
      <cdr:x>0.57014</cdr:x>
      <cdr:y>0.24886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BA8A6BA-E084-4546-896D-C9BA7430E6DE}"/>
            </a:ext>
          </a:extLst>
        </cdr:cNvPr>
        <cdr:cNvSpPr txBox="1"/>
      </cdr:nvSpPr>
      <cdr:spPr>
        <a:xfrm xmlns:a="http://schemas.openxmlformats.org/drawingml/2006/main">
          <a:off x="1886527" y="37118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0.59053</cdr:x>
      <cdr:y>0.16787</cdr:y>
    </cdr:from>
    <cdr:to>
      <cdr:x>0.74788</cdr:x>
      <cdr:y>0.28142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CB5EC82-3A7E-46FA-B6E6-18DB03CE2B78}"/>
            </a:ext>
          </a:extLst>
        </cdr:cNvPr>
        <cdr:cNvSpPr txBox="1"/>
      </cdr:nvSpPr>
      <cdr:spPr>
        <a:xfrm xmlns:a="http://schemas.openxmlformats.org/drawingml/2006/main">
          <a:off x="2698872" y="460491"/>
          <a:ext cx="71915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0.40897</cdr:x>
      <cdr:y>0.19682</cdr:y>
    </cdr:from>
    <cdr:to>
      <cdr:x>0.5663</cdr:x>
      <cdr:y>0.31037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D640592-C39E-4E45-9952-E760D986AE1A}"/>
            </a:ext>
          </a:extLst>
        </cdr:cNvPr>
        <cdr:cNvSpPr txBox="1"/>
      </cdr:nvSpPr>
      <cdr:spPr>
        <a:xfrm xmlns:a="http://schemas.openxmlformats.org/drawingml/2006/main">
          <a:off x="1869098" y="539920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0.70209</cdr:x>
      <cdr:y>0.34239</cdr:y>
    </cdr:from>
    <cdr:to>
      <cdr:x>0.85946</cdr:x>
      <cdr:y>0.45594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3A1D6B48-F7C7-4AD1-A8DE-D0610D8B07BC}"/>
            </a:ext>
          </a:extLst>
        </cdr:cNvPr>
        <cdr:cNvSpPr txBox="1"/>
      </cdr:nvSpPr>
      <cdr:spPr>
        <a:xfrm xmlns:a="http://schemas.openxmlformats.org/drawingml/2006/main">
          <a:off x="3208758" y="939235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0.3121</cdr:x>
      <cdr:y>0.25391</cdr:y>
    </cdr:from>
    <cdr:to>
      <cdr:x>0.46945</cdr:x>
      <cdr:y>0.36746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43122BB-AC42-46BA-A79E-325352E046F2}"/>
            </a:ext>
          </a:extLst>
        </cdr:cNvPr>
        <cdr:cNvSpPr txBox="1"/>
      </cdr:nvSpPr>
      <cdr:spPr>
        <a:xfrm xmlns:a="http://schemas.openxmlformats.org/drawingml/2006/main">
          <a:off x="1426373" y="696519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0.20925</cdr:x>
      <cdr:y>0.46504</cdr:y>
    </cdr:from>
    <cdr:to>
      <cdr:x>0.36662</cdr:x>
      <cdr:y>0.57859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F235EF93-51BC-4915-8ABA-1B3A7610B98B}"/>
            </a:ext>
          </a:extLst>
        </cdr:cNvPr>
        <cdr:cNvSpPr txBox="1"/>
      </cdr:nvSpPr>
      <cdr:spPr>
        <a:xfrm xmlns:a="http://schemas.openxmlformats.org/drawingml/2006/main">
          <a:off x="956345" y="1275702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0.25303</cdr:x>
      <cdr:y>0.28187</cdr:y>
    </cdr:from>
    <cdr:to>
      <cdr:x>0.41039</cdr:x>
      <cdr:y>0.39542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0DDE1E64-EE64-426A-8E45-C62D70E7D75D}"/>
            </a:ext>
          </a:extLst>
        </cdr:cNvPr>
        <cdr:cNvSpPr txBox="1"/>
      </cdr:nvSpPr>
      <cdr:spPr>
        <a:xfrm xmlns:a="http://schemas.openxmlformats.org/drawingml/2006/main">
          <a:off x="1156414" y="77321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0.16269</cdr:x>
      <cdr:y>0.52492</cdr:y>
    </cdr:from>
    <cdr:to>
      <cdr:x>0.32004</cdr:x>
      <cdr:y>0.63847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24CCB3A4-9F2D-4B75-857A-3555509C02E0}"/>
            </a:ext>
          </a:extLst>
        </cdr:cNvPr>
        <cdr:cNvSpPr txBox="1"/>
      </cdr:nvSpPr>
      <cdr:spPr>
        <a:xfrm xmlns:a="http://schemas.openxmlformats.org/drawingml/2006/main">
          <a:off x="743527" y="1439964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0.74861</cdr:x>
      <cdr:y>0.44714</cdr:y>
    </cdr:from>
    <cdr:to>
      <cdr:x>0.90597</cdr:x>
      <cdr:y>0.56069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C5293897-2DC2-4101-BDC7-B1B6FB5E71CB}"/>
            </a:ext>
          </a:extLst>
        </cdr:cNvPr>
        <cdr:cNvSpPr txBox="1"/>
      </cdr:nvSpPr>
      <cdr:spPr>
        <a:xfrm xmlns:a="http://schemas.openxmlformats.org/drawingml/2006/main">
          <a:off x="3421354" y="1226582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0.50675</cdr:x>
      <cdr:y>0.19213</cdr:y>
    </cdr:from>
    <cdr:to>
      <cdr:x>0.66411</cdr:x>
      <cdr:y>0.30568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6A88AF06-C38C-4916-BE5D-F05428C95487}"/>
            </a:ext>
          </a:extLst>
        </cdr:cNvPr>
        <cdr:cNvSpPr txBox="1"/>
      </cdr:nvSpPr>
      <cdr:spPr>
        <a:xfrm xmlns:a="http://schemas.openxmlformats.org/drawingml/2006/main">
          <a:off x="2315991" y="527050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0.48289</cdr:x>
      <cdr:y>0.33282</cdr:y>
    </cdr:from>
    <cdr:to>
      <cdr:x>0.64024</cdr:x>
      <cdr:y>0.44637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7569E82E-BD58-49A2-9447-CE84FE1A51D9}"/>
            </a:ext>
          </a:extLst>
        </cdr:cNvPr>
        <cdr:cNvSpPr txBox="1"/>
      </cdr:nvSpPr>
      <cdr:spPr>
        <a:xfrm xmlns:a="http://schemas.openxmlformats.org/drawingml/2006/main">
          <a:off x="2206914" y="91299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0.10774</cdr:x>
      <cdr:y>0.5867</cdr:y>
    </cdr:from>
    <cdr:to>
      <cdr:x>0.2651</cdr:x>
      <cdr:y>0.70025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492414" y="160943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0.19679</cdr:x>
      <cdr:y>0.6593</cdr:y>
    </cdr:from>
    <cdr:to>
      <cdr:x>0.35415</cdr:x>
      <cdr:y>0.77285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899391" y="1808595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0.64572</cdr:x>
      <cdr:y>0.15261</cdr:y>
    </cdr:from>
    <cdr:to>
      <cdr:x>0.80301</cdr:x>
      <cdr:y>0.26616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7337A296-65AC-4066-ADE9-4AD761C735F9}"/>
            </a:ext>
          </a:extLst>
        </cdr:cNvPr>
        <cdr:cNvSpPr txBox="1"/>
      </cdr:nvSpPr>
      <cdr:spPr>
        <a:xfrm xmlns:a="http://schemas.openxmlformats.org/drawingml/2006/main">
          <a:off x="3560497" y="423216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0.3859</cdr:x>
      <cdr:y>0.3492</cdr:y>
    </cdr:from>
    <cdr:to>
      <cdr:x>0.54318</cdr:x>
      <cdr:y>0.46275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94428579-3740-4194-918B-5FA13F77F745}"/>
            </a:ext>
          </a:extLst>
        </cdr:cNvPr>
        <cdr:cNvSpPr txBox="1"/>
      </cdr:nvSpPr>
      <cdr:spPr>
        <a:xfrm xmlns:a="http://schemas.openxmlformats.org/drawingml/2006/main">
          <a:off x="2127835" y="968401"/>
          <a:ext cx="86724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0.73991</cdr:x>
      <cdr:y>0.18174</cdr:y>
    </cdr:from>
    <cdr:to>
      <cdr:x>0.89721</cdr:x>
      <cdr:y>0.29529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CEDF0432-36DC-46F4-B74F-CB6D5F5F7612}"/>
            </a:ext>
          </a:extLst>
        </cdr:cNvPr>
        <cdr:cNvSpPr txBox="1"/>
      </cdr:nvSpPr>
      <cdr:spPr>
        <a:xfrm xmlns:a="http://schemas.openxmlformats.org/drawingml/2006/main">
          <a:off x="4079886" y="504004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0.31743</cdr:x>
      <cdr:y>0.60604</cdr:y>
    </cdr:from>
    <cdr:to>
      <cdr:x>0.47473</cdr:x>
      <cdr:y>0.71959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B294D31-8F04-40F9-AF0A-DBC1629AE6EF}"/>
            </a:ext>
          </a:extLst>
        </cdr:cNvPr>
        <cdr:cNvSpPr txBox="1"/>
      </cdr:nvSpPr>
      <cdr:spPr>
        <a:xfrm xmlns:a="http://schemas.openxmlformats.org/drawingml/2006/main">
          <a:off x="1750287" y="1680653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0.25763</cdr:x>
      <cdr:y>0.62146</cdr:y>
    </cdr:from>
    <cdr:to>
      <cdr:x>0.33912</cdr:x>
      <cdr:y>0.73501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90A71311-F247-49DD-A2A6-5D28C7A9466A}"/>
            </a:ext>
          </a:extLst>
        </cdr:cNvPr>
        <cdr:cNvSpPr txBox="1"/>
      </cdr:nvSpPr>
      <cdr:spPr>
        <a:xfrm xmlns:a="http://schemas.openxmlformats.org/drawingml/2006/main">
          <a:off x="1420594" y="1723408"/>
          <a:ext cx="44930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0.28172</cdr:x>
      <cdr:y>0.4581</cdr:y>
    </cdr:from>
    <cdr:to>
      <cdr:x>0.43902</cdr:x>
      <cdr:y>0.57165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4E3E51D9-B0FE-4368-9B78-899EDE5D046F}"/>
            </a:ext>
          </a:extLst>
        </cdr:cNvPr>
        <cdr:cNvSpPr txBox="1"/>
      </cdr:nvSpPr>
      <cdr:spPr>
        <a:xfrm xmlns:a="http://schemas.openxmlformats.org/drawingml/2006/main">
          <a:off x="1553393" y="1270376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0.20865</cdr:x>
      <cdr:y>0.54273</cdr:y>
    </cdr:from>
    <cdr:to>
      <cdr:x>0.36594</cdr:x>
      <cdr:y>0.65628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63CEA5BD-0DE9-4B92-9363-2C17E3505472}"/>
            </a:ext>
          </a:extLst>
        </cdr:cNvPr>
        <cdr:cNvSpPr txBox="1"/>
      </cdr:nvSpPr>
      <cdr:spPr>
        <a:xfrm xmlns:a="http://schemas.openxmlformats.org/drawingml/2006/main">
          <a:off x="1150501" y="1505072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0.80499</cdr:x>
      <cdr:y>0.27089</cdr:y>
    </cdr:from>
    <cdr:to>
      <cdr:x>0.96228</cdr:x>
      <cdr:y>0.38444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B59DF458-0044-4E60-8052-4FF9BA390E86}"/>
            </a:ext>
          </a:extLst>
        </cdr:cNvPr>
        <cdr:cNvSpPr txBox="1"/>
      </cdr:nvSpPr>
      <cdr:spPr>
        <a:xfrm xmlns:a="http://schemas.openxmlformats.org/drawingml/2006/main">
          <a:off x="4438746" y="751227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0.55996</cdr:x>
      <cdr:y>0.34346</cdr:y>
    </cdr:from>
    <cdr:to>
      <cdr:x>0.71726</cdr:x>
      <cdr:y>0.45701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AB502C32-2E2B-445F-8148-533EC256BBC7}"/>
            </a:ext>
          </a:extLst>
        </cdr:cNvPr>
        <cdr:cNvSpPr txBox="1"/>
      </cdr:nvSpPr>
      <cdr:spPr>
        <a:xfrm xmlns:a="http://schemas.openxmlformats.org/drawingml/2006/main">
          <a:off x="3087637" y="952477"/>
          <a:ext cx="86735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0.53302</cdr:x>
      <cdr:y>0.13886</cdr:y>
    </cdr:from>
    <cdr:to>
      <cdr:x>0.69032</cdr:x>
      <cdr:y>0.25241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F9B5C28B-F68C-4FB9-BDF8-26F97A3E0D24}"/>
            </a:ext>
          </a:extLst>
        </cdr:cNvPr>
        <cdr:cNvSpPr txBox="1"/>
      </cdr:nvSpPr>
      <cdr:spPr>
        <a:xfrm xmlns:a="http://schemas.openxmlformats.org/drawingml/2006/main">
          <a:off x="2939085" y="385086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0.12311</cdr:x>
      <cdr:y>0.69118</cdr:y>
    </cdr:from>
    <cdr:to>
      <cdr:x>0.28041</cdr:x>
      <cdr:y>0.80473</cdr:y>
    </cdr:to>
    <cdr:sp macro="" textlink="">
      <cdr:nvSpPr>
        <cdr:cNvPr id="23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678845" y="1916751"/>
          <a:ext cx="86735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0.11738</cdr:x>
      <cdr:y>0.5837</cdr:y>
    </cdr:from>
    <cdr:to>
      <cdr:x>0.27467</cdr:x>
      <cdr:y>0.69725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647260" y="1618705"/>
          <a:ext cx="867298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0.16464</cdr:x>
      <cdr:y>0.56607</cdr:y>
    </cdr:from>
    <cdr:to>
      <cdr:x>0.32194</cdr:x>
      <cdr:y>0.67962</cdr:y>
    </cdr:to>
    <cdr:sp macro="" textlink="">
      <cdr:nvSpPr>
        <cdr:cNvPr id="25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907826" y="1569807"/>
          <a:ext cx="867355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0.18994</cdr:x>
      <cdr:y>0.66114</cdr:y>
    </cdr:from>
    <cdr:to>
      <cdr:x>0.34723</cdr:x>
      <cdr:y>0.77469</cdr:y>
    </cdr:to>
    <cdr:sp macro="" textlink="">
      <cdr:nvSpPr>
        <cdr:cNvPr id="26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1047351" y="1833449"/>
          <a:ext cx="867298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133350</xdr:rowOff>
    </xdr:from>
    <xdr:to>
      <xdr:col>6</xdr:col>
      <xdr:colOff>328612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DE9C9-B919-43D0-B568-672E1B3C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16</xdr:row>
      <xdr:rowOff>4762</xdr:rowOff>
    </xdr:from>
    <xdr:to>
      <xdr:col>10</xdr:col>
      <xdr:colOff>180975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36FB9-BEB9-4D81-A9DC-8FEFC51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0.62108</cdr:x>
      <cdr:y>0.46304</cdr:y>
    </cdr:from>
    <cdr:to>
      <cdr:x>0.77815</cdr:x>
      <cdr:y>0.57748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05798C2-F94E-4FEA-9C26-82FDE62B9092}"/>
            </a:ext>
          </a:extLst>
        </cdr:cNvPr>
        <cdr:cNvSpPr txBox="1"/>
      </cdr:nvSpPr>
      <cdr:spPr>
        <a:xfrm xmlns:a="http://schemas.openxmlformats.org/drawingml/2006/main">
          <a:off x="3315527" y="1260241"/>
          <a:ext cx="838482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0.49601</cdr:x>
      <cdr:y>0.46122</cdr:y>
    </cdr:from>
    <cdr:to>
      <cdr:x>0.6531</cdr:x>
      <cdr:y>0.57566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A7FA06C-D4A2-4694-80B9-41F3CBAC657F}"/>
            </a:ext>
          </a:extLst>
        </cdr:cNvPr>
        <cdr:cNvSpPr txBox="1"/>
      </cdr:nvSpPr>
      <cdr:spPr>
        <a:xfrm xmlns:a="http://schemas.openxmlformats.org/drawingml/2006/main">
          <a:off x="2647854" y="1255292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0.34278</cdr:x>
      <cdr:y>0.16816</cdr:y>
    </cdr:from>
    <cdr:to>
      <cdr:x>0.49988</cdr:x>
      <cdr:y>0.2826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340A5676-3483-495F-B30F-6D5AE542029A}"/>
            </a:ext>
          </a:extLst>
        </cdr:cNvPr>
        <cdr:cNvSpPr txBox="1"/>
      </cdr:nvSpPr>
      <cdr:spPr>
        <a:xfrm xmlns:a="http://schemas.openxmlformats.org/drawingml/2006/main">
          <a:off x="1829865" y="457672"/>
          <a:ext cx="838643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0.42603</cdr:x>
      <cdr:y>0.34342</cdr:y>
    </cdr:from>
    <cdr:to>
      <cdr:x>0.58312</cdr:x>
      <cdr:y>0.45786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65DBA6F7-2EB4-4FA5-AA63-CABC4B8E58EE}"/>
            </a:ext>
          </a:extLst>
        </cdr:cNvPr>
        <cdr:cNvSpPr txBox="1"/>
      </cdr:nvSpPr>
      <cdr:spPr>
        <a:xfrm xmlns:a="http://schemas.openxmlformats.org/drawingml/2006/main">
          <a:off x="2274277" y="934694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0.18677</cdr:x>
      <cdr:y>0.26446</cdr:y>
    </cdr:from>
    <cdr:to>
      <cdr:x>0.34385</cdr:x>
      <cdr:y>0.3789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1A917477-E8A5-43CE-A988-75E1A5C6C9A6}"/>
            </a:ext>
          </a:extLst>
        </cdr:cNvPr>
        <cdr:cNvSpPr txBox="1"/>
      </cdr:nvSpPr>
      <cdr:spPr>
        <a:xfrm xmlns:a="http://schemas.openxmlformats.org/drawingml/2006/main">
          <a:off x="997035" y="719776"/>
          <a:ext cx="838536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0.73113</cdr:x>
      <cdr:y>0.4971</cdr:y>
    </cdr:from>
    <cdr:to>
      <cdr:x>0.88822</cdr:x>
      <cdr:y>0.61154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55542CDB-B40D-48EA-BB1C-A38E7BD9AC90}"/>
            </a:ext>
          </a:extLst>
        </cdr:cNvPr>
        <cdr:cNvSpPr txBox="1"/>
      </cdr:nvSpPr>
      <cdr:spPr>
        <a:xfrm xmlns:a="http://schemas.openxmlformats.org/drawingml/2006/main">
          <a:off x="3903010" y="1352946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0.09679</cdr:x>
      <cdr:y>0.49105</cdr:y>
    </cdr:from>
    <cdr:to>
      <cdr:x>0.25387</cdr:x>
      <cdr:y>0.60549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8392A0DC-2647-467D-A654-2F42C1837F00}"/>
            </a:ext>
          </a:extLst>
        </cdr:cNvPr>
        <cdr:cNvSpPr txBox="1"/>
      </cdr:nvSpPr>
      <cdr:spPr>
        <a:xfrm xmlns:a="http://schemas.openxmlformats.org/drawingml/2006/main">
          <a:off x="516714" y="1336489"/>
          <a:ext cx="838537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0.62672</cdr:x>
      <cdr:y>0.35863</cdr:y>
    </cdr:from>
    <cdr:to>
      <cdr:x>0.79809</cdr:x>
      <cdr:y>0.47223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64E88FF3-E070-452D-9237-8A60D23AA98A}"/>
            </a:ext>
          </a:extLst>
        </cdr:cNvPr>
        <cdr:cNvSpPr txBox="1"/>
      </cdr:nvSpPr>
      <cdr:spPr>
        <a:xfrm xmlns:a="http://schemas.openxmlformats.org/drawingml/2006/main">
          <a:off x="3061570" y="983258"/>
          <a:ext cx="837131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0.50268</cdr:x>
      <cdr:y>0.23681</cdr:y>
    </cdr:from>
    <cdr:to>
      <cdr:x>0.67406</cdr:x>
      <cdr:y>0.35041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871CB22-790F-4D69-8747-81B79525D5B6}"/>
            </a:ext>
          </a:extLst>
        </cdr:cNvPr>
        <cdr:cNvSpPr txBox="1"/>
      </cdr:nvSpPr>
      <cdr:spPr>
        <a:xfrm xmlns:a="http://schemas.openxmlformats.org/drawingml/2006/main">
          <a:off x="2455601" y="649260"/>
          <a:ext cx="837238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0.35323</cdr:x>
      <cdr:y>0.14486</cdr:y>
    </cdr:from>
    <cdr:to>
      <cdr:x>0.52462</cdr:x>
      <cdr:y>0.25846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0193AFD5-EE40-4CB4-B9B6-B838796E2CC8}"/>
            </a:ext>
          </a:extLst>
        </cdr:cNvPr>
        <cdr:cNvSpPr txBox="1"/>
      </cdr:nvSpPr>
      <cdr:spPr>
        <a:xfrm xmlns:a="http://schemas.openxmlformats.org/drawingml/2006/main">
          <a:off x="1725528" y="397163"/>
          <a:ext cx="837291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0.4281</cdr:x>
      <cdr:y>0.17356</cdr:y>
    </cdr:from>
    <cdr:to>
      <cdr:x>0.59949</cdr:x>
      <cdr:y>0.28716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A4A5C36C-EF67-42E2-A321-011201DFA7DC}"/>
            </a:ext>
          </a:extLst>
        </cdr:cNvPr>
        <cdr:cNvSpPr txBox="1"/>
      </cdr:nvSpPr>
      <cdr:spPr>
        <a:xfrm xmlns:a="http://schemas.openxmlformats.org/drawingml/2006/main">
          <a:off x="2091291" y="475848"/>
          <a:ext cx="837238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0.20251</cdr:x>
      <cdr:y>0.23098</cdr:y>
    </cdr:from>
    <cdr:to>
      <cdr:x>0.37389</cdr:x>
      <cdr:y>0.34458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CFAFFCA3-3498-48BC-A907-6D5CFC1A99D7}"/>
            </a:ext>
          </a:extLst>
        </cdr:cNvPr>
        <cdr:cNvSpPr txBox="1"/>
      </cdr:nvSpPr>
      <cdr:spPr>
        <a:xfrm xmlns:a="http://schemas.openxmlformats.org/drawingml/2006/main">
          <a:off x="989296" y="633285"/>
          <a:ext cx="837184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0.73615</cdr:x>
      <cdr:y>0.47771</cdr:y>
    </cdr:from>
    <cdr:to>
      <cdr:x>0.90754</cdr:x>
      <cdr:y>0.59131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375B374B-E1EC-457A-96C2-4506D352D744}"/>
            </a:ext>
          </a:extLst>
        </cdr:cNvPr>
        <cdr:cNvSpPr txBox="1"/>
      </cdr:nvSpPr>
      <cdr:spPr>
        <a:xfrm xmlns:a="http://schemas.openxmlformats.org/drawingml/2006/main">
          <a:off x="3596146" y="1309755"/>
          <a:ext cx="837238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0.11675</cdr:x>
      <cdr:y>0.42117</cdr:y>
    </cdr:from>
    <cdr:to>
      <cdr:x>0.28813</cdr:x>
      <cdr:y>0.53478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852CD48F-BDE7-4E36-B4CC-799529D9637A}"/>
            </a:ext>
          </a:extLst>
        </cdr:cNvPr>
        <cdr:cNvSpPr txBox="1"/>
      </cdr:nvSpPr>
      <cdr:spPr>
        <a:xfrm xmlns:a="http://schemas.openxmlformats.org/drawingml/2006/main">
          <a:off x="570346" y="1154743"/>
          <a:ext cx="837185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0.5102</cdr:x>
      <cdr:y>0.1493</cdr:y>
    </cdr:from>
    <cdr:to>
      <cdr:x>0.66909</cdr:x>
      <cdr:y>0.26254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A80F51A-C123-4ED5-9ECE-E436BB9D2028}"/>
            </a:ext>
          </a:extLst>
        </cdr:cNvPr>
        <cdr:cNvSpPr txBox="1"/>
      </cdr:nvSpPr>
      <cdr:spPr>
        <a:xfrm xmlns:a="http://schemas.openxmlformats.org/drawingml/2006/main">
          <a:off x="2798205" y="483690"/>
          <a:ext cx="871453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0.30608</cdr:x>
      <cdr:y>0.31883</cdr:y>
    </cdr:from>
    <cdr:to>
      <cdr:x>0.46496</cdr:x>
      <cdr:y>0.43207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25512F8-EC66-4230-9D7D-DF7B938A7C3B}"/>
            </a:ext>
          </a:extLst>
        </cdr:cNvPr>
        <cdr:cNvSpPr txBox="1"/>
      </cdr:nvSpPr>
      <cdr:spPr>
        <a:xfrm xmlns:a="http://schemas.openxmlformats.org/drawingml/2006/main">
          <a:off x="1678705" y="1032912"/>
          <a:ext cx="871397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0.58266</cdr:x>
      <cdr:y>0.17623</cdr:y>
    </cdr:from>
    <cdr:to>
      <cdr:x>0.74156</cdr:x>
      <cdr:y>0.28947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27A3ADD-E67F-4FBE-90D5-D64DF5953379}"/>
            </a:ext>
          </a:extLst>
        </cdr:cNvPr>
        <cdr:cNvSpPr txBox="1"/>
      </cdr:nvSpPr>
      <cdr:spPr>
        <a:xfrm xmlns:a="http://schemas.openxmlformats.org/drawingml/2006/main">
          <a:off x="3195607" y="570940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0.21772</cdr:x>
      <cdr:y>0.47791</cdr:y>
    </cdr:from>
    <cdr:to>
      <cdr:x>0.37662</cdr:x>
      <cdr:y>0.59115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7344F55-F698-469D-B52A-B1C8BBF8E090}"/>
            </a:ext>
          </a:extLst>
        </cdr:cNvPr>
        <cdr:cNvSpPr txBox="1"/>
      </cdr:nvSpPr>
      <cdr:spPr>
        <a:xfrm xmlns:a="http://schemas.openxmlformats.org/drawingml/2006/main">
          <a:off x="1194068" y="1548278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0.24908</cdr:x>
      <cdr:y>0.42357</cdr:y>
    </cdr:from>
    <cdr:to>
      <cdr:x>0.40798</cdr:x>
      <cdr:y>0.53681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18A2DDA4-C18F-4582-B05D-D88E781192FE}"/>
            </a:ext>
          </a:extLst>
        </cdr:cNvPr>
        <cdr:cNvSpPr txBox="1"/>
      </cdr:nvSpPr>
      <cdr:spPr>
        <a:xfrm xmlns:a="http://schemas.openxmlformats.org/drawingml/2006/main">
          <a:off x="1366094" y="1372239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0.63764</cdr:x>
      <cdr:y>0.2672</cdr:y>
    </cdr:from>
    <cdr:to>
      <cdr:x>0.79654</cdr:x>
      <cdr:y>0.38044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608B7598-2361-41ED-8DAA-58E62ACFFCF6}"/>
            </a:ext>
          </a:extLst>
        </cdr:cNvPr>
        <cdr:cNvSpPr txBox="1"/>
      </cdr:nvSpPr>
      <cdr:spPr>
        <a:xfrm xmlns:a="http://schemas.openxmlformats.org/drawingml/2006/main">
          <a:off x="3497187" y="865637"/>
          <a:ext cx="871454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0.38604</cdr:x>
      <cdr:y>0.19472</cdr:y>
    </cdr:from>
    <cdr:to>
      <cdr:x>0.54494</cdr:x>
      <cdr:y>0.30796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7B67AC8-A7A4-4B9B-9069-861CDD574A8D}"/>
            </a:ext>
          </a:extLst>
        </cdr:cNvPr>
        <cdr:cNvSpPr txBox="1"/>
      </cdr:nvSpPr>
      <cdr:spPr>
        <a:xfrm xmlns:a="http://schemas.openxmlformats.org/drawingml/2006/main">
          <a:off x="2117259" y="630831"/>
          <a:ext cx="871508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0.44419</cdr:x>
      <cdr:y>0.13827</cdr:y>
    </cdr:from>
    <cdr:to>
      <cdr:x>0.60309</cdr:x>
      <cdr:y>0.25151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4E1A4617-9954-4C32-8140-287850E81B75}"/>
            </a:ext>
          </a:extLst>
        </cdr:cNvPr>
        <cdr:cNvSpPr txBox="1"/>
      </cdr:nvSpPr>
      <cdr:spPr>
        <a:xfrm xmlns:a="http://schemas.openxmlformats.org/drawingml/2006/main">
          <a:off x="2436186" y="447955"/>
          <a:ext cx="871510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0.09158</cdr:x>
      <cdr:y>0.61847</cdr:y>
    </cdr:from>
    <cdr:to>
      <cdr:x>0.25049</cdr:x>
      <cdr:y>0.73171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70A3A7FD-A3AE-4190-97A1-076520BBD5B6}"/>
            </a:ext>
          </a:extLst>
        </cdr:cNvPr>
        <cdr:cNvSpPr txBox="1"/>
      </cdr:nvSpPr>
      <cdr:spPr>
        <a:xfrm xmlns:a="http://schemas.openxmlformats.org/drawingml/2006/main">
          <a:off x="502293" y="2003656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0.13372</cdr:x>
      <cdr:y>0.68036</cdr:y>
    </cdr:from>
    <cdr:to>
      <cdr:x>0.29261</cdr:x>
      <cdr:y>0.79359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789ACFFA-CB9F-47EF-8211-FD0F6550290A}"/>
            </a:ext>
          </a:extLst>
        </cdr:cNvPr>
        <cdr:cNvSpPr txBox="1"/>
      </cdr:nvSpPr>
      <cdr:spPr>
        <a:xfrm xmlns:a="http://schemas.openxmlformats.org/drawingml/2006/main">
          <a:off x="729810" y="1853477"/>
          <a:ext cx="867206" cy="308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0.13817</cdr:x>
      <cdr:y>0.59083</cdr:y>
    </cdr:from>
    <cdr:to>
      <cdr:x>0.29707</cdr:x>
      <cdr:y>0.70407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26969422-99E9-4A9D-AFCC-54030B2D1EE2}"/>
            </a:ext>
          </a:extLst>
        </cdr:cNvPr>
        <cdr:cNvSpPr txBox="1"/>
      </cdr:nvSpPr>
      <cdr:spPr>
        <a:xfrm xmlns:a="http://schemas.openxmlformats.org/drawingml/2006/main">
          <a:off x="757794" y="1914110"/>
          <a:ext cx="871510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0.19233</cdr:x>
      <cdr:y>0.66065</cdr:y>
    </cdr:from>
    <cdr:to>
      <cdr:x>0.26152</cdr:x>
      <cdr:y>0.77389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501B7BE6-6615-42B3-9EC1-C48CE1164024}"/>
            </a:ext>
          </a:extLst>
        </cdr:cNvPr>
        <cdr:cNvSpPr txBox="1"/>
      </cdr:nvSpPr>
      <cdr:spPr>
        <a:xfrm xmlns:a="http://schemas.openxmlformats.org/drawingml/2006/main">
          <a:off x="1049696" y="1799795"/>
          <a:ext cx="377639" cy="308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0.18492</cdr:x>
      <cdr:y>0.55914</cdr:y>
    </cdr:from>
    <cdr:to>
      <cdr:x>0.25411</cdr:x>
      <cdr:y>0.67238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10FAFDE5-4DEF-41AE-B256-2CD538D8DB39}"/>
            </a:ext>
          </a:extLst>
        </cdr:cNvPr>
        <cdr:cNvSpPr txBox="1"/>
      </cdr:nvSpPr>
      <cdr:spPr>
        <a:xfrm xmlns:a="http://schemas.openxmlformats.org/drawingml/2006/main">
          <a:off x="1014203" y="1811438"/>
          <a:ext cx="379488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0.23242</cdr:x>
      <cdr:y>0.58652</cdr:y>
    </cdr:from>
    <cdr:to>
      <cdr:x>0.30162</cdr:x>
      <cdr:y>0.70086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10FAFDE5-4DEF-41AE-B256-2CD538D8DB39}"/>
            </a:ext>
          </a:extLst>
        </cdr:cNvPr>
        <cdr:cNvSpPr txBox="1"/>
      </cdr:nvSpPr>
      <cdr:spPr>
        <a:xfrm xmlns:a="http://schemas.openxmlformats.org/drawingml/2006/main">
          <a:off x="1274744" y="1900134"/>
          <a:ext cx="379488" cy="3704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16</xdr:row>
      <xdr:rowOff>80962</xdr:rowOff>
    </xdr:from>
    <xdr:to>
      <xdr:col>5</xdr:col>
      <xdr:colOff>942975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A30D-67A7-48D7-AD90-09283DFA4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36</xdr:row>
      <xdr:rowOff>96837</xdr:rowOff>
    </xdr:from>
    <xdr:to>
      <xdr:col>8</xdr:col>
      <xdr:colOff>1504949</xdr:colOff>
      <xdr:row>50</xdr:row>
      <xdr:rowOff>173037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6A581-F55F-4A1A-8A91-B07BDCBD8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1004887</xdr:colOff>
      <xdr:row>16</xdr:row>
      <xdr:rowOff>128587</xdr:rowOff>
    </xdr:from>
    <xdr:to>
      <xdr:col>11</xdr:col>
      <xdr:colOff>1176337</xdr:colOff>
      <xdr:row>31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65E1EC-CEA5-4A2A-98A6-17BB6FA2E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204787</xdr:colOff>
      <xdr:row>18</xdr:row>
      <xdr:rowOff>90487</xdr:rowOff>
    </xdr:from>
    <xdr:to>
      <xdr:col>18</xdr:col>
      <xdr:colOff>547687</xdr:colOff>
      <xdr:row>32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77164E-E9B3-4BBB-9A89-B513656C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61912</xdr:colOff>
      <xdr:row>17</xdr:row>
      <xdr:rowOff>71437</xdr:rowOff>
    </xdr:from>
    <xdr:to>
      <xdr:col>22</xdr:col>
      <xdr:colOff>985837</xdr:colOff>
      <xdr:row>31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13A084-B9A4-4259-8E55-3CE72BD8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1285875</xdr:colOff>
      <xdr:row>18</xdr:row>
      <xdr:rowOff>61911</xdr:rowOff>
    </xdr:from>
    <xdr:to>
      <xdr:col>31</xdr:col>
      <xdr:colOff>33337</xdr:colOff>
      <xdr:row>35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DCDB2C-304A-4B6D-82E1-A61BBF3CC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233362</xdr:colOff>
      <xdr:row>20</xdr:row>
      <xdr:rowOff>42862</xdr:rowOff>
    </xdr:from>
    <xdr:to>
      <xdr:col>34</xdr:col>
      <xdr:colOff>576262</xdr:colOff>
      <xdr:row>34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E71683-0EDE-42F2-9697-5EF1D439E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357187</xdr:colOff>
      <xdr:row>10</xdr:row>
      <xdr:rowOff>119062</xdr:rowOff>
    </xdr:from>
    <xdr:to>
      <xdr:col>41</xdr:col>
      <xdr:colOff>481012</xdr:colOff>
      <xdr:row>25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F5C5B-40E7-48F2-B755-2E36D953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781050</xdr:colOff>
      <xdr:row>9</xdr:row>
      <xdr:rowOff>68262</xdr:rowOff>
    </xdr:from>
    <xdr:to>
      <xdr:col>44</xdr:col>
      <xdr:colOff>952500</xdr:colOff>
      <xdr:row>23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E77153-1F39-47A4-B93F-7A22C47D9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900112</xdr:colOff>
      <xdr:row>23</xdr:row>
      <xdr:rowOff>80962</xdr:rowOff>
    </xdr:from>
    <xdr:to>
      <xdr:col>51</xdr:col>
      <xdr:colOff>452437</xdr:colOff>
      <xdr:row>37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0D6C90-9F6B-423E-8248-06F3784D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165100</xdr:colOff>
      <xdr:row>13</xdr:row>
      <xdr:rowOff>38099</xdr:rowOff>
    </xdr:from>
    <xdr:to>
      <xdr:col>54</xdr:col>
      <xdr:colOff>336550</xdr:colOff>
      <xdr:row>27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6C463B-580D-41A4-A6E5-07605BEFA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134937</xdr:colOff>
      <xdr:row>17</xdr:row>
      <xdr:rowOff>77787</xdr:rowOff>
    </xdr:from>
    <xdr:to>
      <xdr:col>62</xdr:col>
      <xdr:colOff>481012</xdr:colOff>
      <xdr:row>31</xdr:row>
      <xdr:rowOff>153987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8B826E-66BE-4AD8-A045-43CDB624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131762</xdr:colOff>
      <xdr:row>11</xdr:row>
      <xdr:rowOff>20637</xdr:rowOff>
    </xdr:from>
    <xdr:to>
      <xdr:col>65</xdr:col>
      <xdr:colOff>185737</xdr:colOff>
      <xdr:row>25</xdr:row>
      <xdr:rowOff>96837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18CB8B-B198-428D-8839-2078F9FE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414337</xdr:colOff>
      <xdr:row>19</xdr:row>
      <xdr:rowOff>147637</xdr:rowOff>
    </xdr:from>
    <xdr:to>
      <xdr:col>68</xdr:col>
      <xdr:colOff>509587</xdr:colOff>
      <xdr:row>34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D490C8-1772-400E-8DB5-4B9C7330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361950</xdr:colOff>
      <xdr:row>11</xdr:row>
      <xdr:rowOff>138112</xdr:rowOff>
    </xdr:from>
    <xdr:to>
      <xdr:col>74</xdr:col>
      <xdr:colOff>66675</xdr:colOff>
      <xdr:row>26</xdr:row>
      <xdr:rowOff>23812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F86DA8-2BA6-47A8-B53A-F0320350F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74</xdr:col>
      <xdr:colOff>703944</xdr:colOff>
      <xdr:row>22</xdr:row>
      <xdr:rowOff>61548</xdr:rowOff>
    </xdr:from>
    <xdr:to>
      <xdr:col>81</xdr:col>
      <xdr:colOff>176894</xdr:colOff>
      <xdr:row>36</xdr:row>
      <xdr:rowOff>139925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7A3D7D-E247-4833-8262-4E1D1E98F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777875</xdr:colOff>
      <xdr:row>32</xdr:row>
      <xdr:rowOff>108743</xdr:rowOff>
    </xdr:from>
    <xdr:to>
      <xdr:col>60</xdr:col>
      <xdr:colOff>317500</xdr:colOff>
      <xdr:row>46</xdr:row>
      <xdr:rowOff>184943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C61334-DBA6-435C-99A3-7529AF43F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107156</xdr:colOff>
      <xdr:row>9</xdr:row>
      <xdr:rowOff>140494</xdr:rowOff>
    </xdr:from>
    <xdr:to>
      <xdr:col>88</xdr:col>
      <xdr:colOff>194469</xdr:colOff>
      <xdr:row>24</xdr:row>
      <xdr:rowOff>26194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FA0CFC-5B62-4518-A4E8-0C1B7E6CF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89</xdr:col>
      <xdr:colOff>488155</xdr:colOff>
      <xdr:row>8</xdr:row>
      <xdr:rowOff>180181</xdr:rowOff>
    </xdr:from>
    <xdr:to>
      <xdr:col>93</xdr:col>
      <xdr:colOff>654843</xdr:colOff>
      <xdr:row>23</xdr:row>
      <xdr:rowOff>65881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87AF780-B5C7-490E-BCBF-314020A5C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345281</xdr:colOff>
      <xdr:row>9</xdr:row>
      <xdr:rowOff>45244</xdr:rowOff>
    </xdr:from>
    <xdr:to>
      <xdr:col>97</xdr:col>
      <xdr:colOff>980281</xdr:colOff>
      <xdr:row>23</xdr:row>
      <xdr:rowOff>121444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FC189C7-497E-4133-AF83-8EC3674E3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98</xdr:col>
      <xdr:colOff>250031</xdr:colOff>
      <xdr:row>10</xdr:row>
      <xdr:rowOff>21431</xdr:rowOff>
    </xdr:from>
    <xdr:to>
      <xdr:col>101</xdr:col>
      <xdr:colOff>885031</xdr:colOff>
      <xdr:row>24</xdr:row>
      <xdr:rowOff>97631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2D02EC-14C3-4AD1-A0FB-7E04B2E1E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102</xdr:col>
      <xdr:colOff>194468</xdr:colOff>
      <xdr:row>9</xdr:row>
      <xdr:rowOff>124618</xdr:rowOff>
    </xdr:from>
    <xdr:to>
      <xdr:col>105</xdr:col>
      <xdr:colOff>829468</xdr:colOff>
      <xdr:row>24</xdr:row>
      <xdr:rowOff>10318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A280BF7-F886-4B69-94F7-D551ED1B3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206375</xdr:colOff>
      <xdr:row>9</xdr:row>
      <xdr:rowOff>37305</xdr:rowOff>
    </xdr:from>
    <xdr:to>
      <xdr:col>109</xdr:col>
      <xdr:colOff>976312</xdr:colOff>
      <xdr:row>23</xdr:row>
      <xdr:rowOff>113505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C46C896-8314-414E-A31B-C6FFFD926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825205</xdr:colOff>
      <xdr:row>40</xdr:row>
      <xdr:rowOff>20637</xdr:rowOff>
    </xdr:from>
    <xdr:to>
      <xdr:col>25</xdr:col>
      <xdr:colOff>96137</xdr:colOff>
      <xdr:row>58</xdr:row>
      <xdr:rowOff>122939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BE6DD7D-1341-43CE-B437-73270BCB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0.74652</cdr:x>
      <cdr:y>0.58335</cdr:y>
    </cdr:from>
    <cdr:to>
      <cdr:x>0.8589</cdr:x>
      <cdr:y>0.69786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61DF78E0-0190-4C5F-B31E-04A8B7212D52}"/>
            </a:ext>
          </a:extLst>
        </cdr:cNvPr>
        <cdr:cNvSpPr txBox="1"/>
      </cdr:nvSpPr>
      <cdr:spPr>
        <a:xfrm xmlns:a="http://schemas.openxmlformats.org/drawingml/2006/main">
          <a:off x="4771185" y="1600250"/>
          <a:ext cx="71829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0.49468</cdr:x>
      <cdr:y>0.39699</cdr:y>
    </cdr:from>
    <cdr:to>
      <cdr:x>0.60708</cdr:x>
      <cdr:y>0.51149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6981217-3AE6-4513-86AF-22561E901D52}"/>
            </a:ext>
          </a:extLst>
        </cdr:cNvPr>
        <cdr:cNvSpPr txBox="1"/>
      </cdr:nvSpPr>
      <cdr:spPr>
        <a:xfrm xmlns:a="http://schemas.openxmlformats.org/drawingml/2006/main">
          <a:off x="3161657" y="1089025"/>
          <a:ext cx="718340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0.24856</cdr:x>
      <cdr:y>0.54407</cdr:y>
    </cdr:from>
    <cdr:to>
      <cdr:x>0.36094</cdr:x>
      <cdr:y>0.65857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3E8F600B-EE47-4C2B-BA3A-F26CF8AD24DB}"/>
            </a:ext>
          </a:extLst>
        </cdr:cNvPr>
        <cdr:cNvSpPr txBox="1"/>
      </cdr:nvSpPr>
      <cdr:spPr>
        <a:xfrm xmlns:a="http://schemas.openxmlformats.org/drawingml/2006/main">
          <a:off x="1588589" y="1492492"/>
          <a:ext cx="718249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0.34861</cdr:x>
      <cdr:y>0.59312</cdr:y>
    </cdr:from>
    <cdr:to>
      <cdr:x>0.46101</cdr:x>
      <cdr:y>0.70762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372D979D-A3F8-40B2-A2EC-06472B6659AB}"/>
            </a:ext>
          </a:extLst>
        </cdr:cNvPr>
        <cdr:cNvSpPr txBox="1"/>
      </cdr:nvSpPr>
      <cdr:spPr>
        <a:xfrm xmlns:a="http://schemas.openxmlformats.org/drawingml/2006/main">
          <a:off x="2231361" y="1627038"/>
          <a:ext cx="71945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0.3853</cdr:x>
      <cdr:y>0.51402</cdr:y>
    </cdr:from>
    <cdr:to>
      <cdr:x>0.4977</cdr:x>
      <cdr:y>0.62852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B14A8265-7E32-4E71-A8AD-78604ECC9964}"/>
            </a:ext>
          </a:extLst>
        </cdr:cNvPr>
        <cdr:cNvSpPr txBox="1"/>
      </cdr:nvSpPr>
      <cdr:spPr>
        <a:xfrm xmlns:a="http://schemas.openxmlformats.org/drawingml/2006/main">
          <a:off x="2462577" y="1410056"/>
          <a:ext cx="718386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0.09737</cdr:x>
      <cdr:y>0.14628</cdr:y>
    </cdr:from>
    <cdr:to>
      <cdr:x>0.20976</cdr:x>
      <cdr:y>0.26079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18EDD1F6-1CE6-47D1-BBEF-5E0573054927}"/>
            </a:ext>
          </a:extLst>
        </cdr:cNvPr>
        <cdr:cNvSpPr txBox="1"/>
      </cdr:nvSpPr>
      <cdr:spPr>
        <a:xfrm xmlns:a="http://schemas.openxmlformats.org/drawingml/2006/main">
          <a:off x="622300" y="401286"/>
          <a:ext cx="718340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0.60009</cdr:x>
      <cdr:y>0.35431</cdr:y>
    </cdr:from>
    <cdr:to>
      <cdr:x>0.7572</cdr:x>
      <cdr:y>0.46882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89ED0B2-CCEB-4FE2-A7B1-4ACCCAFFE640}"/>
            </a:ext>
          </a:extLst>
        </cdr:cNvPr>
        <cdr:cNvSpPr txBox="1"/>
      </cdr:nvSpPr>
      <cdr:spPr>
        <a:xfrm xmlns:a="http://schemas.openxmlformats.org/drawingml/2006/main">
          <a:off x="2746469" y="971951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0.47114</cdr:x>
      <cdr:y>0.13902</cdr:y>
    </cdr:from>
    <cdr:to>
      <cdr:x>0.62826</cdr:x>
      <cdr:y>0.25352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B0262432-E1F0-4B8A-8F40-89D05DB42C07}"/>
            </a:ext>
          </a:extLst>
        </cdr:cNvPr>
        <cdr:cNvSpPr txBox="1"/>
      </cdr:nvSpPr>
      <cdr:spPr>
        <a:xfrm xmlns:a="http://schemas.openxmlformats.org/drawingml/2006/main">
          <a:off x="2156293" y="381351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0.17563</cdr:x>
      <cdr:y>0.49732</cdr:y>
    </cdr:from>
    <cdr:to>
      <cdr:x>0.33273</cdr:x>
      <cdr:y>0.61183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CEB04162-16BE-4F43-A95F-F495D9480C50}"/>
            </a:ext>
          </a:extLst>
        </cdr:cNvPr>
        <cdr:cNvSpPr txBox="1"/>
      </cdr:nvSpPr>
      <cdr:spPr>
        <a:xfrm xmlns:a="http://schemas.openxmlformats.org/drawingml/2006/main">
          <a:off x="803835" y="136425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0.32417</cdr:x>
      <cdr:y>0.47982</cdr:y>
    </cdr:from>
    <cdr:to>
      <cdr:x>0.4813</cdr:x>
      <cdr:y>0.59432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E05E714-E5AF-41B3-9317-30D1FF76157E}"/>
            </a:ext>
          </a:extLst>
        </cdr:cNvPr>
        <cdr:cNvSpPr txBox="1"/>
      </cdr:nvSpPr>
      <cdr:spPr>
        <a:xfrm xmlns:a="http://schemas.openxmlformats.org/drawingml/2006/main">
          <a:off x="1483641" y="131623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0.40842</cdr:x>
      <cdr:y>0.12005</cdr:y>
    </cdr:from>
    <cdr:to>
      <cdr:x>0.56555</cdr:x>
      <cdr:y>0.23455</cdr:y>
    </cdr:to>
    <cdr:sp macro="" textlink="">
      <cdr:nvSpPr>
        <cdr:cNvPr id="16" name="TextBox 17">
          <a:extLst xmlns:a="http://schemas.openxmlformats.org/drawingml/2006/main">
            <a:ext uri="{FF2B5EF4-FFF2-40B4-BE49-F238E27FC236}">
              <a16:creationId xmlns:a16="http://schemas.microsoft.com/office/drawing/2014/main" id="{F19D26BA-4AFF-4629-BCB5-9F4663CFF66C}"/>
            </a:ext>
          </a:extLst>
        </cdr:cNvPr>
        <cdr:cNvSpPr txBox="1"/>
      </cdr:nvSpPr>
      <cdr:spPr>
        <a:xfrm xmlns:a="http://schemas.openxmlformats.org/drawingml/2006/main">
          <a:off x="1869234" y="329320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0.12211</cdr:x>
      <cdr:y>0.54225</cdr:y>
    </cdr:from>
    <cdr:to>
      <cdr:x>0.27922</cdr:x>
      <cdr:y>0.65675</cdr:y>
    </cdr:to>
    <cdr:sp macro="" textlink="">
      <cdr:nvSpPr>
        <cdr:cNvPr id="17" name="TextBox 17">
          <a:extLst xmlns:a="http://schemas.openxmlformats.org/drawingml/2006/main">
            <a:ext uri="{FF2B5EF4-FFF2-40B4-BE49-F238E27FC236}">
              <a16:creationId xmlns:a16="http://schemas.microsoft.com/office/drawing/2014/main" id="{D3832C26-18A5-43FC-8BFA-EED265983C65}"/>
            </a:ext>
          </a:extLst>
        </cdr:cNvPr>
        <cdr:cNvSpPr txBox="1"/>
      </cdr:nvSpPr>
      <cdr:spPr>
        <a:xfrm xmlns:a="http://schemas.openxmlformats.org/drawingml/2006/main">
          <a:off x="558853" y="148748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0.07527</cdr:x>
      <cdr:y>0.60012</cdr:y>
    </cdr:from>
    <cdr:to>
      <cdr:x>0.23239</cdr:x>
      <cdr:y>0.71462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7E157D2D-4A34-43FF-8A8D-C43A00805E8C}"/>
            </a:ext>
          </a:extLst>
        </cdr:cNvPr>
        <cdr:cNvSpPr txBox="1"/>
      </cdr:nvSpPr>
      <cdr:spPr>
        <a:xfrm xmlns:a="http://schemas.openxmlformats.org/drawingml/2006/main">
          <a:off x="344487" y="164623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0.7894</cdr:x>
      <cdr:y>0.57396</cdr:y>
    </cdr:from>
    <cdr:to>
      <cdr:x>0.94656</cdr:x>
      <cdr:y>0.68847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3611657" y="1574494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0.60836</cdr:x>
      <cdr:y>0.52649</cdr:y>
    </cdr:from>
    <cdr:to>
      <cdr:x>0.76553</cdr:x>
      <cdr:y>0.64099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783356" y="1444269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0.27979</cdr:x>
      <cdr:y>0.09487</cdr:y>
    </cdr:from>
    <cdr:to>
      <cdr:x>0.43694</cdr:x>
      <cdr:y>0.20937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280086" y="260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0.47522</cdr:x>
      <cdr:y>0.30884</cdr:y>
    </cdr:from>
    <cdr:to>
      <cdr:x>0.6324</cdr:x>
      <cdr:y>0.42335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2174204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0.56297</cdr:x>
      <cdr:y>0.5191</cdr:y>
    </cdr:from>
    <cdr:to>
      <cdr:x>0.72015</cdr:x>
      <cdr:y>0.6336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575672" y="1423987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0.19502</cdr:x>
      <cdr:y>0.35102</cdr:y>
    </cdr:from>
    <cdr:to>
      <cdr:x>0.35219</cdr:x>
      <cdr:y>0.46552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892228" y="9629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0.12214</cdr:x>
      <cdr:y>0.34812</cdr:y>
    </cdr:from>
    <cdr:to>
      <cdr:x>0.27931</cdr:x>
      <cdr:y>0.46263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558800" y="9549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0.2725</cdr:x>
      <cdr:y>0.13125</cdr:y>
    </cdr:from>
    <cdr:to>
      <cdr:x>0.42971</cdr:x>
      <cdr:y>0.24576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1246281" y="360056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0.14216</cdr:x>
      <cdr:y>0.5519</cdr:y>
    </cdr:from>
    <cdr:to>
      <cdr:x>0.2994</cdr:x>
      <cdr:y>0.6664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650204" y="151396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0.50052</cdr:x>
      <cdr:y>0.51016</cdr:y>
    </cdr:from>
    <cdr:to>
      <cdr:x>0.65775</cdr:x>
      <cdr:y>0.62466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2289175" y="13994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0.54918</cdr:x>
      <cdr:y>0.28922</cdr:y>
    </cdr:from>
    <cdr:to>
      <cdr:x>0.7063</cdr:x>
      <cdr:y>0.40373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513481" y="793393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0.3508</cdr:x>
      <cdr:y>0.60413</cdr:y>
    </cdr:from>
    <cdr:to>
      <cdr:x>0.5079</cdr:x>
      <cdr:y>0.71863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605523" y="1657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0.4317</cdr:x>
      <cdr:y>0.60398</cdr:y>
    </cdr:from>
    <cdr:to>
      <cdr:x>0.58882</cdr:x>
      <cdr:y>0.71849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975767" y="1656844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0.46392</cdr:x>
      <cdr:y>0.386</cdr:y>
    </cdr:from>
    <cdr:to>
      <cdr:x>0.62104</cdr:x>
      <cdr:y>0.5005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123234" y="1058863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0.15332</cdr:x>
      <cdr:y>0.13979</cdr:y>
    </cdr:from>
    <cdr:to>
      <cdr:x>0.31044</cdr:x>
      <cdr:y>0.25429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701728" y="3834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0.13944</cdr:x>
      <cdr:y>0.68377</cdr:y>
    </cdr:from>
    <cdr:to>
      <cdr:x>0.29656</cdr:x>
      <cdr:y>0.79827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638175" y="187571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0.46594</cdr:x>
      <cdr:y>0.3442</cdr:y>
    </cdr:from>
    <cdr:to>
      <cdr:x>0.62305</cdr:x>
      <cdr:y>0.4587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132481" y="9442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0.21379</cdr:x>
      <cdr:y>0.12669</cdr:y>
    </cdr:from>
    <cdr:to>
      <cdr:x>0.37089</cdr:x>
      <cdr:y>0.2412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978460" y="347548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0.35192</cdr:x>
      <cdr:y>0.30884</cdr:y>
    </cdr:from>
    <cdr:to>
      <cdr:x>0.50904</cdr:x>
      <cdr:y>0.42335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610641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0.39108</cdr:x>
      <cdr:y>0.25</cdr:y>
    </cdr:from>
    <cdr:to>
      <cdr:x>0.5482</cdr:x>
      <cdr:y>0.3645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789860" y="685800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0.10823</cdr:x>
      <cdr:y>0.40599</cdr:y>
    </cdr:from>
    <cdr:to>
      <cdr:x>0.26535</cdr:x>
      <cdr:y>0.5205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495354" y="111371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4762</xdr:rowOff>
    </xdr:from>
    <xdr:to>
      <xdr:col>3</xdr:col>
      <xdr:colOff>190500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447E0-2384-4C0F-862D-2A3855E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12</xdr:row>
      <xdr:rowOff>176212</xdr:rowOff>
    </xdr:from>
    <xdr:to>
      <xdr:col>6</xdr:col>
      <xdr:colOff>581025</xdr:colOff>
      <xdr:row>27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6992A-1E3F-4BCA-BF0F-B3A9DBEA3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1419225</xdr:colOff>
      <xdr:row>28</xdr:row>
      <xdr:rowOff>33337</xdr:rowOff>
    </xdr:from>
    <xdr:to>
      <xdr:col>9</xdr:col>
      <xdr:colOff>828675</xdr:colOff>
      <xdr:row>42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055EF-6C4C-47D8-B621-EBEEC7939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1304925</xdr:colOff>
      <xdr:row>14</xdr:row>
      <xdr:rowOff>100012</xdr:rowOff>
    </xdr:from>
    <xdr:to>
      <xdr:col>11</xdr:col>
      <xdr:colOff>1400175</xdr:colOff>
      <xdr:row>28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342625-F98F-4F88-97A4-D5CF9E1D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14</xdr:row>
      <xdr:rowOff>128587</xdr:rowOff>
    </xdr:from>
    <xdr:to>
      <xdr:col>15</xdr:col>
      <xdr:colOff>180975</xdr:colOff>
      <xdr:row>29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2426B-52B0-47E8-A7FD-37B8B693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323850</xdr:colOff>
      <xdr:row>13</xdr:row>
      <xdr:rowOff>185737</xdr:rowOff>
    </xdr:from>
    <xdr:to>
      <xdr:col>18</xdr:col>
      <xdr:colOff>352425</xdr:colOff>
      <xdr:row>28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4EFACD-E722-4B8D-9C80-7CA14C30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575896</xdr:colOff>
      <xdr:row>13</xdr:row>
      <xdr:rowOff>65942</xdr:rowOff>
    </xdr:from>
    <xdr:to>
      <xdr:col>23</xdr:col>
      <xdr:colOff>75467</xdr:colOff>
      <xdr:row>27</xdr:row>
      <xdr:rowOff>146905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663A92-FAF2-4215-BD3E-9E2660B1E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30</xdr:col>
      <xdr:colOff>30040</xdr:colOff>
      <xdr:row>28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64A34F-41C4-478D-B783-12C674C59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853179</xdr:colOff>
      <xdr:row>31</xdr:row>
      <xdr:rowOff>59593</xdr:rowOff>
    </xdr:from>
    <xdr:to>
      <xdr:col>29</xdr:col>
      <xdr:colOff>1027396</xdr:colOff>
      <xdr:row>45</xdr:row>
      <xdr:rowOff>135793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911749-90DF-4CB0-BA97-E2ACF0A0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329405</xdr:colOff>
      <xdr:row>23</xdr:row>
      <xdr:rowOff>100807</xdr:rowOff>
    </xdr:from>
    <xdr:to>
      <xdr:col>34</xdr:col>
      <xdr:colOff>464343</xdr:colOff>
      <xdr:row>37</xdr:row>
      <xdr:rowOff>177007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527090-1AE5-4AA3-9D9F-1EA9EC01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1508124</xdr:colOff>
      <xdr:row>26</xdr:row>
      <xdr:rowOff>46568</xdr:rowOff>
    </xdr:from>
    <xdr:to>
      <xdr:col>25</xdr:col>
      <xdr:colOff>513291</xdr:colOff>
      <xdr:row>40</xdr:row>
      <xdr:rowOff>122768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7252D8-3521-4716-8E2F-8B856CA50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253999</xdr:colOff>
      <xdr:row>24</xdr:row>
      <xdr:rowOff>173567</xdr:rowOff>
    </xdr:from>
    <xdr:to>
      <xdr:col>42</xdr:col>
      <xdr:colOff>285749</xdr:colOff>
      <xdr:row>39</xdr:row>
      <xdr:rowOff>59267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C81814-6E24-4442-B17B-5B5AD5D96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529167</xdr:colOff>
      <xdr:row>27</xdr:row>
      <xdr:rowOff>184149</xdr:rowOff>
    </xdr:from>
    <xdr:to>
      <xdr:col>50</xdr:col>
      <xdr:colOff>190501</xdr:colOff>
      <xdr:row>42</xdr:row>
      <xdr:rowOff>69849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9A0E91-D34C-4EE9-8AF5-C588B77B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571500</xdr:colOff>
      <xdr:row>5</xdr:row>
      <xdr:rowOff>57150</xdr:rowOff>
    </xdr:from>
    <xdr:to>
      <xdr:col>51</xdr:col>
      <xdr:colOff>232833</xdr:colOff>
      <xdr:row>19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3A5EC7-6D1D-423F-B40E-D7B7D612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0.58101</cdr:x>
      <cdr:y>0.19491</cdr:y>
    </cdr:from>
    <cdr:to>
      <cdr:x>0.73812</cdr:x>
      <cdr:y>0.30942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2659157" y="534681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0.3931</cdr:x>
      <cdr:y>0.30369</cdr:y>
    </cdr:from>
    <cdr:to>
      <cdr:x>0.55021</cdr:x>
      <cdr:y>0.41819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1799106" y="833081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0.19471</cdr:x>
      <cdr:y>0.29741</cdr:y>
    </cdr:from>
    <cdr:to>
      <cdr:x>0.35181</cdr:x>
      <cdr:y>0.41192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891148" y="815861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0.2652</cdr:x>
      <cdr:y>0.15549</cdr:y>
    </cdr:from>
    <cdr:to>
      <cdr:x>0.42233</cdr:x>
      <cdr:y>0.26999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213767" y="426531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0.34772</cdr:x>
      <cdr:y>0.35127</cdr:y>
    </cdr:from>
    <cdr:to>
      <cdr:x>0.50485</cdr:x>
      <cdr:y>0.46578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591422" y="963612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0.12904</cdr:x>
      <cdr:y>0.64326</cdr:y>
    </cdr:from>
    <cdr:to>
      <cdr:x>0.28616</cdr:x>
      <cdr:y>0.75776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590604" y="1764593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0.45742</cdr:x>
      <cdr:y>0.20531</cdr:y>
    </cdr:from>
    <cdr:to>
      <cdr:x>0.6146</cdr:x>
      <cdr:y>0.31981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092793" y="5632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0.2705</cdr:x>
      <cdr:y>0.15549</cdr:y>
    </cdr:from>
    <cdr:to>
      <cdr:x>0.42768</cdr:x>
      <cdr:y>0.26999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237579" y="426532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0.35651</cdr:x>
      <cdr:y>0.2934</cdr:y>
    </cdr:from>
    <cdr:to>
      <cdr:x>0.51369</cdr:x>
      <cdr:y>0.40791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631109" y="804863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0.56694</cdr:x>
      <cdr:y>0.23831</cdr:y>
    </cdr:from>
    <cdr:to>
      <cdr:x>0.724</cdr:x>
      <cdr:y>0.35281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2595638" y="653740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0.19879</cdr:x>
      <cdr:y>0.27765</cdr:y>
    </cdr:from>
    <cdr:to>
      <cdr:x>0.35585</cdr:x>
      <cdr:y>0.39215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910128" y="761646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0.56901</cdr:x>
      <cdr:y>0.23553</cdr:y>
    </cdr:from>
    <cdr:to>
      <cdr:x>0.72628</cdr:x>
      <cdr:y>0.35003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88156904-D492-4B56-9881-75BFD150C318}"/>
            </a:ext>
          </a:extLst>
        </cdr:cNvPr>
        <cdr:cNvSpPr txBox="1"/>
      </cdr:nvSpPr>
      <cdr:spPr>
        <a:xfrm xmlns:a="http://schemas.openxmlformats.org/drawingml/2006/main">
          <a:off x="2601498" y="646113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0.19514</cdr:x>
      <cdr:y>0.41376</cdr:y>
    </cdr:from>
    <cdr:to>
      <cdr:x>0.35242</cdr:x>
      <cdr:y>0.52826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65F49050-077E-463A-A4C7-FB5BE7C970FD}"/>
            </a:ext>
          </a:extLst>
        </cdr:cNvPr>
        <cdr:cNvSpPr txBox="1"/>
      </cdr:nvSpPr>
      <cdr:spPr>
        <a:xfrm xmlns:a="http://schemas.openxmlformats.org/drawingml/2006/main">
          <a:off x="892175" y="1135019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0.14826</cdr:x>
      <cdr:y>0.36285</cdr:y>
    </cdr:from>
    <cdr:to>
      <cdr:x>0.23872</cdr:x>
      <cdr:y>0.47735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F470E503-0636-4F34-9B7F-513511B99D1B}"/>
            </a:ext>
          </a:extLst>
        </cdr:cNvPr>
        <cdr:cNvSpPr txBox="1"/>
      </cdr:nvSpPr>
      <cdr:spPr>
        <a:xfrm xmlns:a="http://schemas.openxmlformats.org/drawingml/2006/main">
          <a:off x="677862" y="995363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0.35486</cdr:x>
      <cdr:y>0.31076</cdr:y>
    </cdr:from>
    <cdr:to>
      <cdr:x>0.4592</cdr:x>
      <cdr:y>0.42432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CD3AFBF-F2A8-4AA2-A3E1-E9DE6D12CDC4}"/>
            </a:ext>
          </a:extLst>
        </cdr:cNvPr>
        <cdr:cNvSpPr txBox="1"/>
      </cdr:nvSpPr>
      <cdr:spPr>
        <a:xfrm xmlns:a="http://schemas.openxmlformats.org/drawingml/2006/main">
          <a:off x="1622425" y="852487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0.65</cdr:x>
      <cdr:y>0.15741</cdr:y>
    </cdr:from>
    <cdr:to>
      <cdr:x>0.75434</cdr:x>
      <cdr:y>0.27096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30918DBF-5092-4707-B8DF-53F8B38CE112}"/>
            </a:ext>
          </a:extLst>
        </cdr:cNvPr>
        <cdr:cNvSpPr txBox="1"/>
      </cdr:nvSpPr>
      <cdr:spPr>
        <a:xfrm xmlns:a="http://schemas.openxmlformats.org/drawingml/2006/main">
          <a:off x="2971800" y="431800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0.14479</cdr:x>
      <cdr:y>0.42361</cdr:y>
    </cdr:from>
    <cdr:to>
      <cdr:x>0.23524</cdr:x>
      <cdr:y>0.53811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F800647E-8A1E-47E5-9B75-27139914E3F3}"/>
            </a:ext>
          </a:extLst>
        </cdr:cNvPr>
        <cdr:cNvSpPr txBox="1"/>
      </cdr:nvSpPr>
      <cdr:spPr>
        <a:xfrm xmlns:a="http://schemas.openxmlformats.org/drawingml/2006/main">
          <a:off x="661987" y="1162050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0.3566</cdr:x>
      <cdr:y>0.28472</cdr:y>
    </cdr:from>
    <cdr:to>
      <cdr:x>0.46094</cdr:x>
      <cdr:y>0.39827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A725FFCD-3161-4D67-AB29-7F2B6E7E7C8A}"/>
            </a:ext>
          </a:extLst>
        </cdr:cNvPr>
        <cdr:cNvSpPr txBox="1"/>
      </cdr:nvSpPr>
      <cdr:spPr>
        <a:xfrm xmlns:a="http://schemas.openxmlformats.org/drawingml/2006/main">
          <a:off x="1630362" y="781049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0.65</cdr:x>
      <cdr:y>0.25868</cdr:y>
    </cdr:from>
    <cdr:to>
      <cdr:x>0.75434</cdr:x>
      <cdr:y>0.37223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B0A5BB21-1159-4142-BA8D-00CCFC992B13}"/>
            </a:ext>
          </a:extLst>
        </cdr:cNvPr>
        <cdr:cNvSpPr txBox="1"/>
      </cdr:nvSpPr>
      <cdr:spPr>
        <a:xfrm xmlns:a="http://schemas.openxmlformats.org/drawingml/2006/main">
          <a:off x="2971800" y="709612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0.18299</cdr:x>
      <cdr:y>0.18056</cdr:y>
    </cdr:from>
    <cdr:to>
      <cdr:x>0.27344</cdr:x>
      <cdr:y>0.29506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836612" y="495300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0.41042</cdr:x>
      <cdr:y>0.386</cdr:y>
    </cdr:from>
    <cdr:to>
      <cdr:x>0.50087</cdr:x>
      <cdr:y>0.5005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1876425" y="1058862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0.62569</cdr:x>
      <cdr:y>0.61169</cdr:y>
    </cdr:from>
    <cdr:to>
      <cdr:x>0.71615</cdr:x>
      <cdr:y>0.72619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2860675" y="1677987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0.20556</cdr:x>
      <cdr:y>0.24132</cdr:y>
    </cdr:from>
    <cdr:to>
      <cdr:x>0.29601</cdr:x>
      <cdr:y>0.35582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EC2AA52-E0F4-417C-9498-75ED23EEC25D}"/>
            </a:ext>
          </a:extLst>
        </cdr:cNvPr>
        <cdr:cNvSpPr txBox="1"/>
      </cdr:nvSpPr>
      <cdr:spPr>
        <a:xfrm xmlns:a="http://schemas.openxmlformats.org/drawingml/2006/main">
          <a:off x="939799" y="661987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0.47292</cdr:x>
      <cdr:y>0.41782</cdr:y>
    </cdr:from>
    <cdr:to>
      <cdr:x>0.56337</cdr:x>
      <cdr:y>0.53232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65DBD972-455E-4D11-9E35-A406BBC463FD}"/>
            </a:ext>
          </a:extLst>
        </cdr:cNvPr>
        <cdr:cNvSpPr txBox="1"/>
      </cdr:nvSpPr>
      <cdr:spPr>
        <a:xfrm xmlns:a="http://schemas.openxmlformats.org/drawingml/2006/main">
          <a:off x="2162175" y="1146174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0.72118</cdr:x>
      <cdr:y>0.61748</cdr:y>
    </cdr:from>
    <cdr:to>
      <cdr:x>0.81163</cdr:x>
      <cdr:y>0.73198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24892C8E-FE25-4D8B-B16D-4FB7A3B22FFD}"/>
            </a:ext>
          </a:extLst>
        </cdr:cNvPr>
        <cdr:cNvSpPr txBox="1"/>
      </cdr:nvSpPr>
      <cdr:spPr>
        <a:xfrm xmlns:a="http://schemas.openxmlformats.org/drawingml/2006/main">
          <a:off x="3297237" y="1693861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0.4889</cdr:x>
      <cdr:y>0.36467</cdr:y>
    </cdr:from>
    <cdr:to>
      <cdr:x>0.64618</cdr:x>
      <cdr:y>0.47822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263BC36B-B3E6-4668-B053-8E89CD8C5404}"/>
            </a:ext>
          </a:extLst>
        </cdr:cNvPr>
        <cdr:cNvSpPr txBox="1"/>
      </cdr:nvSpPr>
      <cdr:spPr>
        <a:xfrm xmlns:a="http://schemas.openxmlformats.org/drawingml/2006/main">
          <a:off x="3170421" y="1274716"/>
          <a:ext cx="1019873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0.53837</cdr:x>
      <cdr:y>0.29417</cdr:y>
    </cdr:from>
    <cdr:to>
      <cdr:x>0.69565</cdr:x>
      <cdr:y>0.40771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5631341B-F721-4C2C-ADDC-14E18DBDD2A3}"/>
            </a:ext>
          </a:extLst>
        </cdr:cNvPr>
        <cdr:cNvSpPr txBox="1"/>
      </cdr:nvSpPr>
      <cdr:spPr>
        <a:xfrm xmlns:a="http://schemas.openxmlformats.org/drawingml/2006/main">
          <a:off x="3491197" y="1028275"/>
          <a:ext cx="1019936" cy="396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0.42025</cdr:x>
      <cdr:y>0.27826</cdr:y>
    </cdr:from>
    <cdr:to>
      <cdr:x>0.57752</cdr:x>
      <cdr:y>0.39181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2BA30590-BC63-4077-B60B-29FB6E2BB81E}"/>
            </a:ext>
          </a:extLst>
        </cdr:cNvPr>
        <cdr:cNvSpPr txBox="1"/>
      </cdr:nvSpPr>
      <cdr:spPr>
        <a:xfrm xmlns:a="http://schemas.openxmlformats.org/drawingml/2006/main">
          <a:off x="2725218" y="972664"/>
          <a:ext cx="1019873" cy="39692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0.65499</cdr:x>
      <cdr:y>0.25247</cdr:y>
    </cdr:from>
    <cdr:to>
      <cdr:x>0.81227</cdr:x>
      <cdr:y>0.36603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88E939E-E75C-48E4-8CAF-6B6C40D3FD48}"/>
            </a:ext>
          </a:extLst>
        </cdr:cNvPr>
        <cdr:cNvSpPr txBox="1"/>
      </cdr:nvSpPr>
      <cdr:spPr>
        <a:xfrm xmlns:a="http://schemas.openxmlformats.org/drawingml/2006/main">
          <a:off x="4247476" y="882538"/>
          <a:ext cx="1019872" cy="3969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0.59496</cdr:x>
      <cdr:y>0.24608</cdr:y>
    </cdr:from>
    <cdr:to>
      <cdr:x>0.75224</cdr:x>
      <cdr:y>0.35963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4C24491A-231C-4F28-9CEF-488D3BE20B11}"/>
            </a:ext>
          </a:extLst>
        </cdr:cNvPr>
        <cdr:cNvSpPr txBox="1"/>
      </cdr:nvSpPr>
      <cdr:spPr>
        <a:xfrm xmlns:a="http://schemas.openxmlformats.org/drawingml/2006/main">
          <a:off x="3858156" y="860173"/>
          <a:ext cx="1019938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0.28129</cdr:x>
      <cdr:y>0.33341</cdr:y>
    </cdr:from>
    <cdr:to>
      <cdr:x>0.43857</cdr:x>
      <cdr:y>0.44696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A9FE1FBA-2C63-4345-8289-D769F62C8889}"/>
            </a:ext>
          </a:extLst>
        </cdr:cNvPr>
        <cdr:cNvSpPr txBox="1"/>
      </cdr:nvSpPr>
      <cdr:spPr>
        <a:xfrm xmlns:a="http://schemas.openxmlformats.org/drawingml/2006/main">
          <a:off x="1824123" y="1165463"/>
          <a:ext cx="1019873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0.19893</cdr:x>
      <cdr:y>0.4073</cdr:y>
    </cdr:from>
    <cdr:to>
      <cdr:x>0.35619</cdr:x>
      <cdr:y>0.52085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1517A16-CE36-4544-A3EC-F6E191F50D17}"/>
            </a:ext>
          </a:extLst>
        </cdr:cNvPr>
        <cdr:cNvSpPr txBox="1"/>
      </cdr:nvSpPr>
      <cdr:spPr>
        <a:xfrm xmlns:a="http://schemas.openxmlformats.org/drawingml/2006/main">
          <a:off x="1289992" y="1423743"/>
          <a:ext cx="1019808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0.20525</cdr:x>
      <cdr:y>0.1441</cdr:y>
    </cdr:from>
    <cdr:to>
      <cdr:x>0.36253</cdr:x>
      <cdr:y>0.25765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C3AE59EA-CF63-49B1-8603-CCF19B9996E7}"/>
            </a:ext>
          </a:extLst>
        </cdr:cNvPr>
        <cdr:cNvSpPr txBox="1"/>
      </cdr:nvSpPr>
      <cdr:spPr>
        <a:xfrm xmlns:a="http://schemas.openxmlformats.org/drawingml/2006/main">
          <a:off x="1330993" y="503719"/>
          <a:ext cx="1019938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0.1441</cdr:x>
      <cdr:y>0.39961</cdr:y>
    </cdr:from>
    <cdr:to>
      <cdr:x>0.30139</cdr:x>
      <cdr:y>0.51316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195E9FC3-1144-45D2-82B9-E3908BDD47E0}"/>
            </a:ext>
          </a:extLst>
        </cdr:cNvPr>
        <cdr:cNvSpPr txBox="1"/>
      </cdr:nvSpPr>
      <cdr:spPr>
        <a:xfrm xmlns:a="http://schemas.openxmlformats.org/drawingml/2006/main">
          <a:off x="934484" y="1396877"/>
          <a:ext cx="1019936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0.15283</cdr:x>
      <cdr:y>0.68574</cdr:y>
    </cdr:from>
    <cdr:to>
      <cdr:x>0.31012</cdr:x>
      <cdr:y>0.79929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49C42CC4-0590-4945-AAB6-2C713D2B7BC8}"/>
            </a:ext>
          </a:extLst>
        </cdr:cNvPr>
        <cdr:cNvSpPr txBox="1"/>
      </cdr:nvSpPr>
      <cdr:spPr>
        <a:xfrm xmlns:a="http://schemas.openxmlformats.org/drawingml/2006/main">
          <a:off x="991086" y="2397060"/>
          <a:ext cx="1019937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0.1133</cdr:x>
      <cdr:y>0.75125</cdr:y>
    </cdr:from>
    <cdr:to>
      <cdr:x>0.27055</cdr:x>
      <cdr:y>0.8648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2DAF81DC-AB6F-4587-B9F8-526275333440}"/>
            </a:ext>
          </a:extLst>
        </cdr:cNvPr>
        <cdr:cNvSpPr txBox="1"/>
      </cdr:nvSpPr>
      <cdr:spPr>
        <a:xfrm xmlns:a="http://schemas.openxmlformats.org/drawingml/2006/main">
          <a:off x="734692" y="2626044"/>
          <a:ext cx="1019742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0.10078</cdr:x>
      <cdr:y>0.65696</cdr:y>
    </cdr:from>
    <cdr:to>
      <cdr:x>0.25807</cdr:x>
      <cdr:y>0.77051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163496EB-9F52-4320-BDEA-2C1160DCB1EB}"/>
            </a:ext>
          </a:extLst>
        </cdr:cNvPr>
        <cdr:cNvSpPr txBox="1"/>
      </cdr:nvSpPr>
      <cdr:spPr>
        <a:xfrm xmlns:a="http://schemas.openxmlformats.org/drawingml/2006/main">
          <a:off x="653521" y="2296460"/>
          <a:ext cx="1020001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0.23669</cdr:x>
      <cdr:y>0.17377</cdr:y>
    </cdr:from>
    <cdr:to>
      <cdr:x>0.39396</cdr:x>
      <cdr:y>0.28732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953AE8ED-06CE-4C6F-98E3-4C79A5A20928}"/>
            </a:ext>
          </a:extLst>
        </cdr:cNvPr>
        <cdr:cNvSpPr txBox="1"/>
      </cdr:nvSpPr>
      <cdr:spPr>
        <a:xfrm xmlns:a="http://schemas.openxmlformats.org/drawingml/2006/main">
          <a:off x="1534889" y="607437"/>
          <a:ext cx="1019872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0.34857</cdr:x>
      <cdr:y>0.33138</cdr:y>
    </cdr:from>
    <cdr:to>
      <cdr:x>0.50582</cdr:x>
      <cdr:y>0.42049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790E6003-AA07-4910-BD98-3C7A9B733647}"/>
            </a:ext>
          </a:extLst>
        </cdr:cNvPr>
        <cdr:cNvSpPr txBox="1"/>
      </cdr:nvSpPr>
      <cdr:spPr>
        <a:xfrm xmlns:a="http://schemas.openxmlformats.org/drawingml/2006/main">
          <a:off x="2260379" y="1158358"/>
          <a:ext cx="101974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13</xdr:row>
      <xdr:rowOff>19050</xdr:rowOff>
    </xdr:from>
    <xdr:to>
      <xdr:col>36</xdr:col>
      <xdr:colOff>47625</xdr:colOff>
      <xdr:row>51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4FF29-3193-4D03-8C7F-3757508A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338571</xdr:colOff>
      <xdr:row>15</xdr:row>
      <xdr:rowOff>104629</xdr:rowOff>
    </xdr:from>
    <xdr:to>
      <xdr:col>14</xdr:col>
      <xdr:colOff>376671</xdr:colOff>
      <xdr:row>31</xdr:row>
      <xdr:rowOff>90343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AD7E7-9EC1-42B5-A650-2AB563C72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32</xdr:row>
      <xdr:rowOff>90487</xdr:rowOff>
    </xdr:from>
    <xdr:to>
      <xdr:col>13</xdr:col>
      <xdr:colOff>95250</xdr:colOff>
      <xdr:row>46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11F82-B8BF-4DE9-9F70-E2553D37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0.37622</cdr:x>
      <cdr:y>0.41732</cdr:y>
    </cdr:from>
    <cdr:to>
      <cdr:x>0.53347</cdr:x>
      <cdr:y>0.53087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5D546FD-EBB0-49F7-9E8E-9A346F3EE129}"/>
            </a:ext>
          </a:extLst>
        </cdr:cNvPr>
        <cdr:cNvSpPr txBox="1"/>
      </cdr:nvSpPr>
      <cdr:spPr>
        <a:xfrm xmlns:a="http://schemas.openxmlformats.org/drawingml/2006/main">
          <a:off x="1720076" y="1144790"/>
          <a:ext cx="71896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>
              <a:latin typeface="+mn-lt"/>
              <a:ea typeface="+mn-ea"/>
              <a:cs typeface="+mn-cs"/>
            </a:rPr>
            <a:t>Ma</a:t>
          </a:r>
        </a:p>
      </cdr:txBody>
    </cdr:sp>
  </cdr:relSizeAnchor>
  <cdr:relSizeAnchor xmlns:cdr="http://schemas.openxmlformats.org/drawingml/2006/chartDrawing">
    <cdr:from>
      <cdr:x>0.23234</cdr:x>
      <cdr:y>0.14648</cdr:y>
    </cdr:from>
    <cdr:to>
      <cdr:x>0.32828</cdr:x>
      <cdr:y>0.25869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17762D0E-557B-4D6A-905A-3ABA222E9ADC}"/>
            </a:ext>
          </a:extLst>
        </cdr:cNvPr>
        <cdr:cNvSpPr txBox="1"/>
      </cdr:nvSpPr>
      <cdr:spPr>
        <a:xfrm xmlns:a="http://schemas.openxmlformats.org/drawingml/2006/main">
          <a:off x="1062245" y="40182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0.54664</cdr:x>
      <cdr:y>0.36871</cdr:y>
    </cdr:from>
    <cdr:to>
      <cdr:x>0.70389</cdr:x>
      <cdr:y>0.48226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8DFC8E65-390C-403D-9138-6D96D17B793A}"/>
            </a:ext>
          </a:extLst>
        </cdr:cNvPr>
        <cdr:cNvSpPr txBox="1"/>
      </cdr:nvSpPr>
      <cdr:spPr>
        <a:xfrm xmlns:a="http://schemas.openxmlformats.org/drawingml/2006/main">
          <a:off x="2499233" y="1011443"/>
          <a:ext cx="71896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161924</xdr:rowOff>
    </xdr:from>
    <xdr:to>
      <xdr:col>15</xdr:col>
      <xdr:colOff>18234</xdr:colOff>
      <xdr:row>41</xdr:row>
      <xdr:rowOff>106076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9C1772-5298-4728-B991-275D1E4C1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5924"/>
          <a:ext cx="9245578" cy="6230652"/>
        </a:xfrm>
        <a:prstGeom prst="rect">
          <a:avLst/>
        </a:prstGeom>
      </xdr:spPr>
    </xdr:pic>
    <xdr:clientData/>
  </xdr:twoCellAnchor>
  <xdr:twoCellAnchor>
    <xdr:from>
      <xdr:col>16</xdr:col>
      <xdr:colOff>381792</xdr:colOff>
      <xdr:row>40</xdr:row>
      <xdr:rowOff>154782</xdr:rowOff>
    </xdr:from>
    <xdr:to>
      <xdr:col>24</xdr:col>
      <xdr:colOff>334168</xdr:colOff>
      <xdr:row>100</xdr:row>
      <xdr:rowOff>2382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4B0FBC-04FF-4AE5-B7C9-1362929E0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583404</xdr:colOff>
      <xdr:row>3</xdr:row>
      <xdr:rowOff>178593</xdr:rowOff>
    </xdr:from>
    <xdr:to>
      <xdr:col>48</xdr:col>
      <xdr:colOff>108857</xdr:colOff>
      <xdr:row>135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8F4213-1C94-4677-92E3-24FA599F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1047750</xdr:colOff>
      <xdr:row>22</xdr:row>
      <xdr:rowOff>85726</xdr:rowOff>
    </xdr:from>
    <xdr:to>
      <xdr:col>13</xdr:col>
      <xdr:colOff>152400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1A7EB-8F64-4A02-8CAF-835997FA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8</xdr:row>
      <xdr:rowOff>66676</xdr:rowOff>
    </xdr:from>
    <xdr:to>
      <xdr:col>13</xdr:col>
      <xdr:colOff>628651</xdr:colOff>
      <xdr:row>28</xdr:row>
      <xdr:rowOff>161926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364EA7-47C8-4620-A72B-A9B78680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336881</xdr:colOff>
      <xdr:row>60</xdr:row>
      <xdr:rowOff>112060</xdr:rowOff>
    </xdr:from>
    <xdr:to>
      <xdr:col>40</xdr:col>
      <xdr:colOff>160688</xdr:colOff>
      <xdr:row>130</xdr:row>
      <xdr:rowOff>56031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8979F7-265F-422D-A9E9-6B2A83ADB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50</xdr:row>
      <xdr:rowOff>152399</xdr:rowOff>
    </xdr:from>
    <xdr:to>
      <xdr:col>16</xdr:col>
      <xdr:colOff>457200</xdr:colOff>
      <xdr:row>99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3333-AF04-47CF-A789-64BF4FA02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590550</xdr:colOff>
      <xdr:row>59</xdr:row>
      <xdr:rowOff>101600</xdr:rowOff>
    </xdr:from>
    <xdr:to>
      <xdr:col>48</xdr:col>
      <xdr:colOff>419100</xdr:colOff>
      <xdr:row>88</xdr:row>
      <xdr:rowOff>120649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70EC9-99DE-4B19-B759-E5555AA6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443909</xdr:colOff>
      <xdr:row>95</xdr:row>
      <xdr:rowOff>163476</xdr:rowOff>
    </xdr:from>
    <xdr:to>
      <xdr:col>43</xdr:col>
      <xdr:colOff>120061</xdr:colOff>
      <xdr:row>126</xdr:row>
      <xdr:rowOff>125376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9DEBB-8488-4EEC-A769-C2569AB95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</xdr:colOff>
      <xdr:row>51</xdr:row>
      <xdr:rowOff>63499</xdr:rowOff>
    </xdr:from>
    <xdr:to>
      <xdr:col>35</xdr:col>
      <xdr:colOff>577850</xdr:colOff>
      <xdr:row>83</xdr:row>
      <xdr:rowOff>53974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3AAA2-332A-4691-A7FC-0F76558F1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47626</xdr:colOff>
      <xdr:row>27</xdr:row>
      <xdr:rowOff>31749</xdr:rowOff>
    </xdr:from>
    <xdr:to>
      <xdr:col>73</xdr:col>
      <xdr:colOff>63500</xdr:colOff>
      <xdr:row>146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6C1F17-2786-40AB-870D-8C5A0A70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825500</xdr:colOff>
      <xdr:row>33</xdr:row>
      <xdr:rowOff>83344</xdr:rowOff>
    </xdr:from>
    <xdr:to>
      <xdr:col>12</xdr:col>
      <xdr:colOff>571500</xdr:colOff>
      <xdr:row>101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8B02E4-882F-461D-8895-E6E6A9B63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235079</xdr:colOff>
      <xdr:row>1</xdr:row>
      <xdr:rowOff>44303</xdr:rowOff>
    </xdr:from>
    <xdr:to>
      <xdr:col>24</xdr:col>
      <xdr:colOff>545194</xdr:colOff>
      <xdr:row>48</xdr:row>
      <xdr:rowOff>77529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49A2F7-6CD6-49CC-84CD-2855EA35B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171450</xdr:colOff>
      <xdr:row>1</xdr:row>
      <xdr:rowOff>76200</xdr:rowOff>
    </xdr:from>
    <xdr:to>
      <xdr:col>39</xdr:col>
      <xdr:colOff>323850</xdr:colOff>
      <xdr:row>49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365F5A-AFCE-4BB7-8917-E0C018A1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1738865</xdr:colOff>
      <xdr:row>30</xdr:row>
      <xdr:rowOff>189564</xdr:rowOff>
    </xdr:from>
    <xdr:to>
      <xdr:col>23</xdr:col>
      <xdr:colOff>112569</xdr:colOff>
      <xdr:row>87</xdr:row>
      <xdr:rowOff>168852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73C731-99D1-4231-89D8-EC12489B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442912</xdr:colOff>
      <xdr:row>3</xdr:row>
      <xdr:rowOff>90486</xdr:rowOff>
    </xdr:from>
    <xdr:to>
      <xdr:col>93</xdr:col>
      <xdr:colOff>209550</xdr:colOff>
      <xdr:row>30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E3CF6-1A9D-4224-80C3-3FFF4AF6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1257300</xdr:colOff>
      <xdr:row>16</xdr:row>
      <xdr:rowOff>90486</xdr:rowOff>
    </xdr:from>
    <xdr:to>
      <xdr:col>80</xdr:col>
      <xdr:colOff>428625</xdr:colOff>
      <xdr:row>43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57A887-9AF1-48FD-88E1-A5376FD2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193221</xdr:colOff>
      <xdr:row>34</xdr:row>
      <xdr:rowOff>95250</xdr:rowOff>
    </xdr:from>
    <xdr:to>
      <xdr:col>8</xdr:col>
      <xdr:colOff>2134959</xdr:colOff>
      <xdr:row>72</xdr:row>
      <xdr:rowOff>3403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51827-B80F-4BE6-861A-F91A4735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1238251</xdr:colOff>
      <xdr:row>67</xdr:row>
      <xdr:rowOff>70756</xdr:rowOff>
    </xdr:from>
    <xdr:to>
      <xdr:col>8</xdr:col>
      <xdr:colOff>884464</xdr:colOff>
      <xdr:row>120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B8AA1-AF76-48ED-910B-2B67E630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190501</xdr:colOff>
      <xdr:row>65</xdr:row>
      <xdr:rowOff>0</xdr:rowOff>
    </xdr:from>
    <xdr:to>
      <xdr:col>28</xdr:col>
      <xdr:colOff>530679</xdr:colOff>
      <xdr:row>117</xdr:row>
      <xdr:rowOff>187779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27469-101D-4982-BF62-6CBBD29DE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462642</xdr:colOff>
      <xdr:row>1</xdr:row>
      <xdr:rowOff>66334</xdr:rowOff>
    </xdr:from>
    <xdr:to>
      <xdr:col>20</xdr:col>
      <xdr:colOff>595311</xdr:colOff>
      <xdr:row>48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F1981C-7E8B-426D-A77D-D317EC7F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843643</xdr:colOff>
      <xdr:row>29</xdr:row>
      <xdr:rowOff>0</xdr:rowOff>
    </xdr:from>
    <xdr:to>
      <xdr:col>14</xdr:col>
      <xdr:colOff>391204</xdr:colOff>
      <xdr:row>76</xdr:row>
      <xdr:rowOff>15308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00DA89-7997-4CC4-B905-AC01742F7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42862</xdr:rowOff>
    </xdr:from>
    <xdr:to>
      <xdr:col>7</xdr:col>
      <xdr:colOff>285750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DFA0E-9C93-4B14-8CCA-5EE8ED7D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9</xdr:row>
      <xdr:rowOff>114300</xdr:rowOff>
    </xdr:from>
    <xdr:to>
      <xdr:col>15</xdr:col>
      <xdr:colOff>190500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43602-5EC4-451F-BD77-890F2AAD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180974</xdr:colOff>
      <xdr:row>7</xdr:row>
      <xdr:rowOff>42861</xdr:rowOff>
    </xdr:from>
    <xdr:to>
      <xdr:col>23</xdr:col>
      <xdr:colOff>161924</xdr:colOff>
      <xdr:row>23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97027-552E-4DB9-AD44-70493107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461962</xdr:colOff>
      <xdr:row>10</xdr:row>
      <xdr:rowOff>109537</xdr:rowOff>
    </xdr:from>
    <xdr:to>
      <xdr:col>30</xdr:col>
      <xdr:colOff>185737</xdr:colOff>
      <xdr:row>24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BD143-124E-4440-9FAC-D816CE91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209550</xdr:colOff>
      <xdr:row>13</xdr:row>
      <xdr:rowOff>100012</xdr:rowOff>
    </xdr:from>
    <xdr:to>
      <xdr:col>38</xdr:col>
      <xdr:colOff>642937</xdr:colOff>
      <xdr:row>29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65BC62-973A-4BEC-8753-DBD598082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709612</xdr:colOff>
      <xdr:row>12</xdr:row>
      <xdr:rowOff>52387</xdr:rowOff>
    </xdr:from>
    <xdr:to>
      <xdr:col>46</xdr:col>
      <xdr:colOff>376237</xdr:colOff>
      <xdr:row>26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71987F-3618-4D79-8A4A-0730EC062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971550</xdr:colOff>
      <xdr:row>12</xdr:row>
      <xdr:rowOff>147636</xdr:rowOff>
    </xdr:from>
    <xdr:to>
      <xdr:col>54</xdr:col>
      <xdr:colOff>509587</xdr:colOff>
      <xdr:row>27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6C6F19-B278-4A1A-B00A-E5F2BFF13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419100</xdr:colOff>
      <xdr:row>28</xdr:row>
      <xdr:rowOff>85725</xdr:rowOff>
    </xdr:from>
    <xdr:to>
      <xdr:col>44</xdr:col>
      <xdr:colOff>895350</xdr:colOff>
      <xdr:row>59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E73A80-AE0E-49A5-9157-B61C414E8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85725</xdr:colOff>
      <xdr:row>20</xdr:row>
      <xdr:rowOff>114301</xdr:rowOff>
    </xdr:from>
    <xdr:to>
      <xdr:col>22</xdr:col>
      <xdr:colOff>495300</xdr:colOff>
      <xdr:row>51</xdr:row>
      <xdr:rowOff>133351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C1931E-D8E9-4948-9478-277D531A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129266</xdr:colOff>
      <xdr:row>4</xdr:row>
      <xdr:rowOff>143554</xdr:rowOff>
    </xdr:from>
    <xdr:to>
      <xdr:col>11</xdr:col>
      <xdr:colOff>227238</xdr:colOff>
      <xdr:row>21</xdr:row>
      <xdr:rowOff>72118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179BD-B04E-46E9-BFD8-C4D5DE1C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1122589</xdr:colOff>
      <xdr:row>23</xdr:row>
      <xdr:rowOff>33336</xdr:rowOff>
    </xdr:from>
    <xdr:to>
      <xdr:col>6</xdr:col>
      <xdr:colOff>27213</xdr:colOff>
      <xdr:row>37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63B800-D7B0-4A6C-9BBC-E39B6FC23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503463</xdr:colOff>
      <xdr:row>10</xdr:row>
      <xdr:rowOff>128588</xdr:rowOff>
    </xdr:from>
    <xdr:to>
      <xdr:col>14</xdr:col>
      <xdr:colOff>1428749</xdr:colOff>
      <xdr:row>25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B2F8D-A5FB-403F-8D0C-33FCD8F1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564697</xdr:colOff>
      <xdr:row>16</xdr:row>
      <xdr:rowOff>80963</xdr:rowOff>
    </xdr:from>
    <xdr:to>
      <xdr:col>18</xdr:col>
      <xdr:colOff>782411</xdr:colOff>
      <xdr:row>30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5C582-0A7A-4908-9E29-8110F665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0.40942</cdr:x>
      <cdr:y>0.15343</cdr:y>
    </cdr:from>
    <cdr:to>
      <cdr:x>0.50537</cdr:x>
      <cdr:y>0.26563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328B2ACB-5946-4464-93F6-6F25813A3124}"/>
            </a:ext>
          </a:extLst>
        </cdr:cNvPr>
        <cdr:cNvSpPr txBox="1"/>
      </cdr:nvSpPr>
      <cdr:spPr>
        <a:xfrm xmlns:a="http://schemas.openxmlformats.org/drawingml/2006/main">
          <a:off x="1871870" y="42087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0.62888</cdr:x>
      <cdr:y>0.4451</cdr:y>
    </cdr:from>
    <cdr:to>
      <cdr:x>0.78613</cdr:x>
      <cdr:y>0.55729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2974A11-08F8-4548-8A11-83ECEAD303E2}"/>
            </a:ext>
          </a:extLst>
        </cdr:cNvPr>
        <cdr:cNvSpPr txBox="1"/>
      </cdr:nvSpPr>
      <cdr:spPr>
        <a:xfrm xmlns:a="http://schemas.openxmlformats.org/drawingml/2006/main">
          <a:off x="2875233" y="1220986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0.67047</cdr:x>
      <cdr:y>0.64648</cdr:y>
    </cdr:from>
    <cdr:to>
      <cdr:x>0.82772</cdr:x>
      <cdr:y>0.75869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E4410A3-5F1D-426F-9A27-B2461711DB70}"/>
            </a:ext>
          </a:extLst>
        </cdr:cNvPr>
        <cdr:cNvSpPr txBox="1"/>
      </cdr:nvSpPr>
      <cdr:spPr>
        <a:xfrm xmlns:a="http://schemas.openxmlformats.org/drawingml/2006/main">
          <a:off x="3065392" y="1773430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0.81088</cdr:x>
      <cdr:y>0.58796</cdr:y>
    </cdr:from>
    <cdr:to>
      <cdr:x>0.96813</cdr:x>
      <cdr:y>0.70152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37C6F893-C1ED-4E0B-A101-AFCFC615B9C6}"/>
            </a:ext>
          </a:extLst>
        </cdr:cNvPr>
        <cdr:cNvSpPr txBox="1"/>
      </cdr:nvSpPr>
      <cdr:spPr>
        <a:xfrm xmlns:a="http://schemas.openxmlformats.org/drawingml/2006/main">
          <a:off x="3707346" y="161290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0.21929</cdr:x>
      <cdr:y>0.34787</cdr:y>
    </cdr:from>
    <cdr:to>
      <cdr:x>0.35432</cdr:x>
      <cdr:y>0.46007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E64B5CA-F002-4AAF-9C79-6416427CA8F6}"/>
            </a:ext>
          </a:extLst>
        </cdr:cNvPr>
        <cdr:cNvSpPr txBox="1"/>
      </cdr:nvSpPr>
      <cdr:spPr>
        <a:xfrm xmlns:a="http://schemas.openxmlformats.org/drawingml/2006/main">
          <a:off x="1167626" y="954290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0.38734</cdr:x>
      <cdr:y>0.27843</cdr:y>
    </cdr:from>
    <cdr:to>
      <cdr:x>0.46973</cdr:x>
      <cdr:y>0.39063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328B2ACB-5946-4464-93F6-6F25813A3124}"/>
            </a:ext>
          </a:extLst>
        </cdr:cNvPr>
        <cdr:cNvSpPr txBox="1"/>
      </cdr:nvSpPr>
      <cdr:spPr>
        <a:xfrm xmlns:a="http://schemas.openxmlformats.org/drawingml/2006/main">
          <a:off x="2062370" y="76377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0.47202</cdr:x>
      <cdr:y>0.3444</cdr:y>
    </cdr:from>
    <cdr:to>
      <cdr:x>0.60705</cdr:x>
      <cdr:y>0.4566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2974A11-08F8-4548-8A11-83ECEAD303E2}"/>
            </a:ext>
          </a:extLst>
        </cdr:cNvPr>
        <cdr:cNvSpPr txBox="1"/>
      </cdr:nvSpPr>
      <cdr:spPr>
        <a:xfrm xmlns:a="http://schemas.openxmlformats.org/drawingml/2006/main">
          <a:off x="2513283" y="944761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0.51847</cdr:x>
      <cdr:y>0.15343</cdr:y>
    </cdr:from>
    <cdr:to>
      <cdr:x>0.6535</cdr:x>
      <cdr:y>0.26563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E4410A3-5F1D-426F-9A27-B2461711DB70}"/>
            </a:ext>
          </a:extLst>
        </cdr:cNvPr>
        <cdr:cNvSpPr txBox="1"/>
      </cdr:nvSpPr>
      <cdr:spPr>
        <a:xfrm xmlns:a="http://schemas.openxmlformats.org/drawingml/2006/main">
          <a:off x="2760592" y="420880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0.30123</cdr:x>
      <cdr:y>0.43121</cdr:y>
    </cdr:from>
    <cdr:to>
      <cdr:x>0.43626</cdr:x>
      <cdr:y>0.5434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25128F6A-CD52-43C8-8D28-4CD56D2A827F}"/>
            </a:ext>
          </a:extLst>
        </cdr:cNvPr>
        <cdr:cNvSpPr txBox="1"/>
      </cdr:nvSpPr>
      <cdr:spPr>
        <a:xfrm xmlns:a="http://schemas.openxmlformats.org/drawingml/2006/main">
          <a:off x="1603883" y="1182893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0.63924</cdr:x>
      <cdr:y>0.46593</cdr:y>
    </cdr:from>
    <cdr:to>
      <cdr:x>0.77427</cdr:x>
      <cdr:y>0.57949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AC910E0-B121-4280-9FFF-E3765B1C52BB}"/>
            </a:ext>
          </a:extLst>
        </cdr:cNvPr>
        <cdr:cNvSpPr txBox="1"/>
      </cdr:nvSpPr>
      <cdr:spPr>
        <a:xfrm xmlns:a="http://schemas.openxmlformats.org/drawingml/2006/main">
          <a:off x="3403600" y="1278137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0.26516</cdr:x>
      <cdr:y>0.56713</cdr:y>
    </cdr:from>
    <cdr:to>
      <cdr:x>0.40019</cdr:x>
      <cdr:y>0.68069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37C6F893-C1ED-4E0B-A101-AFCFC615B9C6}"/>
            </a:ext>
          </a:extLst>
        </cdr:cNvPr>
        <cdr:cNvSpPr txBox="1"/>
      </cdr:nvSpPr>
      <cdr:spPr>
        <a:xfrm xmlns:a="http://schemas.openxmlformats.org/drawingml/2006/main">
          <a:off x="1411821" y="155575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0.12403</cdr:x>
      <cdr:y>0.65741</cdr:y>
    </cdr:from>
    <cdr:to>
      <cdr:x>0.25906</cdr:x>
      <cdr:y>0.77096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3250BEB4-7938-44BF-9B0A-0472B661E5B9}"/>
            </a:ext>
          </a:extLst>
        </cdr:cNvPr>
        <cdr:cNvSpPr txBox="1"/>
      </cdr:nvSpPr>
      <cdr:spPr>
        <a:xfrm xmlns:a="http://schemas.openxmlformats.org/drawingml/2006/main">
          <a:off x="660400" y="180340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T</a:t>
          </a:r>
        </a:p>
      </cdr:txBody>
    </cdr:sp>
  </cdr:relSizeAnchor>
  <cdr:relSizeAnchor xmlns:cdr="http://schemas.openxmlformats.org/drawingml/2006/chartDrawing">
    <cdr:from>
      <cdr:x>0.20095</cdr:x>
      <cdr:y>0.67477</cdr:y>
    </cdr:from>
    <cdr:to>
      <cdr:x>0.33598</cdr:x>
      <cdr:y>0.78833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8B354561-47DC-4D2F-92D7-C5C1CF001BE1}"/>
            </a:ext>
          </a:extLst>
        </cdr:cNvPr>
        <cdr:cNvSpPr txBox="1"/>
      </cdr:nvSpPr>
      <cdr:spPr>
        <a:xfrm xmlns:a="http://schemas.openxmlformats.org/drawingml/2006/main">
          <a:off x="1069975" y="1851025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  <cdr:relSizeAnchor xmlns:cdr="http://schemas.openxmlformats.org/drawingml/2006/chartDrawing">
    <cdr:from>
      <cdr:x>0.67859</cdr:x>
      <cdr:y>0.52894</cdr:y>
    </cdr:from>
    <cdr:to>
      <cdr:x>0.81362</cdr:x>
      <cdr:y>0.64249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8B354561-47DC-4D2F-92D7-C5C1CF001BE1}"/>
            </a:ext>
          </a:extLst>
        </cdr:cNvPr>
        <cdr:cNvSpPr txBox="1"/>
      </cdr:nvSpPr>
      <cdr:spPr>
        <a:xfrm xmlns:a="http://schemas.openxmlformats.org/drawingml/2006/main">
          <a:off x="3613150" y="1450975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0.74478</cdr:x>
      <cdr:y>0.63657</cdr:y>
    </cdr:from>
    <cdr:to>
      <cdr:x>0.87981</cdr:x>
      <cdr:y>0.75013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1D03D3CF-BAA6-41E5-952A-6F71405C68EF}"/>
            </a:ext>
          </a:extLst>
        </cdr:cNvPr>
        <cdr:cNvSpPr txBox="1"/>
      </cdr:nvSpPr>
      <cdr:spPr>
        <a:xfrm xmlns:a="http://schemas.openxmlformats.org/drawingml/2006/main">
          <a:off x="3965575" y="174625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3DC5-6322-4ACC-A98D-84754390458F}">
  <dimension ref="A1:AM16"/>
  <sheetViews>
    <sheetView topLeftCell="I19" zoomScale="80" zoomScaleNormal="80" workbookViewId="0">
      <selection activeCell="AK3" sqref="AK3:AM7"/>
    </sheetView>
  </sheetViews>
  <sheetFormatPr defaultRowHeight="14.4" x14ac:dyDescent="0.3"/>
  <cols>
    <col min="1" max="1" width="18.88671875" bestFit="1" customWidth="1"/>
    <col min="2" max="2" width="23.5546875" bestFit="1" customWidth="1"/>
    <col min="3" max="3" width="21.5546875" bestFit="1" customWidth="1"/>
    <col min="4" max="4" width="18.88671875" bestFit="1" customWidth="1"/>
    <col min="5" max="5" width="23.5546875" bestFit="1" customWidth="1"/>
    <col min="6" max="6" width="21.5546875" bestFit="1" customWidth="1"/>
    <col min="7" max="7" width="18.88671875" bestFit="1" customWidth="1"/>
    <col min="8" max="8" width="23.5546875" bestFit="1" customWidth="1"/>
    <col min="9" max="9" width="21.5546875" bestFit="1" customWidth="1"/>
    <col min="10" max="10" width="18.88671875" bestFit="1" customWidth="1"/>
    <col min="11" max="11" width="23.5546875" bestFit="1" customWidth="1"/>
    <col min="12" max="12" width="21.5546875" bestFit="1" customWidth="1"/>
    <col min="13" max="13" width="20.44140625" bestFit="1" customWidth="1"/>
    <col min="14" max="14" width="25.109375" bestFit="1" customWidth="1"/>
    <col min="15" max="15" width="21.5546875" bestFit="1" customWidth="1"/>
    <col min="16" max="16" width="20.44140625" bestFit="1" customWidth="1"/>
    <col min="17" max="17" width="25.109375" bestFit="1" customWidth="1"/>
    <col min="18" max="18" width="21.5546875" bestFit="1" customWidth="1"/>
    <col min="19" max="19" width="20.44140625" bestFit="1" customWidth="1"/>
    <col min="20" max="20" width="25.109375" bestFit="1" customWidth="1"/>
    <col min="21" max="21" width="21.5546875" bestFit="1" customWidth="1"/>
    <col min="22" max="22" width="20.44140625" bestFit="1" customWidth="1"/>
    <col min="23" max="23" width="25.109375" bestFit="1" customWidth="1"/>
    <col min="24" max="24" width="21.5546875" bestFit="1" customWidth="1"/>
    <col min="25" max="25" width="20.44140625" bestFit="1" customWidth="1"/>
    <col min="26" max="26" width="25.109375" bestFit="1" customWidth="1"/>
    <col min="27" max="28" width="21.5546875" bestFit="1" customWidth="1"/>
    <col min="29" max="29" width="26.33203125" bestFit="1" customWidth="1"/>
    <col min="30" max="30" width="22.5546875" bestFit="1" customWidth="1"/>
    <col min="31" max="31" width="21.5546875" bestFit="1" customWidth="1"/>
    <col min="32" max="32" width="26.33203125" bestFit="1" customWidth="1"/>
    <col min="33" max="33" width="22.5546875" bestFit="1" customWidth="1"/>
    <col min="34" max="34" width="21.5546875" bestFit="1" customWidth="1"/>
    <col min="35" max="35" width="26.33203125" bestFit="1" customWidth="1"/>
    <col min="36" max="36" width="22.5546875" bestFit="1" customWidth="1"/>
    <col min="37" max="37" width="21.5546875" bestFit="1" customWidth="1"/>
    <col min="38" max="38" width="26.33203125" bestFit="1" customWidth="1"/>
    <col min="39" max="39" width="22.5546875" bestFit="1" customWidth="1"/>
  </cols>
  <sheetData>
    <row r="1" spans="1:39" x14ac:dyDescent="0.3">
      <c r="A1" s="6" t="s">
        <v>7</v>
      </c>
      <c r="B1" s="6" t="s">
        <v>8</v>
      </c>
      <c r="C1" s="6" t="s">
        <v>0</v>
      </c>
      <c r="D1" s="7" t="s">
        <v>9</v>
      </c>
      <c r="E1" s="7" t="s">
        <v>10</v>
      </c>
      <c r="F1" s="7" t="s">
        <v>11</v>
      </c>
      <c r="G1" s="8" t="s">
        <v>21</v>
      </c>
      <c r="H1" s="8" t="s">
        <v>20</v>
      </c>
      <c r="I1" s="8" t="s">
        <v>19</v>
      </c>
      <c r="J1" s="9" t="s">
        <v>16</v>
      </c>
      <c r="K1" s="9" t="s">
        <v>17</v>
      </c>
      <c r="L1" s="9" t="s">
        <v>18</v>
      </c>
      <c r="M1" s="10" t="s">
        <v>23</v>
      </c>
      <c r="N1" s="10" t="s">
        <v>24</v>
      </c>
      <c r="O1" s="10" t="s">
        <v>25</v>
      </c>
      <c r="P1" s="11" t="s">
        <v>26</v>
      </c>
      <c r="Q1" s="11" t="s">
        <v>27</v>
      </c>
      <c r="R1" s="11" t="s">
        <v>28</v>
      </c>
      <c r="S1" s="12" t="s">
        <v>30</v>
      </c>
      <c r="T1" s="12" t="s">
        <v>31</v>
      </c>
      <c r="U1" s="12" t="s">
        <v>32</v>
      </c>
      <c r="V1" s="13" t="s">
        <v>34</v>
      </c>
      <c r="W1" s="13" t="s">
        <v>35</v>
      </c>
      <c r="X1" s="13" t="s">
        <v>39</v>
      </c>
      <c r="Y1" s="14" t="s">
        <v>37</v>
      </c>
      <c r="Z1" s="14" t="s">
        <v>38</v>
      </c>
      <c r="AA1" s="14" t="s">
        <v>44</v>
      </c>
      <c r="AB1" s="16" t="s">
        <v>40</v>
      </c>
      <c r="AC1" s="16" t="s">
        <v>41</v>
      </c>
      <c r="AD1" s="16" t="s">
        <v>45</v>
      </c>
      <c r="AE1" s="15" t="s">
        <v>42</v>
      </c>
      <c r="AF1" s="15" t="s">
        <v>43</v>
      </c>
      <c r="AG1" s="15" t="s">
        <v>46</v>
      </c>
      <c r="AH1" s="18" t="s">
        <v>55</v>
      </c>
      <c r="AI1" s="18" t="s">
        <v>56</v>
      </c>
      <c r="AJ1" s="18" t="s">
        <v>57</v>
      </c>
      <c r="AK1" s="14" t="s">
        <v>37</v>
      </c>
      <c r="AL1" s="14" t="s">
        <v>38</v>
      </c>
      <c r="AM1" s="14" t="s">
        <v>44</v>
      </c>
    </row>
    <row r="2" spans="1:39" x14ac:dyDescent="0.3">
      <c r="A2" s="1">
        <v>7.2</v>
      </c>
      <c r="B2" s="1">
        <v>2.1</v>
      </c>
      <c r="C2" s="1" t="s">
        <v>1</v>
      </c>
      <c r="D2" s="1">
        <v>87.5</v>
      </c>
      <c r="E2" s="1">
        <v>128.5</v>
      </c>
      <c r="F2" s="1" t="s">
        <v>12</v>
      </c>
      <c r="G2" s="1">
        <v>368.1</v>
      </c>
      <c r="H2" s="1">
        <v>1275.4000000000001</v>
      </c>
      <c r="I2" s="1" t="s">
        <v>12</v>
      </c>
      <c r="J2" s="1">
        <v>29.8</v>
      </c>
      <c r="K2" s="1">
        <v>6.8</v>
      </c>
      <c r="L2" s="1" t="s">
        <v>14</v>
      </c>
      <c r="M2" s="1">
        <v>25.7</v>
      </c>
      <c r="N2" s="1">
        <v>42.4</v>
      </c>
      <c r="O2" s="2" t="s">
        <v>22</v>
      </c>
      <c r="P2" s="1">
        <v>238.6</v>
      </c>
      <c r="Q2" s="1">
        <v>42</v>
      </c>
      <c r="R2" s="1" t="s">
        <v>22</v>
      </c>
      <c r="S2" s="1">
        <v>114</v>
      </c>
      <c r="T2" s="1">
        <v>332.1</v>
      </c>
      <c r="U2" s="1" t="s">
        <v>33</v>
      </c>
      <c r="V2" s="17">
        <v>0</v>
      </c>
      <c r="W2" s="17">
        <v>0</v>
      </c>
      <c r="X2" s="1" t="s">
        <v>36</v>
      </c>
      <c r="Y2" s="1">
        <v>201.1</v>
      </c>
      <c r="Z2" s="1">
        <v>55</v>
      </c>
      <c r="AA2" s="1" t="s">
        <v>15</v>
      </c>
      <c r="AB2">
        <v>0</v>
      </c>
      <c r="AC2">
        <v>0</v>
      </c>
      <c r="AD2" s="1" t="s">
        <v>29</v>
      </c>
      <c r="AE2" s="1">
        <v>61.4</v>
      </c>
      <c r="AF2" s="1">
        <v>7.9</v>
      </c>
      <c r="AG2" s="1" t="s">
        <v>29</v>
      </c>
      <c r="AH2" s="1">
        <v>336.1</v>
      </c>
      <c r="AI2" s="1">
        <v>53.1</v>
      </c>
      <c r="AJ2" s="1" t="s">
        <v>33</v>
      </c>
    </row>
    <row r="3" spans="1:39" x14ac:dyDescent="0.3">
      <c r="A3" s="1">
        <v>157.5</v>
      </c>
      <c r="B3" s="1">
        <v>70.8</v>
      </c>
      <c r="C3" s="1" t="s">
        <v>2</v>
      </c>
      <c r="D3" s="1">
        <v>385.1</v>
      </c>
      <c r="E3" s="1">
        <v>71.400000000000006</v>
      </c>
      <c r="F3" s="1" t="s">
        <v>13</v>
      </c>
      <c r="G3" s="1">
        <v>2038.2</v>
      </c>
      <c r="H3" s="1">
        <v>1102.7</v>
      </c>
      <c r="I3" s="1" t="s">
        <v>13</v>
      </c>
      <c r="J3" s="1">
        <v>310.7</v>
      </c>
      <c r="K3" s="1">
        <v>13.9</v>
      </c>
      <c r="L3" s="1" t="s">
        <v>15</v>
      </c>
      <c r="M3" s="1">
        <v>332.5</v>
      </c>
      <c r="N3" s="1">
        <v>39.5</v>
      </c>
      <c r="O3" s="2" t="s">
        <v>14</v>
      </c>
      <c r="P3" s="1">
        <v>561.79999999999995</v>
      </c>
      <c r="Q3" s="1">
        <v>75.599999999999994</v>
      </c>
      <c r="R3" s="1" t="s">
        <v>14</v>
      </c>
      <c r="S3" s="1">
        <v>259.10000000000002</v>
      </c>
      <c r="T3" s="1">
        <v>459.5</v>
      </c>
      <c r="U3" s="1" t="s">
        <v>22</v>
      </c>
      <c r="V3" s="1">
        <v>447.5</v>
      </c>
      <c r="W3" s="1">
        <v>63.4</v>
      </c>
      <c r="X3" s="1" t="s">
        <v>33</v>
      </c>
      <c r="Y3" s="17">
        <v>287.8</v>
      </c>
      <c r="Z3" s="17">
        <v>0</v>
      </c>
      <c r="AB3" s="1">
        <v>49.9</v>
      </c>
      <c r="AC3" s="1">
        <v>20.8</v>
      </c>
      <c r="AD3" s="1" t="s">
        <v>1</v>
      </c>
      <c r="AE3" s="1">
        <v>172.2</v>
      </c>
      <c r="AF3" s="1">
        <v>39.4</v>
      </c>
      <c r="AG3" s="1" t="s">
        <v>1</v>
      </c>
      <c r="AH3" s="1">
        <v>547.9</v>
      </c>
      <c r="AI3" s="1">
        <v>25.7</v>
      </c>
      <c r="AJ3" s="1" t="s">
        <v>22</v>
      </c>
      <c r="AK3" s="17">
        <v>0</v>
      </c>
      <c r="AL3" s="17">
        <v>0</v>
      </c>
    </row>
    <row r="4" spans="1:39" x14ac:dyDescent="0.3">
      <c r="A4" s="1">
        <v>409.6</v>
      </c>
      <c r="B4" s="1">
        <v>6.6</v>
      </c>
      <c r="C4" s="1" t="s">
        <v>3</v>
      </c>
      <c r="D4" s="1"/>
      <c r="E4" s="1"/>
      <c r="F4" s="1"/>
      <c r="P4" s="1">
        <v>787.1</v>
      </c>
      <c r="Q4" s="1">
        <v>9.6</v>
      </c>
      <c r="R4" s="3" t="s">
        <v>15</v>
      </c>
      <c r="S4" s="1">
        <v>925.4</v>
      </c>
      <c r="T4" s="1">
        <v>123.5</v>
      </c>
      <c r="U4" s="3" t="s">
        <v>15</v>
      </c>
      <c r="V4" s="1">
        <v>863.1</v>
      </c>
      <c r="W4" s="1">
        <v>62.4</v>
      </c>
      <c r="X4" s="3" t="s">
        <v>22</v>
      </c>
      <c r="Y4" s="17">
        <v>0</v>
      </c>
      <c r="Z4" s="17">
        <v>0</v>
      </c>
      <c r="AB4" s="1">
        <v>189.9</v>
      </c>
      <c r="AC4" s="1">
        <v>17.3</v>
      </c>
      <c r="AD4" s="3" t="s">
        <v>2</v>
      </c>
      <c r="AE4" s="1"/>
      <c r="AF4" s="1"/>
      <c r="AG4" s="3"/>
      <c r="AH4" s="1"/>
      <c r="AI4" s="1"/>
      <c r="AJ4" s="3"/>
      <c r="AK4" s="17">
        <v>11.5</v>
      </c>
      <c r="AL4" s="17">
        <v>21</v>
      </c>
      <c r="AM4" t="s">
        <v>29</v>
      </c>
    </row>
    <row r="5" spans="1:39" x14ac:dyDescent="0.3">
      <c r="A5" s="1">
        <v>617.9</v>
      </c>
      <c r="B5" s="1">
        <v>8.1999999999999993</v>
      </c>
      <c r="C5" s="1" t="s">
        <v>4</v>
      </c>
      <c r="D5" s="1"/>
      <c r="E5" s="1"/>
      <c r="F5" s="1"/>
      <c r="P5" s="1">
        <v>856.1</v>
      </c>
      <c r="Q5" s="1">
        <v>20.399999999999999</v>
      </c>
      <c r="R5" s="3" t="s">
        <v>29</v>
      </c>
      <c r="S5" s="1">
        <v>1048.8</v>
      </c>
      <c r="T5" s="1">
        <v>125.4</v>
      </c>
      <c r="U5" s="3" t="s">
        <v>29</v>
      </c>
      <c r="V5" s="1">
        <v>1172.3</v>
      </c>
      <c r="W5" s="1">
        <v>42.9</v>
      </c>
      <c r="X5" s="3"/>
      <c r="Y5" s="1">
        <v>201.1</v>
      </c>
      <c r="Z5" s="1">
        <v>55</v>
      </c>
      <c r="AB5" s="1">
        <v>441.4</v>
      </c>
      <c r="AC5" s="1">
        <v>10.8</v>
      </c>
      <c r="AD5" s="3"/>
      <c r="AE5" s="1"/>
      <c r="AF5" s="1"/>
      <c r="AG5" s="3"/>
      <c r="AH5" s="1"/>
      <c r="AI5" s="1"/>
      <c r="AJ5" s="3"/>
      <c r="AK5" s="17">
        <v>149.69999999999999</v>
      </c>
      <c r="AL5" s="17">
        <v>52.8</v>
      </c>
      <c r="AM5" t="s">
        <v>1</v>
      </c>
    </row>
    <row r="6" spans="1:39" x14ac:dyDescent="0.3">
      <c r="A6" s="1">
        <v>692.4</v>
      </c>
      <c r="B6" s="1">
        <v>39.9</v>
      </c>
      <c r="C6" s="1" t="s">
        <v>5</v>
      </c>
      <c r="D6" s="1"/>
      <c r="E6" s="1"/>
      <c r="F6" s="1"/>
      <c r="P6" s="1">
        <v>945.2</v>
      </c>
      <c r="Q6" s="1">
        <v>34.799999999999997</v>
      </c>
      <c r="R6" s="3" t="s">
        <v>1</v>
      </c>
      <c r="S6" s="1">
        <v>1207.5</v>
      </c>
      <c r="T6" s="1">
        <v>28.4</v>
      </c>
      <c r="U6" s="3" t="s">
        <v>1</v>
      </c>
      <c r="V6" s="1">
        <v>1460</v>
      </c>
      <c r="W6" s="1">
        <v>0</v>
      </c>
      <c r="X6" s="3"/>
      <c r="Y6" s="1">
        <v>351.2</v>
      </c>
      <c r="Z6" s="1">
        <v>51</v>
      </c>
      <c r="AA6" s="1" t="s">
        <v>29</v>
      </c>
      <c r="AB6" s="1">
        <v>499.1</v>
      </c>
      <c r="AC6" s="1">
        <v>0</v>
      </c>
      <c r="AD6" s="3"/>
      <c r="AE6" s="1"/>
      <c r="AF6" s="1"/>
      <c r="AG6" s="3"/>
      <c r="AK6" s="19">
        <v>295</v>
      </c>
      <c r="AL6" s="19">
        <v>6.3</v>
      </c>
      <c r="AM6" t="s">
        <v>2</v>
      </c>
    </row>
    <row r="7" spans="1:39" x14ac:dyDescent="0.3">
      <c r="A7" s="1">
        <v>792</v>
      </c>
      <c r="B7" s="1">
        <v>49.8</v>
      </c>
      <c r="C7" s="1" t="s">
        <v>6</v>
      </c>
      <c r="D7" s="1"/>
      <c r="E7" s="1"/>
      <c r="F7" s="1"/>
      <c r="R7" s="4"/>
      <c r="T7" s="17">
        <v>0</v>
      </c>
      <c r="Y7" s="1">
        <v>489.4</v>
      </c>
      <c r="Z7" s="1">
        <v>52.8</v>
      </c>
      <c r="AA7" s="3" t="s">
        <v>1</v>
      </c>
      <c r="AK7" s="19">
        <v>363.7</v>
      </c>
      <c r="AL7" s="19">
        <v>0</v>
      </c>
      <c r="AM7" t="s">
        <v>3</v>
      </c>
    </row>
    <row r="8" spans="1:39" x14ac:dyDescent="0.3">
      <c r="R8" s="4"/>
      <c r="Y8" s="1">
        <v>634.70000000000005</v>
      </c>
      <c r="Z8" s="1">
        <v>6.3</v>
      </c>
      <c r="AA8" s="3" t="s">
        <v>2</v>
      </c>
    </row>
    <row r="9" spans="1:39" x14ac:dyDescent="0.3">
      <c r="R9" s="5"/>
      <c r="Y9" s="1">
        <v>694.8</v>
      </c>
      <c r="Z9" s="1">
        <v>0.8</v>
      </c>
      <c r="AA9" s="3" t="s">
        <v>3</v>
      </c>
    </row>
    <row r="16" spans="1:39" x14ac:dyDescent="0.3">
      <c r="C16" t="s">
        <v>380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6641-1B3F-4EF2-84BA-224D0B2E9438}">
  <dimension ref="A1:AE47"/>
  <sheetViews>
    <sheetView topLeftCell="K1" workbookViewId="0">
      <selection activeCell="AI37" sqref="AI36:AI37"/>
    </sheetView>
  </sheetViews>
  <sheetFormatPr defaultRowHeight="14.4" x14ac:dyDescent="0.3"/>
  <cols>
    <col min="1" max="1" width="25.109375" bestFit="1" customWidth="1"/>
    <col min="2" max="7" width="10.5546875" bestFit="1" customWidth="1"/>
    <col min="8" max="12" width="11.5546875" bestFit="1" customWidth="1"/>
    <col min="23" max="28" width="11.5546875" bestFit="1" customWidth="1"/>
    <col min="29" max="31" width="12.5546875" bestFit="1" customWidth="1"/>
  </cols>
  <sheetData>
    <row r="1" spans="1:31" ht="15.6" x14ac:dyDescent="0.3">
      <c r="A1" s="49" t="s">
        <v>171</v>
      </c>
      <c r="B1" s="14" t="s">
        <v>266</v>
      </c>
      <c r="C1" s="61" t="s">
        <v>268</v>
      </c>
      <c r="D1" s="18" t="s">
        <v>269</v>
      </c>
      <c r="E1" s="16" t="s">
        <v>270</v>
      </c>
      <c r="F1" s="89" t="s">
        <v>271</v>
      </c>
      <c r="G1" s="76" t="s">
        <v>272</v>
      </c>
      <c r="H1" s="54" t="s">
        <v>273</v>
      </c>
      <c r="I1" s="90" t="s">
        <v>274</v>
      </c>
      <c r="J1" s="91" t="s">
        <v>275</v>
      </c>
      <c r="W1" s="14" t="s">
        <v>266</v>
      </c>
      <c r="X1" s="61" t="s">
        <v>268</v>
      </c>
      <c r="Y1" s="18" t="s">
        <v>269</v>
      </c>
      <c r="Z1" s="16" t="s">
        <v>270</v>
      </c>
      <c r="AA1" s="89" t="s">
        <v>271</v>
      </c>
      <c r="AB1" s="76" t="s">
        <v>272</v>
      </c>
      <c r="AC1" s="54" t="s">
        <v>273</v>
      </c>
      <c r="AD1" s="90" t="s">
        <v>274</v>
      </c>
      <c r="AE1" s="91" t="s">
        <v>275</v>
      </c>
    </row>
    <row r="2" spans="1:31" x14ac:dyDescent="0.3">
      <c r="A2" s="88" t="s">
        <v>94</v>
      </c>
      <c r="V2" s="88" t="s">
        <v>76</v>
      </c>
      <c r="AB2" s="93">
        <v>5</v>
      </c>
      <c r="AE2" s="93">
        <v>25</v>
      </c>
    </row>
    <row r="3" spans="1:31" x14ac:dyDescent="0.3">
      <c r="A3" s="88" t="s">
        <v>95</v>
      </c>
      <c r="V3" s="88" t="s">
        <v>77</v>
      </c>
      <c r="AB3" s="93">
        <v>15</v>
      </c>
      <c r="AD3" s="93">
        <v>330.3</v>
      </c>
      <c r="AE3">
        <v>40</v>
      </c>
    </row>
    <row r="4" spans="1:31" x14ac:dyDescent="0.3">
      <c r="A4" s="88" t="s">
        <v>96</v>
      </c>
      <c r="V4" s="88">
        <v>409</v>
      </c>
      <c r="Z4" s="93">
        <v>33.9</v>
      </c>
      <c r="AB4">
        <v>90</v>
      </c>
      <c r="AC4" s="93">
        <v>145.19999999999999</v>
      </c>
      <c r="AD4" s="93">
        <v>345</v>
      </c>
      <c r="AE4" s="93">
        <v>85</v>
      </c>
    </row>
    <row r="5" spans="1:31" x14ac:dyDescent="0.3">
      <c r="A5" s="88" t="s">
        <v>76</v>
      </c>
      <c r="G5">
        <v>7.3</v>
      </c>
      <c r="J5">
        <v>23.1</v>
      </c>
      <c r="L5" s="88" t="s">
        <v>76</v>
      </c>
      <c r="R5" s="93">
        <v>7.3</v>
      </c>
      <c r="U5" s="93">
        <v>23.1</v>
      </c>
      <c r="V5" s="88" t="s">
        <v>97</v>
      </c>
    </row>
    <row r="6" spans="1:31" x14ac:dyDescent="0.3">
      <c r="A6" s="88" t="s">
        <v>77</v>
      </c>
      <c r="G6">
        <v>16.7</v>
      </c>
      <c r="I6">
        <v>330.3</v>
      </c>
      <c r="J6">
        <v>38</v>
      </c>
      <c r="L6" s="88" t="s">
        <v>77</v>
      </c>
      <c r="R6" s="93">
        <v>16.7</v>
      </c>
      <c r="T6" s="93">
        <v>330.3</v>
      </c>
      <c r="U6">
        <v>38</v>
      </c>
      <c r="V6" s="88" t="s">
        <v>33</v>
      </c>
      <c r="Y6" s="93">
        <v>19.5</v>
      </c>
      <c r="Z6" s="93">
        <v>30</v>
      </c>
      <c r="AA6" s="94">
        <v>330</v>
      </c>
      <c r="AB6" s="93">
        <v>205</v>
      </c>
      <c r="AC6" s="93">
        <v>200</v>
      </c>
      <c r="AD6" s="93">
        <v>385</v>
      </c>
      <c r="AE6" s="93">
        <v>80.3</v>
      </c>
    </row>
    <row r="7" spans="1:31" x14ac:dyDescent="0.3">
      <c r="A7" s="88" t="s">
        <v>36</v>
      </c>
      <c r="E7">
        <v>33.9</v>
      </c>
      <c r="G7">
        <v>89</v>
      </c>
      <c r="H7">
        <v>145.19999999999999</v>
      </c>
      <c r="I7">
        <v>344.3</v>
      </c>
      <c r="J7">
        <v>86.6</v>
      </c>
      <c r="L7" s="88" t="s">
        <v>36</v>
      </c>
      <c r="P7" s="93">
        <v>33.9</v>
      </c>
      <c r="R7">
        <v>89</v>
      </c>
      <c r="S7" s="93">
        <v>145.19999999999999</v>
      </c>
      <c r="T7" s="93">
        <v>344.3</v>
      </c>
      <c r="U7" s="93">
        <v>86.6</v>
      </c>
      <c r="V7" s="88" t="s">
        <v>22</v>
      </c>
      <c r="Y7" s="93">
        <v>50</v>
      </c>
      <c r="Z7" s="93">
        <v>30</v>
      </c>
      <c r="AA7" s="94">
        <v>459.5</v>
      </c>
      <c r="AB7" s="93">
        <v>195</v>
      </c>
      <c r="AC7" s="93">
        <v>230</v>
      </c>
      <c r="AD7" s="93">
        <v>265</v>
      </c>
      <c r="AE7" s="93">
        <v>80</v>
      </c>
    </row>
    <row r="8" spans="1:31" x14ac:dyDescent="0.3">
      <c r="A8" s="88" t="s">
        <v>97</v>
      </c>
      <c r="L8" s="88" t="s">
        <v>97</v>
      </c>
      <c r="V8" s="88" t="s">
        <v>15</v>
      </c>
      <c r="W8" s="93">
        <v>45</v>
      </c>
      <c r="X8" s="93">
        <v>64.599999999999994</v>
      </c>
      <c r="Y8" s="93">
        <v>130</v>
      </c>
      <c r="Z8" s="93">
        <v>25</v>
      </c>
      <c r="AA8" s="94">
        <v>125</v>
      </c>
      <c r="AB8" s="93">
        <v>230</v>
      </c>
      <c r="AC8" s="93">
        <v>184.9</v>
      </c>
      <c r="AD8">
        <v>195</v>
      </c>
      <c r="AE8" s="93">
        <v>100</v>
      </c>
    </row>
    <row r="9" spans="1:31" x14ac:dyDescent="0.3">
      <c r="A9" s="88" t="s">
        <v>33</v>
      </c>
      <c r="D9">
        <v>19.5</v>
      </c>
      <c r="E9">
        <v>27.6</v>
      </c>
      <c r="F9" s="92">
        <v>332.1</v>
      </c>
      <c r="G9">
        <v>205.5</v>
      </c>
      <c r="H9">
        <v>201.6</v>
      </c>
      <c r="I9">
        <v>386.9</v>
      </c>
      <c r="J9">
        <v>80.3</v>
      </c>
      <c r="L9" s="88" t="s">
        <v>33</v>
      </c>
      <c r="O9" s="93">
        <v>19.5</v>
      </c>
      <c r="P9" s="93">
        <v>27.6</v>
      </c>
      <c r="Q9" s="94">
        <v>332.1</v>
      </c>
      <c r="R9" s="93">
        <v>205.5</v>
      </c>
      <c r="S9" s="93">
        <v>201.6</v>
      </c>
      <c r="T9" s="93">
        <v>386.9</v>
      </c>
      <c r="U9" s="93">
        <v>80.3</v>
      </c>
      <c r="V9" s="88" t="s">
        <v>29</v>
      </c>
      <c r="W9" s="93">
        <v>20.100000000000001</v>
      </c>
      <c r="X9" s="93">
        <v>25</v>
      </c>
      <c r="Y9" s="93">
        <v>75</v>
      </c>
      <c r="Z9" s="93">
        <v>10</v>
      </c>
      <c r="AA9" s="94">
        <v>125.4</v>
      </c>
      <c r="AB9" s="93">
        <v>240</v>
      </c>
      <c r="AC9" s="93">
        <v>210</v>
      </c>
      <c r="AD9" s="93">
        <v>80</v>
      </c>
      <c r="AE9" s="93">
        <v>120</v>
      </c>
    </row>
    <row r="10" spans="1:31" x14ac:dyDescent="0.3">
      <c r="A10" s="88" t="s">
        <v>22</v>
      </c>
      <c r="D10">
        <v>47.6</v>
      </c>
      <c r="E10">
        <v>29.3</v>
      </c>
      <c r="F10" s="92">
        <v>459.5</v>
      </c>
      <c r="G10">
        <v>193.9</v>
      </c>
      <c r="H10">
        <v>228.5</v>
      </c>
      <c r="I10">
        <v>266.10000000000002</v>
      </c>
      <c r="J10">
        <v>81.5</v>
      </c>
      <c r="L10" s="88" t="s">
        <v>22</v>
      </c>
      <c r="O10" s="93">
        <v>47.6</v>
      </c>
      <c r="P10" s="93">
        <v>29.3</v>
      </c>
      <c r="Q10" s="94">
        <v>459.5</v>
      </c>
      <c r="R10" s="93">
        <v>193.9</v>
      </c>
      <c r="S10" s="93">
        <v>228.5</v>
      </c>
      <c r="T10" s="93">
        <v>266.10000000000002</v>
      </c>
      <c r="U10" s="93">
        <v>81.5</v>
      </c>
      <c r="V10" s="88" t="s">
        <v>1</v>
      </c>
      <c r="W10" s="93">
        <v>24.8</v>
      </c>
      <c r="X10" s="93">
        <v>15</v>
      </c>
      <c r="Y10" s="93">
        <v>40</v>
      </c>
      <c r="Z10" s="93">
        <v>20</v>
      </c>
      <c r="AA10" s="94">
        <v>30</v>
      </c>
      <c r="AB10" s="93">
        <v>325</v>
      </c>
      <c r="AC10">
        <v>240</v>
      </c>
      <c r="AD10" s="93">
        <v>60</v>
      </c>
      <c r="AE10" s="93">
        <v>150</v>
      </c>
    </row>
    <row r="11" spans="1:31" x14ac:dyDescent="0.3">
      <c r="A11" s="88" t="s">
        <v>15</v>
      </c>
      <c r="B11">
        <v>43.5</v>
      </c>
      <c r="C11">
        <v>64.599999999999994</v>
      </c>
      <c r="D11">
        <v>129.1</v>
      </c>
      <c r="E11">
        <v>23.7</v>
      </c>
      <c r="F11" s="92">
        <v>123.5</v>
      </c>
      <c r="G11">
        <v>228.6</v>
      </c>
      <c r="H11">
        <v>184.9</v>
      </c>
      <c r="I11">
        <v>196</v>
      </c>
      <c r="J11">
        <v>97.7</v>
      </c>
      <c r="L11" s="88" t="s">
        <v>15</v>
      </c>
      <c r="M11" s="93">
        <v>43.5</v>
      </c>
      <c r="N11" s="93">
        <v>64.599999999999994</v>
      </c>
      <c r="O11" s="93">
        <v>129.1</v>
      </c>
      <c r="P11" s="93">
        <v>23.7</v>
      </c>
      <c r="Q11" s="94">
        <v>123.5</v>
      </c>
      <c r="R11" s="93">
        <v>228.6</v>
      </c>
      <c r="S11" s="93">
        <v>184.9</v>
      </c>
      <c r="T11">
        <v>196</v>
      </c>
      <c r="U11" s="93">
        <v>97.7</v>
      </c>
      <c r="V11" s="88" t="s">
        <v>2</v>
      </c>
      <c r="X11" s="93">
        <v>10</v>
      </c>
      <c r="Y11" s="93">
        <v>30</v>
      </c>
      <c r="AB11" s="93">
        <v>120</v>
      </c>
      <c r="AC11" s="93">
        <v>240</v>
      </c>
      <c r="AD11" s="93">
        <v>35</v>
      </c>
      <c r="AE11" s="93">
        <v>134.80000000000001</v>
      </c>
    </row>
    <row r="12" spans="1:31" x14ac:dyDescent="0.3">
      <c r="A12" s="88" t="s">
        <v>29</v>
      </c>
      <c r="B12">
        <v>20.100000000000001</v>
      </c>
      <c r="C12">
        <v>25.8</v>
      </c>
      <c r="D12">
        <v>76.599999999999994</v>
      </c>
      <c r="E12">
        <v>9.4</v>
      </c>
      <c r="F12" s="92">
        <v>125.4</v>
      </c>
      <c r="G12">
        <v>240.6</v>
      </c>
      <c r="H12">
        <v>212.1</v>
      </c>
      <c r="I12">
        <v>78.900000000000006</v>
      </c>
      <c r="J12">
        <v>122.3</v>
      </c>
      <c r="L12" s="88" t="s">
        <v>29</v>
      </c>
      <c r="M12" s="93">
        <v>20.100000000000001</v>
      </c>
      <c r="N12" s="93">
        <v>25.8</v>
      </c>
      <c r="O12" s="93">
        <v>76.599999999999994</v>
      </c>
      <c r="P12" s="93">
        <v>9.4</v>
      </c>
      <c r="Q12" s="94">
        <v>125.4</v>
      </c>
      <c r="R12" s="93">
        <v>240.6</v>
      </c>
      <c r="S12" s="93">
        <v>212.1</v>
      </c>
      <c r="T12" s="93">
        <v>78.900000000000006</v>
      </c>
      <c r="U12" s="93">
        <v>122.3</v>
      </c>
      <c r="V12" s="88" t="s">
        <v>3</v>
      </c>
      <c r="Y12" s="93">
        <v>30</v>
      </c>
      <c r="AB12" s="93">
        <v>80</v>
      </c>
      <c r="AC12" s="93">
        <v>165</v>
      </c>
      <c r="AE12" s="93">
        <v>100</v>
      </c>
    </row>
    <row r="13" spans="1:31" x14ac:dyDescent="0.3">
      <c r="A13" s="88" t="s">
        <v>1</v>
      </c>
      <c r="B13">
        <v>24.8</v>
      </c>
      <c r="C13">
        <v>12.6</v>
      </c>
      <c r="D13">
        <v>37.5</v>
      </c>
      <c r="E13">
        <v>21.5</v>
      </c>
      <c r="F13" s="92">
        <v>28.4</v>
      </c>
      <c r="G13">
        <v>325.89999999999998</v>
      </c>
      <c r="H13">
        <v>238</v>
      </c>
      <c r="I13">
        <v>57.9</v>
      </c>
      <c r="J13">
        <v>148.1</v>
      </c>
      <c r="L13" s="88" t="s">
        <v>1</v>
      </c>
      <c r="M13" s="93">
        <v>24.8</v>
      </c>
      <c r="N13" s="93">
        <v>12.6</v>
      </c>
      <c r="O13" s="93">
        <v>37.5</v>
      </c>
      <c r="P13" s="93">
        <v>21.5</v>
      </c>
      <c r="Q13" s="94">
        <v>28.4</v>
      </c>
      <c r="R13" s="93">
        <v>325.89999999999998</v>
      </c>
      <c r="S13">
        <v>238</v>
      </c>
      <c r="T13" s="93">
        <v>57.9</v>
      </c>
      <c r="U13" s="93">
        <v>148.1</v>
      </c>
      <c r="V13" s="88" t="s">
        <v>4</v>
      </c>
      <c r="AB13" s="93">
        <v>20</v>
      </c>
      <c r="AC13">
        <v>20</v>
      </c>
    </row>
    <row r="14" spans="1:31" x14ac:dyDescent="0.3">
      <c r="A14" s="88" t="s">
        <v>2</v>
      </c>
      <c r="C14">
        <v>9.1</v>
      </c>
      <c r="D14">
        <v>26.9</v>
      </c>
      <c r="G14">
        <v>122.1</v>
      </c>
      <c r="H14">
        <v>239.4</v>
      </c>
      <c r="I14">
        <v>35.6</v>
      </c>
      <c r="J14">
        <v>134.80000000000001</v>
      </c>
      <c r="L14" s="88" t="s">
        <v>2</v>
      </c>
      <c r="N14" s="93">
        <v>9.1</v>
      </c>
      <c r="O14" s="93">
        <v>26.9</v>
      </c>
      <c r="R14" s="93">
        <v>122.1</v>
      </c>
      <c r="S14" s="93">
        <v>239.4</v>
      </c>
      <c r="T14" s="93">
        <v>35.6</v>
      </c>
      <c r="U14" s="93">
        <v>134.80000000000001</v>
      </c>
    </row>
    <row r="15" spans="1:31" x14ac:dyDescent="0.3">
      <c r="A15" s="88" t="s">
        <v>3</v>
      </c>
      <c r="D15">
        <v>27.3</v>
      </c>
      <c r="G15">
        <v>81.3</v>
      </c>
      <c r="H15">
        <v>164.2</v>
      </c>
      <c r="J15">
        <v>97.5</v>
      </c>
      <c r="L15" s="88" t="s">
        <v>3</v>
      </c>
      <c r="O15" s="93">
        <v>27.3</v>
      </c>
      <c r="R15" s="93">
        <v>81.3</v>
      </c>
      <c r="S15" s="93">
        <v>164.2</v>
      </c>
      <c r="U15" s="93">
        <v>97.5</v>
      </c>
    </row>
    <row r="16" spans="1:31" x14ac:dyDescent="0.3">
      <c r="A16" s="88" t="s">
        <v>4</v>
      </c>
      <c r="G16">
        <v>18.100000000000001</v>
      </c>
      <c r="H16">
        <v>22</v>
      </c>
      <c r="L16" s="88" t="s">
        <v>4</v>
      </c>
      <c r="R16" s="93">
        <v>18.100000000000001</v>
      </c>
      <c r="S16">
        <v>22</v>
      </c>
    </row>
    <row r="17" spans="1:31" x14ac:dyDescent="0.3">
      <c r="A17" s="88" t="s">
        <v>5</v>
      </c>
      <c r="W17" s="14" t="s">
        <v>302</v>
      </c>
      <c r="X17" s="61" t="s">
        <v>303</v>
      </c>
      <c r="Y17" s="109" t="s">
        <v>304</v>
      </c>
      <c r="Z17" s="16" t="s">
        <v>305</v>
      </c>
      <c r="AA17" s="89" t="s">
        <v>306</v>
      </c>
      <c r="AB17" s="76" t="s">
        <v>307</v>
      </c>
      <c r="AC17" s="54" t="s">
        <v>308</v>
      </c>
      <c r="AD17" s="90" t="s">
        <v>309</v>
      </c>
      <c r="AE17" s="91" t="s">
        <v>310</v>
      </c>
    </row>
    <row r="18" spans="1:31" x14ac:dyDescent="0.3">
      <c r="A18" s="88" t="s">
        <v>6</v>
      </c>
      <c r="V18" s="88" t="s">
        <v>76</v>
      </c>
      <c r="AB18" s="93"/>
      <c r="AE18" s="93"/>
    </row>
    <row r="19" spans="1:31" x14ac:dyDescent="0.3">
      <c r="A19" s="88" t="s">
        <v>54</v>
      </c>
      <c r="V19" s="88" t="s">
        <v>77</v>
      </c>
      <c r="AB19" s="93"/>
      <c r="AD19" s="93"/>
    </row>
    <row r="20" spans="1:31" x14ac:dyDescent="0.3">
      <c r="A20" s="88" t="s">
        <v>98</v>
      </c>
      <c r="V20" s="88" t="s">
        <v>36</v>
      </c>
      <c r="Z20" s="93"/>
      <c r="AC20" s="93"/>
      <c r="AD20" s="93"/>
      <c r="AE20" s="93"/>
    </row>
    <row r="21" spans="1:31" x14ac:dyDescent="0.3">
      <c r="A21" s="88" t="s">
        <v>12</v>
      </c>
      <c r="L21" s="88" t="s">
        <v>76</v>
      </c>
      <c r="R21" s="93">
        <v>5</v>
      </c>
      <c r="U21" s="93">
        <v>25</v>
      </c>
      <c r="V21" s="88" t="s">
        <v>97</v>
      </c>
    </row>
    <row r="22" spans="1:31" x14ac:dyDescent="0.3">
      <c r="A22" s="88" t="s">
        <v>13</v>
      </c>
      <c r="L22" s="88" t="s">
        <v>77</v>
      </c>
      <c r="R22" s="93">
        <v>15</v>
      </c>
      <c r="T22" s="93">
        <v>330.3</v>
      </c>
      <c r="U22">
        <v>40</v>
      </c>
      <c r="V22" s="88" t="s">
        <v>33</v>
      </c>
      <c r="Y22" s="93"/>
      <c r="Z22" s="93"/>
      <c r="AA22" s="94"/>
      <c r="AB22" s="93"/>
      <c r="AC22" s="93"/>
      <c r="AD22" s="93"/>
      <c r="AE22" s="93"/>
    </row>
    <row r="23" spans="1:31" x14ac:dyDescent="0.3">
      <c r="A23" s="88" t="s">
        <v>99</v>
      </c>
      <c r="L23" s="88" t="s">
        <v>36</v>
      </c>
      <c r="P23" s="93">
        <v>33.9</v>
      </c>
      <c r="R23">
        <v>90</v>
      </c>
      <c r="S23" s="93">
        <v>145.19999999999999</v>
      </c>
      <c r="T23" s="93">
        <v>345</v>
      </c>
      <c r="U23" s="93">
        <v>85</v>
      </c>
      <c r="V23" s="88" t="s">
        <v>22</v>
      </c>
      <c r="Y23" s="93"/>
      <c r="Z23" s="93"/>
      <c r="AA23" s="94"/>
      <c r="AB23" s="93"/>
      <c r="AC23" s="93"/>
      <c r="AD23" s="93"/>
      <c r="AE23" s="93"/>
    </row>
    <row r="24" spans="1:31" x14ac:dyDescent="0.3">
      <c r="A24" s="88" t="s">
        <v>100</v>
      </c>
      <c r="L24" s="88" t="s">
        <v>97</v>
      </c>
      <c r="V24" s="88" t="s">
        <v>15</v>
      </c>
      <c r="W24" s="93"/>
      <c r="X24" s="93"/>
      <c r="Y24" s="93"/>
      <c r="Z24" s="93"/>
      <c r="AA24" s="94"/>
      <c r="AB24" s="93"/>
      <c r="AC24" s="93"/>
      <c r="AE24" s="93"/>
    </row>
    <row r="25" spans="1:31" x14ac:dyDescent="0.3">
      <c r="A25" s="88" t="s">
        <v>101</v>
      </c>
      <c r="L25" s="88" t="s">
        <v>33</v>
      </c>
      <c r="O25" s="93">
        <v>19.5</v>
      </c>
      <c r="P25" s="93">
        <v>30</v>
      </c>
      <c r="Q25" s="94">
        <v>330</v>
      </c>
      <c r="R25" s="93">
        <v>205</v>
      </c>
      <c r="S25" s="93">
        <v>200</v>
      </c>
      <c r="T25" s="93">
        <v>385</v>
      </c>
      <c r="U25" s="93">
        <v>80.3</v>
      </c>
      <c r="V25" s="88" t="s">
        <v>29</v>
      </c>
      <c r="W25" s="93"/>
      <c r="X25" s="93"/>
      <c r="Y25" s="93"/>
      <c r="Z25" s="93"/>
      <c r="AA25" s="94"/>
      <c r="AB25" s="93"/>
      <c r="AC25" s="93"/>
      <c r="AD25" s="93"/>
      <c r="AE25" s="93"/>
    </row>
    <row r="26" spans="1:31" x14ac:dyDescent="0.3">
      <c r="A26" s="88" t="s">
        <v>102</v>
      </c>
      <c r="L26" s="88" t="s">
        <v>22</v>
      </c>
      <c r="O26" s="93">
        <v>50</v>
      </c>
      <c r="P26" s="93">
        <v>30</v>
      </c>
      <c r="Q26" s="94">
        <v>459.5</v>
      </c>
      <c r="R26" s="93">
        <v>195</v>
      </c>
      <c r="S26" s="93">
        <v>230</v>
      </c>
      <c r="T26" s="93">
        <v>265</v>
      </c>
      <c r="U26" s="93">
        <v>80</v>
      </c>
      <c r="V26" s="88" t="s">
        <v>1</v>
      </c>
      <c r="W26" s="93"/>
      <c r="X26" s="93"/>
      <c r="Y26" s="93"/>
      <c r="Z26" s="93"/>
      <c r="AA26" s="94"/>
      <c r="AB26" s="93"/>
      <c r="AD26" s="93"/>
      <c r="AE26" s="93"/>
    </row>
    <row r="27" spans="1:31" x14ac:dyDescent="0.3">
      <c r="A27" s="88"/>
      <c r="L27" s="88" t="s">
        <v>15</v>
      </c>
      <c r="M27" s="93">
        <v>45</v>
      </c>
      <c r="N27" s="93">
        <v>64.599999999999994</v>
      </c>
      <c r="O27" s="93">
        <v>130</v>
      </c>
      <c r="P27" s="93">
        <v>25</v>
      </c>
      <c r="Q27" s="94">
        <v>125</v>
      </c>
      <c r="R27" s="93">
        <v>230</v>
      </c>
      <c r="S27" s="93">
        <v>184.9</v>
      </c>
      <c r="T27">
        <v>195</v>
      </c>
      <c r="U27" s="93">
        <v>100</v>
      </c>
      <c r="V27" s="88" t="s">
        <v>2</v>
      </c>
      <c r="X27" s="93"/>
      <c r="Y27" s="93"/>
      <c r="AB27" s="93"/>
      <c r="AC27" s="93"/>
      <c r="AD27" s="93"/>
      <c r="AE27" s="93"/>
    </row>
    <row r="28" spans="1:31" x14ac:dyDescent="0.3">
      <c r="L28" s="88" t="s">
        <v>29</v>
      </c>
      <c r="M28" s="93">
        <v>20.100000000000001</v>
      </c>
      <c r="N28" s="93">
        <v>25</v>
      </c>
      <c r="O28" s="93">
        <v>75</v>
      </c>
      <c r="P28" s="93">
        <v>10</v>
      </c>
      <c r="Q28" s="94">
        <v>125.4</v>
      </c>
      <c r="R28" s="93">
        <v>240</v>
      </c>
      <c r="S28" s="93">
        <v>210</v>
      </c>
      <c r="T28" s="93">
        <v>80</v>
      </c>
      <c r="U28" s="93">
        <v>120</v>
      </c>
      <c r="V28" s="88" t="s">
        <v>3</v>
      </c>
      <c r="Y28" s="93"/>
      <c r="AB28" s="93"/>
      <c r="AC28" s="93"/>
      <c r="AE28" s="93"/>
    </row>
    <row r="29" spans="1:31" x14ac:dyDescent="0.3">
      <c r="A29" s="14" t="s">
        <v>267</v>
      </c>
      <c r="L29" s="88" t="s">
        <v>1</v>
      </c>
      <c r="M29" s="93">
        <v>24.8</v>
      </c>
      <c r="N29" s="93">
        <v>15</v>
      </c>
      <c r="O29" s="93">
        <v>40</v>
      </c>
      <c r="P29" s="93">
        <v>20</v>
      </c>
      <c r="Q29" s="94">
        <v>30</v>
      </c>
      <c r="R29" s="93">
        <v>325</v>
      </c>
      <c r="S29">
        <v>240</v>
      </c>
      <c r="T29" s="93">
        <v>60</v>
      </c>
      <c r="U29" s="93">
        <v>150</v>
      </c>
      <c r="V29" s="88" t="s">
        <v>4</v>
      </c>
      <c r="AB29" s="93"/>
    </row>
    <row r="30" spans="1:31" x14ac:dyDescent="0.3">
      <c r="L30" s="88" t="s">
        <v>2</v>
      </c>
      <c r="N30" s="93">
        <v>10</v>
      </c>
      <c r="O30" s="93">
        <v>30</v>
      </c>
      <c r="R30" s="93">
        <v>120</v>
      </c>
      <c r="S30" s="93">
        <v>240</v>
      </c>
      <c r="T30" s="93">
        <v>35</v>
      </c>
      <c r="U30" s="93">
        <v>134.80000000000001</v>
      </c>
    </row>
    <row r="31" spans="1:31" x14ac:dyDescent="0.3">
      <c r="L31" s="88" t="s">
        <v>3</v>
      </c>
      <c r="O31" s="93">
        <v>30</v>
      </c>
      <c r="R31" s="93">
        <v>80</v>
      </c>
      <c r="S31" s="93">
        <v>165</v>
      </c>
      <c r="U31" s="93">
        <v>100</v>
      </c>
    </row>
    <row r="32" spans="1:31" x14ac:dyDescent="0.3">
      <c r="L32" s="88" t="s">
        <v>4</v>
      </c>
      <c r="R32" s="93">
        <v>20</v>
      </c>
      <c r="S32">
        <v>20</v>
      </c>
      <c r="W32" s="146" t="s">
        <v>311</v>
      </c>
      <c r="X32" s="146"/>
      <c r="Y32" s="146"/>
      <c r="Z32" s="146"/>
      <c r="AA32" s="146"/>
      <c r="AB32" s="146"/>
      <c r="AC32" s="146"/>
      <c r="AD32" s="146"/>
      <c r="AE32" s="146"/>
    </row>
    <row r="33" spans="22:31" x14ac:dyDescent="0.3">
      <c r="W33" s="14" t="s">
        <v>266</v>
      </c>
      <c r="X33" s="61" t="s">
        <v>268</v>
      </c>
      <c r="Y33" s="115" t="s">
        <v>269</v>
      </c>
      <c r="Z33" s="16" t="s">
        <v>270</v>
      </c>
      <c r="AA33" s="89" t="s">
        <v>271</v>
      </c>
      <c r="AB33" s="76" t="s">
        <v>272</v>
      </c>
      <c r="AC33" s="54" t="s">
        <v>273</v>
      </c>
      <c r="AD33" s="90" t="s">
        <v>274</v>
      </c>
      <c r="AE33" s="91" t="s">
        <v>275</v>
      </c>
    </row>
    <row r="34" spans="22:31" x14ac:dyDescent="0.3">
      <c r="V34" s="88" t="s">
        <v>76</v>
      </c>
      <c r="W34" s="19"/>
      <c r="X34" s="19"/>
      <c r="Y34" s="19"/>
      <c r="Z34" s="19"/>
      <c r="AA34" s="19"/>
      <c r="AB34" s="118"/>
      <c r="AC34" s="19"/>
      <c r="AD34" s="19"/>
      <c r="AE34" s="118"/>
    </row>
    <row r="35" spans="22:31" x14ac:dyDescent="0.3">
      <c r="V35" s="88" t="s">
        <v>77</v>
      </c>
      <c r="W35" s="19"/>
      <c r="X35" s="19"/>
      <c r="Y35" s="19"/>
      <c r="Z35" s="19"/>
      <c r="AA35" s="19"/>
      <c r="AB35" s="118"/>
      <c r="AC35" s="19"/>
      <c r="AD35" s="118"/>
      <c r="AE35" s="19"/>
    </row>
    <row r="36" spans="22:31" x14ac:dyDescent="0.3">
      <c r="V36" s="88" t="s">
        <v>36</v>
      </c>
      <c r="W36" s="19"/>
      <c r="X36" s="19"/>
      <c r="Y36" s="19"/>
      <c r="Z36" s="118"/>
      <c r="AA36" s="19"/>
      <c r="AB36" s="19">
        <v>409.2</v>
      </c>
      <c r="AC36" s="118">
        <v>157.19999999999999</v>
      </c>
      <c r="AD36" s="118">
        <v>61.3</v>
      </c>
      <c r="AE36" s="118"/>
    </row>
    <row r="37" spans="22:31" x14ac:dyDescent="0.3">
      <c r="V37" s="88" t="s">
        <v>97</v>
      </c>
      <c r="W37" s="19"/>
      <c r="X37" s="19"/>
      <c r="Y37" s="19"/>
      <c r="Z37" s="19"/>
      <c r="AA37" s="19"/>
      <c r="AB37" s="19"/>
      <c r="AC37" s="19"/>
      <c r="AD37" s="19"/>
      <c r="AE37" s="19"/>
    </row>
    <row r="38" spans="22:31" x14ac:dyDescent="0.3">
      <c r="V38" s="88" t="s">
        <v>33</v>
      </c>
      <c r="W38" s="19"/>
      <c r="X38" s="19">
        <v>105.5</v>
      </c>
      <c r="Y38" s="118">
        <v>61.2</v>
      </c>
      <c r="Z38" s="118">
        <v>46.1</v>
      </c>
      <c r="AA38" s="94">
        <v>332</v>
      </c>
      <c r="AB38" s="19">
        <v>251.3</v>
      </c>
      <c r="AC38" s="118">
        <v>291.7</v>
      </c>
      <c r="AD38" s="118">
        <v>147.30000000000001</v>
      </c>
      <c r="AE38" s="118">
        <v>337.2</v>
      </c>
    </row>
    <row r="39" spans="22:31" x14ac:dyDescent="0.3">
      <c r="V39" s="88" t="s">
        <v>22</v>
      </c>
      <c r="W39" s="19"/>
      <c r="X39" s="19">
        <v>118.5</v>
      </c>
      <c r="Y39" s="118">
        <v>61.8</v>
      </c>
      <c r="Z39" s="118">
        <v>57.1</v>
      </c>
      <c r="AA39" s="94">
        <v>459.5</v>
      </c>
      <c r="AB39" s="118">
        <v>248.4</v>
      </c>
      <c r="AC39" s="118">
        <v>297.5</v>
      </c>
      <c r="AD39" s="118">
        <v>163</v>
      </c>
      <c r="AE39" s="118">
        <v>307.39999999999998</v>
      </c>
    </row>
    <row r="40" spans="22:31" x14ac:dyDescent="0.3">
      <c r="V40" s="88" t="s">
        <v>15</v>
      </c>
      <c r="W40" s="118">
        <v>43.5</v>
      </c>
      <c r="X40" s="118">
        <v>100.2</v>
      </c>
      <c r="Y40" s="118">
        <v>29.7</v>
      </c>
      <c r="Z40" s="118">
        <v>8.3000000000000007</v>
      </c>
      <c r="AA40" s="94">
        <v>149.9</v>
      </c>
      <c r="AB40" s="118">
        <v>315.10000000000002</v>
      </c>
      <c r="AC40" s="118">
        <v>71</v>
      </c>
      <c r="AD40" s="19">
        <v>38.799999999999997</v>
      </c>
      <c r="AE40" s="118">
        <v>198.5</v>
      </c>
    </row>
    <row r="41" spans="22:31" x14ac:dyDescent="0.3">
      <c r="V41" s="88" t="s">
        <v>29</v>
      </c>
      <c r="W41" s="118">
        <v>20</v>
      </c>
      <c r="X41" s="118">
        <v>58</v>
      </c>
      <c r="Y41" s="118">
        <v>25.1</v>
      </c>
      <c r="Z41" s="118">
        <v>17.5</v>
      </c>
      <c r="AA41" s="94">
        <v>130.1</v>
      </c>
      <c r="AB41" s="118">
        <v>236.3</v>
      </c>
      <c r="AC41" s="118">
        <v>55.3</v>
      </c>
      <c r="AD41" s="118">
        <v>30.3</v>
      </c>
      <c r="AE41" s="118">
        <v>156.80000000000001</v>
      </c>
    </row>
    <row r="42" spans="22:31" x14ac:dyDescent="0.3">
      <c r="V42" s="88" t="s">
        <v>1</v>
      </c>
      <c r="W42" s="118">
        <v>24.8</v>
      </c>
      <c r="X42" s="118">
        <v>63.7</v>
      </c>
      <c r="Y42" s="118"/>
      <c r="Z42" s="118">
        <v>31.2</v>
      </c>
      <c r="AA42" s="94">
        <v>28.4</v>
      </c>
      <c r="AB42" s="118">
        <v>1158</v>
      </c>
      <c r="AC42" s="19">
        <v>28.9</v>
      </c>
      <c r="AD42" s="118">
        <v>6.2</v>
      </c>
      <c r="AE42" s="118">
        <v>133.69999999999999</v>
      </c>
    </row>
    <row r="43" spans="22:31" x14ac:dyDescent="0.3">
      <c r="V43" s="88" t="s">
        <v>2</v>
      </c>
      <c r="W43" s="19"/>
      <c r="X43" s="118"/>
      <c r="Y43" s="118"/>
      <c r="Z43" s="19">
        <v>11.1</v>
      </c>
      <c r="AA43" s="19"/>
      <c r="AB43" s="118">
        <v>11</v>
      </c>
      <c r="AC43" s="118">
        <v>9.4</v>
      </c>
      <c r="AD43" s="118">
        <v>16</v>
      </c>
      <c r="AE43" s="118">
        <v>117.8</v>
      </c>
    </row>
    <row r="44" spans="22:31" x14ac:dyDescent="0.3">
      <c r="V44" s="88" t="s">
        <v>3</v>
      </c>
      <c r="W44" s="19"/>
      <c r="X44" s="19"/>
      <c r="Y44" s="118"/>
      <c r="Z44" s="19">
        <v>15.9</v>
      </c>
      <c r="AA44" s="19"/>
      <c r="AB44" s="118"/>
      <c r="AC44" s="118">
        <v>3.7</v>
      </c>
      <c r="AD44" s="19"/>
      <c r="AE44" s="118">
        <v>111.2</v>
      </c>
    </row>
    <row r="45" spans="22:31" x14ac:dyDescent="0.3">
      <c r="V45" s="88" t="s">
        <v>4</v>
      </c>
      <c r="W45" s="19"/>
      <c r="X45" s="19"/>
      <c r="Y45" s="19"/>
      <c r="Z45" s="19"/>
      <c r="AA45" s="19"/>
      <c r="AB45" s="118"/>
      <c r="AC45" s="19"/>
      <c r="AD45" s="19"/>
      <c r="AE45" s="19">
        <v>95.1</v>
      </c>
    </row>
    <row r="46" spans="22:31" x14ac:dyDescent="0.3">
      <c r="V46" s="88" t="s">
        <v>5</v>
      </c>
      <c r="AE46" s="118">
        <v>101.3</v>
      </c>
    </row>
    <row r="47" spans="22:31" x14ac:dyDescent="0.3">
      <c r="V47" s="88" t="s">
        <v>312</v>
      </c>
      <c r="AE47" s="118">
        <v>71.2</v>
      </c>
    </row>
  </sheetData>
  <mergeCells count="1">
    <mergeCell ref="W32:AE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334F-A2D3-4883-9C9B-BDB8607468A3}">
  <dimension ref="A1:U10"/>
  <sheetViews>
    <sheetView topLeftCell="C1" zoomScale="110" zoomScaleNormal="110" workbookViewId="0">
      <selection activeCell="S2" sqref="S2:U7"/>
    </sheetView>
  </sheetViews>
  <sheetFormatPr defaultRowHeight="14.4" x14ac:dyDescent="0.3"/>
  <cols>
    <col min="1" max="1" width="21.5546875" bestFit="1" customWidth="1"/>
    <col min="2" max="2" width="26.33203125" bestFit="1" customWidth="1"/>
    <col min="3" max="3" width="21.5546875" bestFit="1" customWidth="1"/>
    <col min="4" max="4" width="20.44140625" bestFit="1" customWidth="1"/>
    <col min="5" max="5" width="25.109375" bestFit="1" customWidth="1"/>
    <col min="6" max="6" width="21.5546875" bestFit="1" customWidth="1"/>
    <col min="7" max="7" width="20.44140625" bestFit="1" customWidth="1"/>
    <col min="8" max="8" width="25.109375" bestFit="1" customWidth="1"/>
    <col min="9" max="10" width="21.5546875" bestFit="1" customWidth="1"/>
    <col min="11" max="11" width="26.33203125" bestFit="1" customWidth="1"/>
    <col min="12" max="12" width="22.5546875" bestFit="1" customWidth="1"/>
    <col min="13" max="13" width="21.5546875" bestFit="1" customWidth="1"/>
    <col min="14" max="14" width="26.33203125" bestFit="1" customWidth="1"/>
    <col min="15" max="15" width="22.88671875" bestFit="1" customWidth="1"/>
    <col min="16" max="16" width="20.44140625" bestFit="1" customWidth="1"/>
    <col min="17" max="17" width="25.109375" bestFit="1" customWidth="1"/>
    <col min="18" max="18" width="21.6640625" bestFit="1" customWidth="1"/>
    <col min="19" max="19" width="20.44140625" bestFit="1" customWidth="1"/>
    <col min="20" max="20" width="25.109375" bestFit="1" customWidth="1"/>
    <col min="21" max="21" width="21.6640625" bestFit="1" customWidth="1"/>
  </cols>
  <sheetData>
    <row r="1" spans="1:21" x14ac:dyDescent="0.3">
      <c r="A1" s="24" t="s">
        <v>103</v>
      </c>
      <c r="B1" s="24" t="s">
        <v>104</v>
      </c>
      <c r="C1" s="24" t="s">
        <v>105</v>
      </c>
      <c r="D1" s="30" t="s">
        <v>37</v>
      </c>
      <c r="E1" s="30" t="s">
        <v>38</v>
      </c>
      <c r="F1" s="30" t="s">
        <v>109</v>
      </c>
      <c r="G1" s="31" t="s">
        <v>106</v>
      </c>
      <c r="H1" s="31" t="s">
        <v>107</v>
      </c>
      <c r="I1" s="31" t="s">
        <v>108</v>
      </c>
      <c r="J1" s="24" t="s">
        <v>71</v>
      </c>
      <c r="K1" s="24" t="s">
        <v>72</v>
      </c>
      <c r="L1" s="24" t="s">
        <v>110</v>
      </c>
      <c r="M1" s="32" t="s">
        <v>23</v>
      </c>
      <c r="N1" s="32" t="s">
        <v>24</v>
      </c>
      <c r="O1" s="32" t="s">
        <v>111</v>
      </c>
      <c r="P1" s="33" t="s">
        <v>26</v>
      </c>
      <c r="Q1" s="33" t="s">
        <v>27</v>
      </c>
      <c r="R1" s="33" t="s">
        <v>112</v>
      </c>
      <c r="S1" s="34" t="s">
        <v>71</v>
      </c>
      <c r="T1" s="34" t="s">
        <v>72</v>
      </c>
      <c r="U1" s="34" t="s">
        <v>113</v>
      </c>
    </row>
    <row r="2" spans="1:21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</row>
    <row r="3" spans="1:21" x14ac:dyDescent="0.3">
      <c r="A3">
        <v>21.5</v>
      </c>
      <c r="B3">
        <v>109.1</v>
      </c>
      <c r="C3" t="s">
        <v>2</v>
      </c>
      <c r="D3">
        <v>28.1</v>
      </c>
      <c r="E3">
        <v>11.1</v>
      </c>
      <c r="F3" t="s">
        <v>1</v>
      </c>
      <c r="G3">
        <v>55.7</v>
      </c>
      <c r="H3">
        <v>114.5</v>
      </c>
      <c r="I3" t="s">
        <v>4</v>
      </c>
      <c r="J3">
        <v>160.6</v>
      </c>
      <c r="K3">
        <v>61</v>
      </c>
      <c r="L3" t="s">
        <v>22</v>
      </c>
      <c r="M3">
        <v>37.5</v>
      </c>
      <c r="N3">
        <v>10.4</v>
      </c>
      <c r="O3" t="s">
        <v>15</v>
      </c>
      <c r="P3">
        <v>41.2</v>
      </c>
      <c r="Q3">
        <v>5</v>
      </c>
      <c r="R3" t="s">
        <v>15</v>
      </c>
      <c r="S3">
        <v>153.19999999999999</v>
      </c>
      <c r="T3">
        <v>179.4</v>
      </c>
      <c r="U3" t="s">
        <v>15</v>
      </c>
    </row>
    <row r="4" spans="1:21" x14ac:dyDescent="0.3">
      <c r="A4">
        <v>168.9</v>
      </c>
      <c r="B4">
        <v>236.5</v>
      </c>
      <c r="C4" t="s">
        <v>3</v>
      </c>
      <c r="D4">
        <v>173.9</v>
      </c>
      <c r="E4">
        <v>30</v>
      </c>
      <c r="F4" t="s">
        <v>2</v>
      </c>
      <c r="G4">
        <v>221.3</v>
      </c>
      <c r="H4">
        <v>67.099999999999994</v>
      </c>
      <c r="I4" t="s">
        <v>5</v>
      </c>
      <c r="J4">
        <v>388.7</v>
      </c>
      <c r="K4">
        <v>146.80000000000001</v>
      </c>
      <c r="L4" t="s">
        <v>14</v>
      </c>
      <c r="M4">
        <v>170.6</v>
      </c>
      <c r="N4">
        <v>12.9</v>
      </c>
      <c r="O4" t="s">
        <v>29</v>
      </c>
      <c r="P4">
        <v>228.4</v>
      </c>
      <c r="Q4">
        <v>26.8</v>
      </c>
      <c r="R4" t="s">
        <v>29</v>
      </c>
      <c r="S4">
        <v>475.9</v>
      </c>
      <c r="T4">
        <v>80.3</v>
      </c>
      <c r="U4" t="s">
        <v>29</v>
      </c>
    </row>
    <row r="5" spans="1:21" x14ac:dyDescent="0.3">
      <c r="A5">
        <v>472.9</v>
      </c>
      <c r="B5">
        <v>290.2</v>
      </c>
      <c r="C5" t="s">
        <v>4</v>
      </c>
      <c r="D5">
        <v>247.9</v>
      </c>
      <c r="E5">
        <v>28</v>
      </c>
      <c r="F5" t="s">
        <v>3</v>
      </c>
      <c r="G5">
        <v>385.3</v>
      </c>
      <c r="H5">
        <v>7</v>
      </c>
      <c r="I5" t="s">
        <v>6</v>
      </c>
      <c r="J5">
        <v>734.8</v>
      </c>
      <c r="K5">
        <v>218.8</v>
      </c>
      <c r="L5" t="s">
        <v>15</v>
      </c>
      <c r="M5">
        <v>293.3</v>
      </c>
      <c r="N5">
        <v>13.6</v>
      </c>
      <c r="O5" t="s">
        <v>1</v>
      </c>
      <c r="P5">
        <v>304.10000000000002</v>
      </c>
      <c r="Q5">
        <v>63.5</v>
      </c>
      <c r="R5" t="s">
        <v>1</v>
      </c>
      <c r="S5">
        <v>663.4</v>
      </c>
      <c r="T5">
        <v>161.30000000000001</v>
      </c>
      <c r="U5" t="s">
        <v>1</v>
      </c>
    </row>
    <row r="6" spans="1:21" x14ac:dyDescent="0.3">
      <c r="A6">
        <v>620.29999999999995</v>
      </c>
      <c r="B6">
        <v>193.1</v>
      </c>
      <c r="C6" t="s">
        <v>5</v>
      </c>
      <c r="D6">
        <v>323.7</v>
      </c>
      <c r="E6">
        <v>0</v>
      </c>
      <c r="G6">
        <v>544.79999999999995</v>
      </c>
      <c r="H6">
        <v>0</v>
      </c>
      <c r="J6">
        <v>968.3</v>
      </c>
      <c r="K6">
        <v>171.5</v>
      </c>
      <c r="L6" t="s">
        <v>29</v>
      </c>
      <c r="M6">
        <v>360.2</v>
      </c>
      <c r="N6">
        <v>14.7</v>
      </c>
      <c r="O6" t="s">
        <v>2</v>
      </c>
      <c r="P6">
        <v>441.3</v>
      </c>
      <c r="Q6">
        <v>59.2</v>
      </c>
      <c r="R6" t="s">
        <v>2</v>
      </c>
      <c r="S6">
        <v>1178.5</v>
      </c>
      <c r="T6">
        <v>18.8</v>
      </c>
      <c r="U6" t="s">
        <v>2</v>
      </c>
    </row>
    <row r="7" spans="1:21" x14ac:dyDescent="0.3">
      <c r="A7">
        <v>766</v>
      </c>
      <c r="B7">
        <v>135.80000000000001</v>
      </c>
      <c r="C7" t="s">
        <v>6</v>
      </c>
      <c r="J7">
        <v>1252.4000000000001</v>
      </c>
      <c r="K7">
        <v>82.3</v>
      </c>
      <c r="L7" t="s">
        <v>1</v>
      </c>
      <c r="M7">
        <v>418.2</v>
      </c>
      <c r="N7">
        <v>13.8</v>
      </c>
      <c r="O7" t="s">
        <v>3</v>
      </c>
      <c r="P7">
        <v>537.9</v>
      </c>
      <c r="Q7">
        <v>11.8</v>
      </c>
      <c r="R7" t="s">
        <v>3</v>
      </c>
      <c r="S7">
        <v>1273.5</v>
      </c>
      <c r="T7">
        <v>0</v>
      </c>
    </row>
    <row r="8" spans="1:21" x14ac:dyDescent="0.3">
      <c r="A8">
        <v>1020.3</v>
      </c>
      <c r="B8">
        <v>131.5</v>
      </c>
      <c r="C8" t="s">
        <v>54</v>
      </c>
      <c r="J8">
        <v>1843.2</v>
      </c>
      <c r="K8">
        <v>37.9</v>
      </c>
      <c r="L8" t="s">
        <v>2</v>
      </c>
      <c r="M8">
        <v>467.7</v>
      </c>
      <c r="N8">
        <v>0</v>
      </c>
      <c r="P8">
        <v>561</v>
      </c>
      <c r="Q8">
        <v>0</v>
      </c>
    </row>
    <row r="9" spans="1:21" x14ac:dyDescent="0.3">
      <c r="A9">
        <v>1223</v>
      </c>
      <c r="B9">
        <v>108.2</v>
      </c>
      <c r="C9" t="s">
        <v>98</v>
      </c>
      <c r="J9">
        <v>1997.2</v>
      </c>
      <c r="K9">
        <v>0</v>
      </c>
    </row>
    <row r="10" spans="1:21" x14ac:dyDescent="0.3">
      <c r="A10">
        <v>1431.5</v>
      </c>
      <c r="B1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A13-8CAA-4EA7-B766-C01CB9C4B18A}">
  <dimension ref="A1:H196"/>
  <sheetViews>
    <sheetView zoomScale="77" zoomScaleNormal="77" workbookViewId="0">
      <selection sqref="A1:H196"/>
    </sheetView>
  </sheetViews>
  <sheetFormatPr defaultRowHeight="14.4" x14ac:dyDescent="0.3"/>
  <cols>
    <col min="1" max="1" width="8.6640625" style="19" bestFit="1" customWidth="1"/>
    <col min="2" max="2" width="20.44140625" style="19" bestFit="1" customWidth="1"/>
    <col min="3" max="5" width="11" style="19" customWidth="1"/>
    <col min="6" max="9" width="11" customWidth="1"/>
    <col min="10" max="10" width="12.88671875" bestFit="1" customWidth="1"/>
    <col min="18" max="18" width="12.88671875" bestFit="1" customWidth="1"/>
  </cols>
  <sheetData>
    <row r="1" spans="1:8" x14ac:dyDescent="0.3">
      <c r="A1" s="112" t="s">
        <v>242</v>
      </c>
      <c r="B1" s="78" t="s">
        <v>276</v>
      </c>
      <c r="C1" s="140" t="s">
        <v>264</v>
      </c>
      <c r="D1" s="140"/>
      <c r="E1" s="140"/>
      <c r="F1" t="s">
        <v>342</v>
      </c>
      <c r="G1" t="s">
        <v>343</v>
      </c>
      <c r="H1" t="s">
        <v>344</v>
      </c>
    </row>
    <row r="2" spans="1:8" x14ac:dyDescent="0.3">
      <c r="A2" s="108"/>
      <c r="B2" s="141" t="s">
        <v>278</v>
      </c>
      <c r="C2" s="78"/>
      <c r="D2" s="114"/>
      <c r="E2" s="113">
        <v>205.5</v>
      </c>
    </row>
    <row r="3" spans="1:8" x14ac:dyDescent="0.3">
      <c r="A3" s="108" t="s">
        <v>33</v>
      </c>
      <c r="B3" s="141"/>
      <c r="C3" s="78"/>
      <c r="D3" s="114">
        <v>80.3</v>
      </c>
      <c r="E3" s="113">
        <v>193.9</v>
      </c>
    </row>
    <row r="4" spans="1:8" x14ac:dyDescent="0.3">
      <c r="A4" s="108"/>
      <c r="B4" s="141"/>
      <c r="C4" s="78">
        <v>332.1</v>
      </c>
      <c r="D4" s="114">
        <v>201.6</v>
      </c>
      <c r="E4" s="113"/>
    </row>
    <row r="5" spans="1:8" x14ac:dyDescent="0.3">
      <c r="A5" s="108"/>
      <c r="B5" s="141"/>
      <c r="C5" s="78"/>
      <c r="D5" s="114">
        <v>459.5</v>
      </c>
      <c r="E5" s="113"/>
    </row>
    <row r="6" spans="1:8" x14ac:dyDescent="0.3">
      <c r="A6" s="108"/>
      <c r="B6" s="141"/>
      <c r="C6" s="78">
        <v>250.1</v>
      </c>
      <c r="D6" s="114">
        <v>19.5</v>
      </c>
      <c r="E6" s="113"/>
    </row>
    <row r="7" spans="1:8" x14ac:dyDescent="0.3">
      <c r="A7" s="108"/>
      <c r="B7" s="141"/>
      <c r="C7" s="78"/>
      <c r="D7" s="114">
        <v>47.6</v>
      </c>
      <c r="E7" s="113"/>
    </row>
    <row r="8" spans="1:8" x14ac:dyDescent="0.3">
      <c r="A8" s="108"/>
      <c r="B8" s="141"/>
      <c r="C8" s="78">
        <v>46.1</v>
      </c>
      <c r="D8" s="114"/>
      <c r="E8" s="113"/>
    </row>
    <row r="9" spans="1:8" x14ac:dyDescent="0.3">
      <c r="A9" s="108"/>
      <c r="B9" s="141"/>
      <c r="C9" s="78">
        <v>50.1</v>
      </c>
      <c r="D9" s="114"/>
      <c r="E9" s="113"/>
    </row>
    <row r="10" spans="1:8" x14ac:dyDescent="0.3">
      <c r="A10" s="108"/>
      <c r="B10" s="141"/>
      <c r="C10" s="78">
        <v>108</v>
      </c>
      <c r="D10" s="114"/>
      <c r="E10" s="113"/>
    </row>
    <row r="11" spans="1:8" x14ac:dyDescent="0.3">
      <c r="A11" s="108"/>
      <c r="B11" s="141"/>
      <c r="C11" s="78">
        <v>113.6</v>
      </c>
      <c r="D11" s="114"/>
      <c r="E11" s="113"/>
    </row>
    <row r="12" spans="1:8" x14ac:dyDescent="0.3">
      <c r="A12" s="108"/>
      <c r="B12" s="141"/>
      <c r="C12" s="78">
        <v>107.5</v>
      </c>
      <c r="D12" s="114"/>
      <c r="E12" s="113"/>
    </row>
    <row r="13" spans="1:8" x14ac:dyDescent="0.3">
      <c r="A13" s="108"/>
      <c r="B13" s="141"/>
      <c r="C13" s="78">
        <v>94.5</v>
      </c>
      <c r="D13" s="114"/>
      <c r="E13" s="113"/>
    </row>
    <row r="14" spans="1:8" x14ac:dyDescent="0.3">
      <c r="A14" s="108"/>
      <c r="B14" s="141"/>
      <c r="C14" s="78"/>
      <c r="D14" s="114">
        <v>27.6</v>
      </c>
      <c r="E14" s="113"/>
    </row>
    <row r="15" spans="1:8" x14ac:dyDescent="0.3">
      <c r="A15" s="108"/>
      <c r="B15" s="141"/>
      <c r="C15" s="78">
        <v>29.3</v>
      </c>
      <c r="D15" s="114"/>
      <c r="E15" s="113"/>
    </row>
    <row r="16" spans="1:8" x14ac:dyDescent="0.3">
      <c r="A16" s="108"/>
      <c r="B16" s="141"/>
      <c r="C16" s="78"/>
      <c r="D16" s="114"/>
      <c r="E16" s="113">
        <v>25</v>
      </c>
    </row>
    <row r="17" spans="1:5" x14ac:dyDescent="0.3">
      <c r="A17" s="108"/>
      <c r="B17" s="141"/>
      <c r="C17" s="78"/>
      <c r="D17" s="114"/>
      <c r="E17" s="113"/>
    </row>
    <row r="18" spans="1:5" x14ac:dyDescent="0.3">
      <c r="A18" s="108"/>
      <c r="B18" s="141"/>
      <c r="C18" s="78"/>
      <c r="D18" s="114"/>
      <c r="E18" s="113">
        <v>58.3</v>
      </c>
    </row>
    <row r="19" spans="1:5" x14ac:dyDescent="0.3">
      <c r="A19" s="108"/>
      <c r="B19" s="141"/>
      <c r="C19" s="78">
        <v>37.299999999999997</v>
      </c>
      <c r="D19" s="114"/>
      <c r="E19" s="113"/>
    </row>
    <row r="20" spans="1:5" x14ac:dyDescent="0.3">
      <c r="A20" s="108"/>
      <c r="B20" s="141"/>
      <c r="C20" s="78">
        <v>30.3</v>
      </c>
      <c r="D20" s="114"/>
      <c r="E20" s="113"/>
    </row>
    <row r="21" spans="1:5" x14ac:dyDescent="0.3">
      <c r="A21" s="108"/>
      <c r="B21" s="141"/>
      <c r="C21" s="78"/>
      <c r="D21" s="114"/>
      <c r="E21" s="113">
        <v>105.6</v>
      </c>
    </row>
    <row r="22" spans="1:5" x14ac:dyDescent="0.3">
      <c r="A22" s="108"/>
      <c r="B22" s="141"/>
      <c r="C22" s="78"/>
      <c r="D22" s="114"/>
      <c r="E22" s="113">
        <v>58.9</v>
      </c>
    </row>
    <row r="23" spans="1:5" x14ac:dyDescent="0.3">
      <c r="A23" s="108"/>
      <c r="B23" s="141"/>
      <c r="C23" s="78"/>
      <c r="D23" s="114"/>
      <c r="E23" s="113">
        <v>52.1</v>
      </c>
    </row>
    <row r="24" spans="1:5" x14ac:dyDescent="0.3">
      <c r="A24" s="108"/>
      <c r="B24" s="141"/>
      <c r="C24" s="78"/>
      <c r="D24" s="114">
        <v>335.5</v>
      </c>
      <c r="E24" s="113">
        <v>508.9</v>
      </c>
    </row>
    <row r="25" spans="1:5" x14ac:dyDescent="0.3">
      <c r="A25" s="108"/>
      <c r="B25" s="141"/>
      <c r="C25" s="78"/>
      <c r="D25" s="114"/>
      <c r="E25" s="113">
        <v>304.5</v>
      </c>
    </row>
    <row r="26" spans="1:5" x14ac:dyDescent="0.3">
      <c r="A26" s="108"/>
      <c r="B26" s="141"/>
      <c r="C26" s="78">
        <v>61</v>
      </c>
      <c r="D26" s="114">
        <v>8.1999999999999993</v>
      </c>
      <c r="E26" s="113">
        <v>40.6</v>
      </c>
    </row>
    <row r="27" spans="1:5" x14ac:dyDescent="0.3">
      <c r="A27" s="108"/>
      <c r="B27" s="141"/>
      <c r="C27" s="78">
        <v>20.3</v>
      </c>
      <c r="D27" s="114"/>
      <c r="E27" s="113">
        <v>530.4</v>
      </c>
    </row>
    <row r="28" spans="1:5" x14ac:dyDescent="0.3">
      <c r="A28" s="108"/>
      <c r="B28" s="141"/>
      <c r="C28" s="78">
        <v>59.9</v>
      </c>
      <c r="D28" s="114">
        <v>16</v>
      </c>
      <c r="E28" s="113">
        <v>614.5</v>
      </c>
    </row>
    <row r="29" spans="1:5" x14ac:dyDescent="0.3">
      <c r="A29" s="108"/>
      <c r="B29" s="141"/>
      <c r="C29" s="78"/>
      <c r="D29" s="114"/>
      <c r="E29" s="113">
        <v>36.1</v>
      </c>
    </row>
    <row r="30" spans="1:5" x14ac:dyDescent="0.3">
      <c r="A30" s="108"/>
      <c r="B30" s="141"/>
      <c r="C30" s="78"/>
      <c r="D30" s="114">
        <v>290.2</v>
      </c>
      <c r="E30" s="113">
        <v>632.6</v>
      </c>
    </row>
    <row r="31" spans="1:5" x14ac:dyDescent="0.3">
      <c r="A31" s="108"/>
      <c r="B31" s="141"/>
      <c r="C31" s="78"/>
      <c r="D31" s="114"/>
      <c r="E31" s="113">
        <v>304.5</v>
      </c>
    </row>
    <row r="32" spans="1:5" x14ac:dyDescent="0.3">
      <c r="A32" s="108"/>
      <c r="B32" s="141"/>
      <c r="C32" s="78"/>
      <c r="D32" s="114"/>
      <c r="E32" s="113">
        <v>18.100000000000001</v>
      </c>
    </row>
    <row r="33" spans="1:5" x14ac:dyDescent="0.3">
      <c r="A33" s="108"/>
      <c r="B33" s="141"/>
      <c r="C33" s="78"/>
      <c r="D33" s="114">
        <v>114.5</v>
      </c>
      <c r="E33" s="113">
        <v>728.3</v>
      </c>
    </row>
    <row r="34" spans="1:5" x14ac:dyDescent="0.3">
      <c r="A34" s="108"/>
      <c r="B34" s="141"/>
      <c r="C34" s="78"/>
      <c r="D34" s="114">
        <v>228.5</v>
      </c>
      <c r="E34" s="113">
        <v>266.10000000000002</v>
      </c>
    </row>
    <row r="35" spans="1:5" x14ac:dyDescent="0.3">
      <c r="A35" s="108" t="s">
        <v>22</v>
      </c>
      <c r="B35" s="141"/>
      <c r="C35" s="78"/>
      <c r="D35" s="114">
        <v>386.9</v>
      </c>
      <c r="E35" s="113">
        <v>81.5</v>
      </c>
    </row>
    <row r="36" spans="1:5" x14ac:dyDescent="0.3">
      <c r="A36" s="108" t="s">
        <v>4</v>
      </c>
      <c r="B36" s="141"/>
      <c r="C36" s="78"/>
      <c r="D36" s="114"/>
      <c r="E36" s="113">
        <v>22</v>
      </c>
    </row>
    <row r="37" spans="1:5" x14ac:dyDescent="0.3">
      <c r="A37" s="107" t="s">
        <v>98</v>
      </c>
      <c r="B37" s="142" t="s">
        <v>265</v>
      </c>
      <c r="C37" s="78"/>
      <c r="D37" s="114"/>
      <c r="E37" s="113">
        <v>108.2</v>
      </c>
    </row>
    <row r="38" spans="1:5" x14ac:dyDescent="0.3">
      <c r="A38" s="107"/>
      <c r="B38" s="142"/>
      <c r="C38" s="78"/>
      <c r="D38" s="114">
        <v>520.9</v>
      </c>
      <c r="E38" s="113">
        <v>675.9</v>
      </c>
    </row>
    <row r="39" spans="1:5" x14ac:dyDescent="0.3">
      <c r="A39" s="107"/>
      <c r="B39" s="142"/>
      <c r="C39" s="78"/>
      <c r="D39" s="114">
        <v>437.9</v>
      </c>
      <c r="E39" s="113">
        <v>437.9</v>
      </c>
    </row>
    <row r="40" spans="1:5" x14ac:dyDescent="0.3">
      <c r="A40" s="107"/>
      <c r="B40" s="142"/>
      <c r="C40" s="78"/>
      <c r="D40" s="114">
        <v>934.4</v>
      </c>
      <c r="E40" s="113">
        <v>392.1</v>
      </c>
    </row>
    <row r="41" spans="1:5" x14ac:dyDescent="0.3">
      <c r="A41" s="107"/>
      <c r="B41" s="142"/>
      <c r="C41" s="78"/>
      <c r="D41" s="114">
        <v>842</v>
      </c>
      <c r="E41" s="113">
        <v>151.6</v>
      </c>
    </row>
    <row r="42" spans="1:5" x14ac:dyDescent="0.3">
      <c r="A42" s="107"/>
      <c r="B42" s="142"/>
      <c r="C42" s="78"/>
      <c r="D42" s="114">
        <v>659.8</v>
      </c>
      <c r="E42" s="113">
        <v>305.60000000000002</v>
      </c>
    </row>
    <row r="43" spans="1:5" x14ac:dyDescent="0.3">
      <c r="A43" s="107" t="s">
        <v>101</v>
      </c>
      <c r="B43" s="142"/>
      <c r="C43" s="78"/>
      <c r="D43" s="114">
        <v>514.4</v>
      </c>
      <c r="E43" s="113"/>
    </row>
    <row r="44" spans="1:5" x14ac:dyDescent="0.3">
      <c r="A44" s="107"/>
      <c r="B44" s="142"/>
      <c r="C44" s="78"/>
      <c r="D44" s="114"/>
      <c r="E44" s="113">
        <v>610.1</v>
      </c>
    </row>
    <row r="45" spans="1:5" x14ac:dyDescent="0.3">
      <c r="A45" s="109" t="s">
        <v>15</v>
      </c>
      <c r="B45" s="143" t="s">
        <v>282</v>
      </c>
      <c r="C45" s="78">
        <v>123.5</v>
      </c>
      <c r="D45" s="114">
        <v>43.6</v>
      </c>
      <c r="E45" s="113">
        <v>97.7</v>
      </c>
    </row>
    <row r="46" spans="1:5" x14ac:dyDescent="0.3">
      <c r="A46" s="109" t="s">
        <v>29</v>
      </c>
      <c r="B46" s="143"/>
      <c r="C46" s="78">
        <v>125.4</v>
      </c>
      <c r="D46" s="114"/>
      <c r="E46" s="113">
        <v>122.3</v>
      </c>
    </row>
    <row r="47" spans="1:5" x14ac:dyDescent="0.3">
      <c r="A47" s="109" t="s">
        <v>1</v>
      </c>
      <c r="B47" s="143"/>
      <c r="C47" s="78">
        <v>179.4</v>
      </c>
      <c r="D47" s="114">
        <v>28.4</v>
      </c>
      <c r="E47" s="113">
        <v>148.1</v>
      </c>
    </row>
    <row r="48" spans="1:5" x14ac:dyDescent="0.3">
      <c r="A48" s="109" t="s">
        <v>2</v>
      </c>
      <c r="B48" s="143"/>
      <c r="C48" s="78">
        <v>29.8</v>
      </c>
      <c r="D48" s="114">
        <v>171.5</v>
      </c>
      <c r="E48" s="113">
        <v>134.80000000000001</v>
      </c>
    </row>
    <row r="49" spans="1:5" x14ac:dyDescent="0.3">
      <c r="A49" s="109"/>
      <c r="B49" s="143"/>
      <c r="C49" s="78"/>
      <c r="D49" s="114">
        <v>16.399999999999999</v>
      </c>
      <c r="E49" s="113">
        <v>25.3</v>
      </c>
    </row>
    <row r="50" spans="1:5" x14ac:dyDescent="0.3">
      <c r="A50" s="109"/>
      <c r="B50" s="143"/>
      <c r="C50" s="78"/>
      <c r="D50" s="114">
        <v>0.4</v>
      </c>
      <c r="E50" s="113">
        <v>27.2</v>
      </c>
    </row>
    <row r="51" spans="1:5" x14ac:dyDescent="0.3">
      <c r="A51" s="109"/>
      <c r="B51" s="143"/>
      <c r="C51" s="78">
        <v>10.5</v>
      </c>
      <c r="D51" s="114">
        <v>70.8</v>
      </c>
      <c r="E51" s="113">
        <v>48.5</v>
      </c>
    </row>
    <row r="52" spans="1:5" x14ac:dyDescent="0.3">
      <c r="A52" s="109"/>
      <c r="B52" s="143"/>
      <c r="C52" s="78"/>
      <c r="D52" s="114">
        <v>6.6</v>
      </c>
      <c r="E52" s="113">
        <v>68.8</v>
      </c>
    </row>
    <row r="53" spans="1:5" x14ac:dyDescent="0.3">
      <c r="A53" s="109"/>
      <c r="B53" s="143"/>
      <c r="C53" s="78">
        <v>20.5</v>
      </c>
      <c r="D53" s="114">
        <v>39.9</v>
      </c>
      <c r="E53" s="113">
        <v>124.2</v>
      </c>
    </row>
    <row r="54" spans="1:5" x14ac:dyDescent="0.3">
      <c r="A54" s="109"/>
      <c r="B54" s="143"/>
      <c r="C54" s="78">
        <v>266.8</v>
      </c>
      <c r="D54" s="114">
        <v>49.8</v>
      </c>
      <c r="E54" s="113">
        <v>9.6</v>
      </c>
    </row>
    <row r="55" spans="1:5" x14ac:dyDescent="0.3">
      <c r="A55" s="109"/>
      <c r="B55" s="143"/>
      <c r="C55" s="78"/>
      <c r="D55" s="114">
        <v>196.8</v>
      </c>
      <c r="E55" s="113">
        <v>16.899999999999999</v>
      </c>
    </row>
    <row r="56" spans="1:5" x14ac:dyDescent="0.3">
      <c r="A56" s="109"/>
      <c r="B56" s="143"/>
      <c r="C56" s="78"/>
      <c r="D56" s="114">
        <v>237.6</v>
      </c>
      <c r="E56" s="113">
        <v>21.6</v>
      </c>
    </row>
    <row r="57" spans="1:5" x14ac:dyDescent="0.3">
      <c r="A57" s="109"/>
      <c r="B57" s="143"/>
      <c r="C57" s="78"/>
      <c r="D57" s="114">
        <v>307.60000000000002</v>
      </c>
      <c r="E57" s="113">
        <v>41.7</v>
      </c>
    </row>
    <row r="58" spans="1:5" x14ac:dyDescent="0.3">
      <c r="A58" s="109"/>
      <c r="B58" s="143"/>
      <c r="C58" s="78"/>
      <c r="D58" s="114"/>
      <c r="E58" s="113">
        <v>52.7</v>
      </c>
    </row>
    <row r="59" spans="1:5" x14ac:dyDescent="0.3">
      <c r="A59" s="109"/>
      <c r="B59" s="143"/>
      <c r="C59" s="78"/>
      <c r="D59" s="114"/>
      <c r="E59" s="113">
        <v>72.400000000000006</v>
      </c>
    </row>
    <row r="60" spans="1:5" x14ac:dyDescent="0.3">
      <c r="A60" s="109"/>
      <c r="B60" s="143"/>
      <c r="C60" s="78"/>
      <c r="D60" s="114">
        <v>118.2</v>
      </c>
      <c r="E60" s="113">
        <v>69.900000000000006</v>
      </c>
    </row>
    <row r="61" spans="1:5" x14ac:dyDescent="0.3">
      <c r="A61" s="109"/>
      <c r="B61" s="143"/>
      <c r="C61" s="78"/>
      <c r="D61" s="114">
        <v>25.8</v>
      </c>
      <c r="E61" s="113">
        <v>78.400000000000006</v>
      </c>
    </row>
    <row r="62" spans="1:5" x14ac:dyDescent="0.3">
      <c r="A62" s="109"/>
      <c r="B62" s="143"/>
      <c r="C62" s="78"/>
      <c r="D62" s="114"/>
      <c r="E62" s="113">
        <v>95.3</v>
      </c>
    </row>
    <row r="63" spans="1:5" x14ac:dyDescent="0.3">
      <c r="A63" s="109"/>
      <c r="B63" s="143"/>
      <c r="C63" s="78"/>
      <c r="D63" s="114"/>
      <c r="E63" s="113">
        <v>74.400000000000006</v>
      </c>
    </row>
    <row r="64" spans="1:5" x14ac:dyDescent="0.3">
      <c r="A64" s="109"/>
      <c r="B64" s="143"/>
      <c r="C64" s="78">
        <v>23.7</v>
      </c>
      <c r="D64" s="114">
        <v>43.7</v>
      </c>
      <c r="E64" s="113">
        <v>35.6</v>
      </c>
    </row>
    <row r="65" spans="1:5" x14ac:dyDescent="0.3">
      <c r="A65" s="109"/>
      <c r="B65" s="143"/>
      <c r="C65" s="78">
        <v>106.2</v>
      </c>
      <c r="D65" s="114">
        <v>9.4</v>
      </c>
      <c r="E65" s="113">
        <v>238</v>
      </c>
    </row>
    <row r="66" spans="1:5" x14ac:dyDescent="0.3">
      <c r="A66" s="109"/>
      <c r="B66" s="143"/>
      <c r="C66" s="78">
        <v>24.3</v>
      </c>
      <c r="D66" s="114">
        <v>82.3</v>
      </c>
      <c r="E66" s="113">
        <v>4.8</v>
      </c>
    </row>
    <row r="67" spans="1:5" x14ac:dyDescent="0.3">
      <c r="A67" s="109"/>
      <c r="B67" s="143"/>
      <c r="C67" s="78">
        <v>17.899999999999999</v>
      </c>
      <c r="D67" s="114">
        <v>37.9</v>
      </c>
      <c r="E67" s="113">
        <v>239.4</v>
      </c>
    </row>
    <row r="68" spans="1:5" x14ac:dyDescent="0.3">
      <c r="A68" s="109"/>
      <c r="B68" s="143"/>
      <c r="C68" s="78">
        <v>10.4</v>
      </c>
      <c r="D68" s="114">
        <v>94.2</v>
      </c>
      <c r="E68" s="113">
        <v>12.6</v>
      </c>
    </row>
    <row r="69" spans="1:5" x14ac:dyDescent="0.3">
      <c r="A69" s="109"/>
      <c r="B69" s="143"/>
      <c r="C69" s="78"/>
      <c r="D69" s="114">
        <v>12.9</v>
      </c>
      <c r="E69" s="113">
        <v>21.5</v>
      </c>
    </row>
    <row r="70" spans="1:5" x14ac:dyDescent="0.3">
      <c r="A70" s="109"/>
      <c r="B70" s="143"/>
      <c r="C70" s="78">
        <v>5</v>
      </c>
      <c r="D70" s="114">
        <v>13.6</v>
      </c>
      <c r="E70" s="113">
        <v>110.2</v>
      </c>
    </row>
    <row r="71" spans="1:5" x14ac:dyDescent="0.3">
      <c r="A71" s="109"/>
      <c r="B71" s="143"/>
      <c r="C71" s="78"/>
      <c r="D71" s="114">
        <v>129.1</v>
      </c>
      <c r="E71" s="113"/>
    </row>
    <row r="72" spans="1:5" x14ac:dyDescent="0.3">
      <c r="A72" s="109"/>
      <c r="B72" s="143"/>
      <c r="C72" s="78">
        <v>146.80000000000001</v>
      </c>
      <c r="D72" s="114">
        <v>76.599999999999994</v>
      </c>
      <c r="E72" s="113">
        <v>99.2</v>
      </c>
    </row>
    <row r="73" spans="1:5" x14ac:dyDescent="0.3">
      <c r="A73" s="109"/>
      <c r="B73" s="143"/>
      <c r="C73" s="78">
        <v>218.8</v>
      </c>
      <c r="D73" s="114">
        <v>37.5</v>
      </c>
      <c r="E73" s="113">
        <v>111.9</v>
      </c>
    </row>
    <row r="74" spans="1:5" x14ac:dyDescent="0.3">
      <c r="A74" s="109"/>
      <c r="B74" s="143"/>
      <c r="C74" s="78">
        <v>30</v>
      </c>
      <c r="D74" s="114">
        <v>26.9</v>
      </c>
      <c r="E74" s="113">
        <v>260.10000000000002</v>
      </c>
    </row>
    <row r="75" spans="1:5" x14ac:dyDescent="0.3">
      <c r="A75" s="109"/>
      <c r="B75" s="143"/>
      <c r="C75" s="78">
        <v>28</v>
      </c>
      <c r="D75" s="114">
        <v>26.8</v>
      </c>
      <c r="E75" s="113">
        <v>291</v>
      </c>
    </row>
    <row r="76" spans="1:5" x14ac:dyDescent="0.3">
      <c r="A76" s="109"/>
      <c r="B76" s="143"/>
      <c r="C76" s="78"/>
      <c r="D76" s="114">
        <v>63.5</v>
      </c>
      <c r="E76" s="113">
        <v>27.3</v>
      </c>
    </row>
    <row r="77" spans="1:5" x14ac:dyDescent="0.3">
      <c r="A77" s="109"/>
      <c r="B77" s="143"/>
      <c r="C77" s="78"/>
      <c r="D77" s="114">
        <v>8.3000000000000007</v>
      </c>
      <c r="E77" s="113">
        <v>14.7</v>
      </c>
    </row>
    <row r="78" spans="1:5" x14ac:dyDescent="0.3">
      <c r="A78" s="109"/>
      <c r="B78" s="143"/>
      <c r="C78" s="78">
        <v>14.9</v>
      </c>
      <c r="D78" s="114">
        <v>20.100000000000001</v>
      </c>
      <c r="E78" s="113">
        <v>59.2</v>
      </c>
    </row>
    <row r="79" spans="1:5" x14ac:dyDescent="0.3">
      <c r="A79" s="109"/>
      <c r="B79" s="143"/>
      <c r="C79" s="78"/>
      <c r="D79" s="114">
        <v>64.599999999999994</v>
      </c>
      <c r="E79" s="113">
        <v>11.8</v>
      </c>
    </row>
    <row r="80" spans="1:5" x14ac:dyDescent="0.3">
      <c r="A80" s="109"/>
      <c r="B80" s="143"/>
      <c r="C80" s="78"/>
      <c r="D80" s="114">
        <v>25.8</v>
      </c>
      <c r="E80" s="113"/>
    </row>
    <row r="81" spans="1:5" x14ac:dyDescent="0.3">
      <c r="A81" s="109"/>
      <c r="B81" s="143"/>
      <c r="C81" s="78"/>
      <c r="D81" s="114">
        <v>12.6</v>
      </c>
      <c r="E81" s="113">
        <v>15.9</v>
      </c>
    </row>
    <row r="82" spans="1:5" x14ac:dyDescent="0.3">
      <c r="A82" s="109"/>
      <c r="B82" s="143"/>
      <c r="C82" s="78"/>
      <c r="D82" s="114">
        <v>80.3</v>
      </c>
      <c r="E82" s="113">
        <v>9.1</v>
      </c>
    </row>
    <row r="83" spans="1:5" x14ac:dyDescent="0.3">
      <c r="A83" s="109"/>
      <c r="B83" s="143"/>
      <c r="C83" s="78"/>
      <c r="D83" s="114">
        <v>161.30000000000001</v>
      </c>
      <c r="E83" s="113">
        <v>7.7</v>
      </c>
    </row>
    <row r="84" spans="1:5" x14ac:dyDescent="0.3">
      <c r="A84" s="109"/>
      <c r="B84" s="143"/>
      <c r="C84" s="78">
        <v>18.8</v>
      </c>
      <c r="D84" s="114">
        <v>11.1</v>
      </c>
      <c r="E84" s="113">
        <v>11.1</v>
      </c>
    </row>
    <row r="85" spans="1:5" x14ac:dyDescent="0.3">
      <c r="A85" s="109"/>
      <c r="B85" s="143"/>
      <c r="C85" s="78"/>
      <c r="D85" s="114">
        <v>12.4</v>
      </c>
      <c r="E85" s="113">
        <v>35.9</v>
      </c>
    </row>
    <row r="86" spans="1:5" x14ac:dyDescent="0.3">
      <c r="A86" s="109"/>
      <c r="B86" s="143"/>
      <c r="C86" s="78"/>
      <c r="D86" s="114">
        <v>9.1999999999999993</v>
      </c>
      <c r="E86" s="113">
        <v>393.8</v>
      </c>
    </row>
    <row r="87" spans="1:5" x14ac:dyDescent="0.3">
      <c r="A87" s="109"/>
      <c r="B87" s="143"/>
      <c r="C87" s="78">
        <v>135.9</v>
      </c>
      <c r="D87" s="114">
        <v>64.5</v>
      </c>
      <c r="E87" s="113">
        <v>385.5</v>
      </c>
    </row>
    <row r="88" spans="1:5" x14ac:dyDescent="0.3">
      <c r="A88" s="109"/>
      <c r="B88" s="143"/>
      <c r="C88" s="78"/>
      <c r="D88" s="114">
        <v>25.4</v>
      </c>
      <c r="E88" s="113">
        <v>15.1</v>
      </c>
    </row>
    <row r="89" spans="1:5" x14ac:dyDescent="0.3">
      <c r="A89" s="109"/>
      <c r="B89" s="143"/>
      <c r="C89" s="78">
        <v>12</v>
      </c>
      <c r="D89" s="114">
        <v>30.2</v>
      </c>
      <c r="E89" s="113">
        <v>28.8</v>
      </c>
    </row>
    <row r="90" spans="1:5" x14ac:dyDescent="0.3">
      <c r="A90" s="109"/>
      <c r="B90" s="143"/>
      <c r="C90" s="78">
        <v>109.1</v>
      </c>
      <c r="D90" s="114">
        <v>9.4</v>
      </c>
      <c r="E90" s="113">
        <v>76.400000000000006</v>
      </c>
    </row>
    <row r="91" spans="1:5" x14ac:dyDescent="0.3">
      <c r="A91" s="109"/>
      <c r="B91" s="143"/>
      <c r="C91" s="78">
        <v>236.5</v>
      </c>
      <c r="D91" s="114">
        <v>911.9</v>
      </c>
      <c r="E91" s="113">
        <v>15.1</v>
      </c>
    </row>
    <row r="92" spans="1:5" x14ac:dyDescent="0.3">
      <c r="A92" s="109"/>
      <c r="B92" s="143"/>
      <c r="C92" s="78"/>
      <c r="D92" s="114"/>
      <c r="E92" s="113">
        <v>28.8</v>
      </c>
    </row>
    <row r="93" spans="1:5" x14ac:dyDescent="0.3">
      <c r="A93" s="109"/>
      <c r="B93" s="143"/>
      <c r="C93" s="78"/>
      <c r="D93" s="114">
        <v>114</v>
      </c>
      <c r="E93" s="113">
        <v>76.400000000000006</v>
      </c>
    </row>
    <row r="94" spans="1:5" x14ac:dyDescent="0.3">
      <c r="A94" s="109"/>
      <c r="B94" s="143"/>
      <c r="C94" s="78"/>
      <c r="D94" s="114">
        <v>110.8</v>
      </c>
      <c r="E94" s="113"/>
    </row>
    <row r="95" spans="1:5" x14ac:dyDescent="0.3">
      <c r="A95" s="109"/>
      <c r="B95" s="143"/>
      <c r="C95" s="78"/>
      <c r="D95" s="114">
        <v>270</v>
      </c>
      <c r="E95" s="113">
        <v>276.2</v>
      </c>
    </row>
    <row r="96" spans="1:5" x14ac:dyDescent="0.3">
      <c r="A96" s="109"/>
      <c r="B96" s="143"/>
      <c r="C96" s="78"/>
      <c r="D96" s="114">
        <v>376</v>
      </c>
      <c r="E96" s="113">
        <v>190.8</v>
      </c>
    </row>
    <row r="97" spans="1:5" x14ac:dyDescent="0.3">
      <c r="A97" s="109"/>
      <c r="B97" s="143"/>
      <c r="C97" s="78"/>
      <c r="D97" s="114">
        <v>464.6</v>
      </c>
      <c r="E97" s="113">
        <v>204.9</v>
      </c>
    </row>
    <row r="98" spans="1:5" x14ac:dyDescent="0.3">
      <c r="A98" s="109"/>
      <c r="B98" s="143"/>
      <c r="C98" s="78"/>
      <c r="D98" s="114">
        <v>562</v>
      </c>
      <c r="E98" s="113">
        <v>235.8</v>
      </c>
    </row>
    <row r="99" spans="1:5" x14ac:dyDescent="0.3">
      <c r="A99" s="109"/>
      <c r="B99" s="143"/>
      <c r="C99" s="78"/>
      <c r="D99" s="114"/>
      <c r="E99" s="113">
        <v>35</v>
      </c>
    </row>
    <row r="100" spans="1:5" x14ac:dyDescent="0.3">
      <c r="A100" s="109"/>
      <c r="B100" s="143"/>
      <c r="C100" s="78"/>
      <c r="D100" s="114">
        <v>574.6</v>
      </c>
      <c r="E100" s="113">
        <v>70.400000000000006</v>
      </c>
    </row>
    <row r="101" spans="1:5" x14ac:dyDescent="0.3">
      <c r="A101" s="109"/>
      <c r="B101" s="143"/>
      <c r="C101" s="78"/>
      <c r="D101" s="114">
        <v>632.79999999999995</v>
      </c>
      <c r="E101" s="113">
        <v>49.7</v>
      </c>
    </row>
    <row r="102" spans="1:5" x14ac:dyDescent="0.3">
      <c r="A102" s="109"/>
      <c r="B102" s="143"/>
      <c r="C102" s="78"/>
      <c r="D102" s="114">
        <v>985.4</v>
      </c>
      <c r="E102" s="113">
        <v>527.5</v>
      </c>
    </row>
    <row r="103" spans="1:5" x14ac:dyDescent="0.3">
      <c r="A103" s="109"/>
      <c r="B103" s="143"/>
      <c r="C103" s="78"/>
      <c r="D103" s="114"/>
      <c r="E103" s="113">
        <v>438.9</v>
      </c>
    </row>
    <row r="104" spans="1:5" x14ac:dyDescent="0.3">
      <c r="A104" s="109"/>
      <c r="B104" s="143"/>
      <c r="C104" s="78"/>
      <c r="D104" s="114">
        <v>117.5</v>
      </c>
      <c r="E104" s="113">
        <v>269.8</v>
      </c>
    </row>
    <row r="105" spans="1:5" x14ac:dyDescent="0.3">
      <c r="A105" s="109"/>
      <c r="B105" s="143"/>
      <c r="C105" s="78"/>
      <c r="D105" s="114"/>
      <c r="E105" s="113">
        <v>399.7</v>
      </c>
    </row>
    <row r="106" spans="1:5" x14ac:dyDescent="0.3">
      <c r="A106" s="109"/>
      <c r="B106" s="143"/>
      <c r="C106" s="78"/>
      <c r="D106" s="114">
        <v>399.7</v>
      </c>
      <c r="E106" s="113">
        <v>455</v>
      </c>
    </row>
    <row r="107" spans="1:5" x14ac:dyDescent="0.3">
      <c r="A107" s="109"/>
      <c r="B107" s="143"/>
      <c r="C107" s="78"/>
      <c r="D107" s="114">
        <v>455</v>
      </c>
      <c r="E107" s="113">
        <v>449</v>
      </c>
    </row>
    <row r="108" spans="1:5" x14ac:dyDescent="0.3">
      <c r="A108" s="109"/>
      <c r="B108" s="143"/>
      <c r="C108" s="78"/>
      <c r="D108" s="114">
        <v>449</v>
      </c>
      <c r="E108" s="113">
        <v>52.1</v>
      </c>
    </row>
    <row r="109" spans="1:5" x14ac:dyDescent="0.3">
      <c r="A109" s="109"/>
      <c r="B109" s="143"/>
      <c r="C109" s="78"/>
      <c r="D109" s="114"/>
      <c r="E109" s="113">
        <v>50</v>
      </c>
    </row>
    <row r="110" spans="1:5" x14ac:dyDescent="0.3">
      <c r="A110" s="109"/>
      <c r="B110" s="143"/>
      <c r="C110" s="78"/>
      <c r="D110" s="114">
        <v>43.2</v>
      </c>
      <c r="E110" s="113">
        <v>92.9</v>
      </c>
    </row>
    <row r="111" spans="1:5" x14ac:dyDescent="0.3">
      <c r="A111" s="109"/>
      <c r="B111" s="143"/>
      <c r="C111" s="78"/>
      <c r="D111" s="114">
        <v>5</v>
      </c>
      <c r="E111" s="113">
        <v>23.5</v>
      </c>
    </row>
    <row r="112" spans="1:5" x14ac:dyDescent="0.3">
      <c r="A112" s="109"/>
      <c r="B112" s="143"/>
      <c r="C112" s="78"/>
      <c r="D112" s="114"/>
      <c r="E112" s="113">
        <v>21.6</v>
      </c>
    </row>
    <row r="113" spans="1:5" x14ac:dyDescent="0.3">
      <c r="A113" s="109"/>
      <c r="B113" s="143"/>
      <c r="C113" s="78"/>
      <c r="D113" s="114">
        <v>44.7</v>
      </c>
      <c r="E113" s="113">
        <v>13.4</v>
      </c>
    </row>
    <row r="114" spans="1:5" x14ac:dyDescent="0.3">
      <c r="A114" s="109"/>
      <c r="B114" s="143"/>
      <c r="C114" s="78"/>
      <c r="D114" s="114"/>
      <c r="E114" s="113">
        <v>77.8</v>
      </c>
    </row>
    <row r="115" spans="1:5" x14ac:dyDescent="0.3">
      <c r="A115" s="109"/>
      <c r="B115" s="143"/>
      <c r="C115" s="78"/>
      <c r="D115" s="114">
        <v>24.5</v>
      </c>
      <c r="E115" s="113">
        <v>85.7</v>
      </c>
    </row>
    <row r="116" spans="1:5" x14ac:dyDescent="0.3">
      <c r="A116" s="109"/>
      <c r="B116" s="143"/>
      <c r="C116" s="78"/>
      <c r="D116" s="114">
        <v>52.4</v>
      </c>
      <c r="E116" s="113"/>
    </row>
    <row r="117" spans="1:5" x14ac:dyDescent="0.3">
      <c r="A117" s="109"/>
      <c r="B117" s="143"/>
      <c r="C117" s="78"/>
      <c r="D117" s="114"/>
      <c r="E117" s="113">
        <v>102.5</v>
      </c>
    </row>
    <row r="118" spans="1:5" x14ac:dyDescent="0.3">
      <c r="A118" s="109"/>
      <c r="B118" s="143"/>
      <c r="C118" s="78"/>
      <c r="D118" s="114"/>
      <c r="E118" s="113">
        <v>62.6</v>
      </c>
    </row>
    <row r="119" spans="1:5" x14ac:dyDescent="0.3">
      <c r="A119" s="109"/>
      <c r="B119" s="143"/>
      <c r="C119" s="78"/>
      <c r="D119" s="114">
        <v>35.5</v>
      </c>
      <c r="E119" s="113">
        <v>179.4</v>
      </c>
    </row>
    <row r="120" spans="1:5" x14ac:dyDescent="0.3">
      <c r="A120" s="109"/>
      <c r="B120" s="143"/>
      <c r="C120" s="78"/>
      <c r="D120" s="114">
        <v>59</v>
      </c>
      <c r="E120" s="113"/>
    </row>
    <row r="121" spans="1:5" x14ac:dyDescent="0.3">
      <c r="A121" s="109"/>
      <c r="B121" s="143"/>
      <c r="C121" s="78"/>
      <c r="D121" s="114"/>
      <c r="E121" s="113">
        <v>18.100000000000001</v>
      </c>
    </row>
    <row r="122" spans="1:5" x14ac:dyDescent="0.3">
      <c r="A122" s="109"/>
      <c r="B122" s="143"/>
      <c r="C122" s="78"/>
      <c r="D122" s="114">
        <v>210.9</v>
      </c>
      <c r="E122" s="113">
        <v>754.8</v>
      </c>
    </row>
    <row r="123" spans="1:5" x14ac:dyDescent="0.3">
      <c r="A123" s="109"/>
      <c r="B123" s="143"/>
      <c r="C123" s="78"/>
      <c r="D123" s="114">
        <v>164.6</v>
      </c>
      <c r="E123" s="113">
        <v>512.29999999999995</v>
      </c>
    </row>
    <row r="124" spans="1:5" x14ac:dyDescent="0.3">
      <c r="A124" s="109"/>
      <c r="B124" s="143"/>
      <c r="C124" s="78"/>
      <c r="D124" s="114">
        <v>416.2</v>
      </c>
      <c r="E124" s="113">
        <v>517.1</v>
      </c>
    </row>
    <row r="125" spans="1:5" x14ac:dyDescent="0.3">
      <c r="A125" s="109"/>
      <c r="B125" s="143"/>
      <c r="C125" s="78"/>
      <c r="D125" s="114">
        <v>374.2</v>
      </c>
      <c r="E125" s="113">
        <v>921.4</v>
      </c>
    </row>
    <row r="126" spans="1:5" x14ac:dyDescent="0.3">
      <c r="A126" s="109"/>
      <c r="B126" s="143"/>
      <c r="C126" s="78"/>
      <c r="D126" s="114">
        <v>237.3</v>
      </c>
      <c r="E126" s="113">
        <v>663.5</v>
      </c>
    </row>
    <row r="127" spans="1:5" x14ac:dyDescent="0.3">
      <c r="A127" s="109"/>
      <c r="B127" s="143"/>
      <c r="C127" s="78"/>
      <c r="D127" s="114">
        <v>193.1</v>
      </c>
      <c r="E127" s="113">
        <v>487.7</v>
      </c>
    </row>
    <row r="128" spans="1:5" x14ac:dyDescent="0.3">
      <c r="A128" s="109"/>
      <c r="B128" s="143"/>
      <c r="C128" s="78"/>
      <c r="D128" s="114">
        <v>90.4</v>
      </c>
      <c r="E128" s="113">
        <v>41</v>
      </c>
    </row>
    <row r="129" spans="1:5" x14ac:dyDescent="0.3">
      <c r="A129" s="109"/>
      <c r="B129" s="143"/>
      <c r="C129" s="78"/>
      <c r="D129" s="114">
        <v>43.9</v>
      </c>
      <c r="E129" s="113"/>
    </row>
    <row r="130" spans="1:5" x14ac:dyDescent="0.3">
      <c r="A130" s="109"/>
      <c r="B130" s="143"/>
      <c r="C130" s="78"/>
      <c r="D130" s="114"/>
      <c r="E130" s="113">
        <v>108.5</v>
      </c>
    </row>
    <row r="131" spans="1:5" x14ac:dyDescent="0.3">
      <c r="A131" s="109"/>
      <c r="B131" s="143"/>
      <c r="C131" s="78">
        <v>57</v>
      </c>
      <c r="D131" s="114"/>
      <c r="E131" s="113"/>
    </row>
    <row r="132" spans="1:5" x14ac:dyDescent="0.3">
      <c r="A132" s="109"/>
      <c r="B132" s="143"/>
      <c r="C132" s="78"/>
      <c r="D132" s="114">
        <v>70.7</v>
      </c>
      <c r="E132" s="113">
        <v>19</v>
      </c>
    </row>
    <row r="133" spans="1:5" x14ac:dyDescent="0.3">
      <c r="A133" s="109"/>
      <c r="B133" s="143"/>
      <c r="C133" s="78"/>
      <c r="D133" s="114">
        <v>12.2</v>
      </c>
      <c r="E133" s="113">
        <v>657.4</v>
      </c>
    </row>
    <row r="134" spans="1:5" x14ac:dyDescent="0.3">
      <c r="A134" s="109"/>
      <c r="B134" s="143"/>
      <c r="C134" s="78"/>
      <c r="D134" s="114">
        <v>66.599999999999994</v>
      </c>
      <c r="E134" s="113">
        <v>490.1</v>
      </c>
    </row>
    <row r="135" spans="1:5" x14ac:dyDescent="0.3">
      <c r="A135" s="109"/>
      <c r="B135" s="143"/>
      <c r="C135" s="78"/>
      <c r="D135" s="114"/>
      <c r="E135" s="113">
        <v>359.9</v>
      </c>
    </row>
    <row r="136" spans="1:5" x14ac:dyDescent="0.3">
      <c r="A136" s="109"/>
      <c r="B136" s="143"/>
      <c r="C136" s="78"/>
      <c r="D136" s="114"/>
      <c r="E136" s="113">
        <v>13.8</v>
      </c>
    </row>
    <row r="137" spans="1:5" x14ac:dyDescent="0.3">
      <c r="A137" s="109"/>
      <c r="B137" s="143"/>
      <c r="C137" s="78"/>
      <c r="D137" s="114">
        <v>43.5</v>
      </c>
      <c r="E137" s="113">
        <v>131.5</v>
      </c>
    </row>
    <row r="138" spans="1:5" x14ac:dyDescent="0.3">
      <c r="A138" s="109"/>
      <c r="B138" s="143"/>
      <c r="C138" s="78">
        <v>20.100000000000001</v>
      </c>
      <c r="D138" s="114">
        <v>46.7</v>
      </c>
      <c r="E138" s="113">
        <v>75.400000000000006</v>
      </c>
    </row>
    <row r="139" spans="1:5" x14ac:dyDescent="0.3">
      <c r="A139" s="109"/>
      <c r="B139" s="143"/>
      <c r="C139" s="78">
        <v>24.8</v>
      </c>
      <c r="D139" s="114">
        <v>48.4</v>
      </c>
      <c r="E139" s="113"/>
    </row>
    <row r="140" spans="1:5" x14ac:dyDescent="0.3">
      <c r="A140" s="109"/>
      <c r="B140" s="143"/>
      <c r="C140" s="78"/>
      <c r="D140" s="114">
        <v>26.8</v>
      </c>
      <c r="E140" s="113">
        <v>164.2</v>
      </c>
    </row>
    <row r="141" spans="1:5" x14ac:dyDescent="0.3">
      <c r="A141" s="109"/>
      <c r="B141" s="143"/>
      <c r="C141" s="78"/>
      <c r="D141" s="114">
        <v>49.2</v>
      </c>
      <c r="E141" s="113">
        <v>228.6</v>
      </c>
    </row>
    <row r="142" spans="1:5" x14ac:dyDescent="0.3">
      <c r="A142" s="109"/>
      <c r="B142" s="143"/>
      <c r="C142" s="78"/>
      <c r="D142" s="114"/>
      <c r="E142" s="113">
        <v>240.6</v>
      </c>
    </row>
    <row r="143" spans="1:5" x14ac:dyDescent="0.3">
      <c r="A143" s="109"/>
      <c r="B143" s="143"/>
      <c r="C143" s="78"/>
      <c r="D143" s="114">
        <v>78.5</v>
      </c>
      <c r="E143" s="113">
        <v>325.89999999999998</v>
      </c>
    </row>
    <row r="144" spans="1:5" x14ac:dyDescent="0.3">
      <c r="A144" s="109"/>
      <c r="B144" s="143"/>
      <c r="C144" s="78"/>
      <c r="D144" s="114">
        <v>22.1</v>
      </c>
      <c r="E144" s="113">
        <v>122.1</v>
      </c>
    </row>
    <row r="145" spans="1:5" x14ac:dyDescent="0.3">
      <c r="A145" s="109"/>
      <c r="B145" s="143"/>
      <c r="C145" s="78"/>
      <c r="D145" s="114">
        <v>193.1</v>
      </c>
      <c r="E145" s="113">
        <v>184.9</v>
      </c>
    </row>
    <row r="146" spans="1:5" x14ac:dyDescent="0.3">
      <c r="A146" s="109"/>
      <c r="B146" s="143"/>
      <c r="C146" s="78"/>
      <c r="D146" s="114">
        <v>135.80000000000001</v>
      </c>
      <c r="E146" s="113">
        <v>81.3</v>
      </c>
    </row>
    <row r="147" spans="1:5" x14ac:dyDescent="0.3">
      <c r="A147" s="109"/>
      <c r="B147" s="143"/>
      <c r="C147" s="78"/>
      <c r="D147" s="114"/>
      <c r="E147" s="113">
        <v>212.1</v>
      </c>
    </row>
    <row r="148" spans="1:5" x14ac:dyDescent="0.3">
      <c r="A148" s="109" t="s">
        <v>3</v>
      </c>
      <c r="B148" s="143"/>
      <c r="C148" s="78"/>
      <c r="D148" s="114"/>
      <c r="E148" s="113">
        <v>97.5</v>
      </c>
    </row>
    <row r="149" spans="1:5" x14ac:dyDescent="0.3">
      <c r="A149" s="109" t="s">
        <v>14</v>
      </c>
      <c r="B149" s="143"/>
      <c r="C149" s="78"/>
      <c r="D149" s="114">
        <v>67.099999999999994</v>
      </c>
      <c r="E149" s="113">
        <v>196</v>
      </c>
    </row>
    <row r="150" spans="1:5" x14ac:dyDescent="0.3">
      <c r="A150" s="109" t="s">
        <v>5</v>
      </c>
      <c r="B150" s="143"/>
      <c r="C150" s="78"/>
      <c r="D150" s="114">
        <v>7</v>
      </c>
      <c r="E150" s="113">
        <v>78.900000000000006</v>
      </c>
    </row>
    <row r="151" spans="1:5" x14ac:dyDescent="0.3">
      <c r="A151" s="109" t="s">
        <v>6</v>
      </c>
      <c r="B151" s="143"/>
      <c r="C151" s="78"/>
      <c r="D151" s="114"/>
      <c r="E151" s="113">
        <v>57.9</v>
      </c>
    </row>
    <row r="152" spans="1:5" x14ac:dyDescent="0.3">
      <c r="A152" s="109" t="s">
        <v>54</v>
      </c>
      <c r="B152" s="143"/>
      <c r="C152" s="78"/>
      <c r="D152" s="114"/>
      <c r="E152" s="113">
        <v>22.6</v>
      </c>
    </row>
    <row r="153" spans="1:5" x14ac:dyDescent="0.3">
      <c r="A153" s="110" t="s">
        <v>119</v>
      </c>
      <c r="B153" s="144" t="s">
        <v>281</v>
      </c>
      <c r="C153" s="78"/>
      <c r="D153" s="114"/>
      <c r="E153" s="113">
        <v>231.4</v>
      </c>
    </row>
    <row r="154" spans="1:5" x14ac:dyDescent="0.3">
      <c r="A154" s="110"/>
      <c r="B154" s="144"/>
      <c r="C154" s="78"/>
      <c r="D154" s="114"/>
      <c r="E154" s="113">
        <v>248.1</v>
      </c>
    </row>
    <row r="155" spans="1:5" x14ac:dyDescent="0.3">
      <c r="A155" s="110" t="s">
        <v>181</v>
      </c>
      <c r="B155" s="144"/>
      <c r="C155" s="78"/>
      <c r="D155" s="114"/>
      <c r="E155" s="113">
        <v>179.2</v>
      </c>
    </row>
    <row r="156" spans="1:5" x14ac:dyDescent="0.3">
      <c r="A156" s="110"/>
      <c r="B156" s="144"/>
      <c r="C156" s="78">
        <v>808.6</v>
      </c>
      <c r="D156" s="114"/>
      <c r="E156" s="113">
        <v>294.60000000000002</v>
      </c>
    </row>
    <row r="157" spans="1:5" x14ac:dyDescent="0.3">
      <c r="A157" s="110"/>
      <c r="B157" s="144"/>
      <c r="C157" s="78"/>
      <c r="D157" s="114"/>
      <c r="E157" s="113">
        <v>673</v>
      </c>
    </row>
    <row r="158" spans="1:5" x14ac:dyDescent="0.3">
      <c r="A158" s="110"/>
      <c r="B158" s="144"/>
      <c r="C158" s="78"/>
      <c r="D158" s="114">
        <v>627.1</v>
      </c>
      <c r="E158" s="113">
        <v>603</v>
      </c>
    </row>
    <row r="159" spans="1:5" x14ac:dyDescent="0.3">
      <c r="A159" s="110"/>
      <c r="B159" s="144"/>
      <c r="C159" s="78"/>
      <c r="D159" s="114">
        <v>612.79999999999995</v>
      </c>
      <c r="E159" s="113">
        <v>126.7</v>
      </c>
    </row>
    <row r="160" spans="1:5" x14ac:dyDescent="0.3">
      <c r="A160" s="110"/>
      <c r="B160" s="144"/>
      <c r="C160" s="78"/>
      <c r="D160" s="114"/>
      <c r="E160" s="113">
        <v>230.9</v>
      </c>
    </row>
    <row r="161" spans="1:5" x14ac:dyDescent="0.3">
      <c r="A161" s="110"/>
      <c r="B161" s="144"/>
      <c r="C161" s="78"/>
      <c r="D161" s="114"/>
      <c r="E161" s="113">
        <v>295.60000000000002</v>
      </c>
    </row>
    <row r="162" spans="1:5" x14ac:dyDescent="0.3">
      <c r="A162" s="110"/>
      <c r="B162" s="144"/>
      <c r="C162" s="78"/>
      <c r="D162" s="114"/>
      <c r="E162" s="113">
        <v>279.3</v>
      </c>
    </row>
    <row r="163" spans="1:5" x14ac:dyDescent="0.3">
      <c r="A163" s="110"/>
      <c r="B163" s="144"/>
      <c r="C163" s="78"/>
      <c r="D163" s="114"/>
      <c r="E163" s="113">
        <v>242.1</v>
      </c>
    </row>
    <row r="164" spans="1:5" x14ac:dyDescent="0.3">
      <c r="A164" s="110"/>
      <c r="B164" s="144"/>
      <c r="C164" s="78"/>
      <c r="D164" s="114">
        <v>646.5</v>
      </c>
      <c r="E164" s="113"/>
    </row>
    <row r="165" spans="1:5" x14ac:dyDescent="0.3">
      <c r="A165" s="110"/>
      <c r="B165" s="144"/>
      <c r="C165" s="78"/>
      <c r="D165" s="114"/>
      <c r="E165" s="113">
        <v>551.29999999999995</v>
      </c>
    </row>
    <row r="166" spans="1:5" x14ac:dyDescent="0.3">
      <c r="A166" s="110"/>
      <c r="B166" s="144"/>
      <c r="C166" s="78"/>
      <c r="D166" s="114"/>
      <c r="E166" s="113">
        <v>542.20000000000005</v>
      </c>
    </row>
    <row r="167" spans="1:5" x14ac:dyDescent="0.3">
      <c r="A167" s="110"/>
      <c r="B167" s="144"/>
      <c r="C167" s="78"/>
      <c r="D167" s="114"/>
      <c r="E167" s="113">
        <v>589.6</v>
      </c>
    </row>
    <row r="168" spans="1:5" x14ac:dyDescent="0.3">
      <c r="A168" s="110"/>
      <c r="B168" s="144"/>
      <c r="C168" s="78"/>
      <c r="D168" s="114">
        <v>430</v>
      </c>
      <c r="E168" s="113">
        <v>306.10000000000002</v>
      </c>
    </row>
    <row r="169" spans="1:5" x14ac:dyDescent="0.3">
      <c r="A169" s="110"/>
      <c r="B169" s="144"/>
      <c r="C169" s="78"/>
      <c r="D169" s="114"/>
      <c r="E169" s="113">
        <v>370.5</v>
      </c>
    </row>
    <row r="170" spans="1:5" x14ac:dyDescent="0.3">
      <c r="A170" s="110" t="s">
        <v>12</v>
      </c>
      <c r="B170" s="144"/>
      <c r="C170" s="78"/>
      <c r="D170" s="114"/>
      <c r="E170" s="113">
        <v>383.3</v>
      </c>
    </row>
    <row r="171" spans="1:5" x14ac:dyDescent="0.3">
      <c r="A171" s="110" t="s">
        <v>13</v>
      </c>
      <c r="B171" s="144"/>
      <c r="C171" s="78"/>
      <c r="D171" s="114"/>
      <c r="E171" s="113">
        <v>483.3</v>
      </c>
    </row>
    <row r="172" spans="1:5" x14ac:dyDescent="0.3">
      <c r="A172" s="110" t="s">
        <v>99</v>
      </c>
      <c r="B172" s="144"/>
      <c r="C172" s="78"/>
      <c r="D172" s="114"/>
      <c r="E172" s="113">
        <v>573.5</v>
      </c>
    </row>
    <row r="173" spans="1:5" x14ac:dyDescent="0.3">
      <c r="A173" s="110" t="s">
        <v>100</v>
      </c>
      <c r="B173" s="144"/>
      <c r="C173" s="78"/>
      <c r="D173" s="114"/>
      <c r="E173" s="113">
        <v>648.20000000000005</v>
      </c>
    </row>
    <row r="174" spans="1:5" x14ac:dyDescent="0.3">
      <c r="A174" s="110"/>
      <c r="B174" s="144"/>
      <c r="C174" s="78"/>
      <c r="D174" s="114"/>
      <c r="E174" s="113">
        <v>678.6</v>
      </c>
    </row>
    <row r="175" spans="1:5" x14ac:dyDescent="0.3">
      <c r="A175" s="110"/>
      <c r="B175" s="144"/>
      <c r="C175" s="78"/>
      <c r="D175" s="114"/>
      <c r="E175" s="113">
        <v>728.1</v>
      </c>
    </row>
    <row r="176" spans="1:5" x14ac:dyDescent="0.3">
      <c r="A176" s="110"/>
      <c r="B176" s="144"/>
      <c r="C176" s="78"/>
      <c r="D176" s="114"/>
      <c r="E176" s="113">
        <v>523.79999999999995</v>
      </c>
    </row>
    <row r="177" spans="1:5" x14ac:dyDescent="0.3">
      <c r="A177" s="110"/>
      <c r="B177" s="144"/>
      <c r="C177" s="78"/>
      <c r="D177" s="114"/>
      <c r="E177" s="113">
        <v>306.10000000000002</v>
      </c>
    </row>
    <row r="178" spans="1:5" x14ac:dyDescent="0.3">
      <c r="A178" s="110"/>
      <c r="B178" s="144"/>
      <c r="C178" s="78"/>
      <c r="D178" s="114"/>
      <c r="E178" s="113">
        <v>370.5</v>
      </c>
    </row>
    <row r="179" spans="1:5" x14ac:dyDescent="0.3">
      <c r="A179" s="110"/>
      <c r="B179" s="144"/>
      <c r="C179" s="78"/>
      <c r="D179" s="114">
        <v>812</v>
      </c>
      <c r="E179" s="113">
        <v>383.3</v>
      </c>
    </row>
    <row r="180" spans="1:5" x14ac:dyDescent="0.3">
      <c r="A180" s="110"/>
      <c r="B180" s="144"/>
      <c r="C180" s="78"/>
      <c r="D180" s="114"/>
      <c r="E180" s="113">
        <v>294.60000000000002</v>
      </c>
    </row>
    <row r="181" spans="1:5" x14ac:dyDescent="0.3">
      <c r="A181" s="110"/>
      <c r="B181" s="144"/>
      <c r="C181" s="78"/>
      <c r="D181" s="114"/>
      <c r="E181" s="113">
        <v>674</v>
      </c>
    </row>
    <row r="182" spans="1:5" x14ac:dyDescent="0.3">
      <c r="A182" s="110"/>
      <c r="B182" s="144"/>
      <c r="C182" s="78"/>
      <c r="D182" s="114">
        <v>670</v>
      </c>
      <c r="E182" s="113">
        <v>627.29999999999995</v>
      </c>
    </row>
    <row r="183" spans="1:5" x14ac:dyDescent="0.3">
      <c r="A183" s="110"/>
      <c r="B183" s="144"/>
      <c r="C183" s="78"/>
      <c r="D183" s="114">
        <v>237.8</v>
      </c>
      <c r="E183" s="113">
        <v>555.4</v>
      </c>
    </row>
    <row r="184" spans="1:5" x14ac:dyDescent="0.3">
      <c r="A184" s="110"/>
      <c r="B184" s="144"/>
      <c r="C184" s="78"/>
      <c r="D184" s="114">
        <v>214.6</v>
      </c>
      <c r="E184" s="113">
        <v>428.3</v>
      </c>
    </row>
    <row r="185" spans="1:5" x14ac:dyDescent="0.3">
      <c r="A185" s="110"/>
      <c r="B185" s="144"/>
      <c r="C185" s="78"/>
      <c r="D185" s="114"/>
      <c r="E185" s="113">
        <v>434.5</v>
      </c>
    </row>
    <row r="186" spans="1:5" x14ac:dyDescent="0.3">
      <c r="A186" s="111" t="s">
        <v>76</v>
      </c>
      <c r="B186" s="147" t="s">
        <v>263</v>
      </c>
      <c r="C186" s="78"/>
      <c r="D186" s="114">
        <v>23.1</v>
      </c>
      <c r="E186" s="113"/>
    </row>
    <row r="187" spans="1:5" x14ac:dyDescent="0.3">
      <c r="A187" s="111"/>
      <c r="B187" s="147"/>
      <c r="C187" s="78"/>
      <c r="D187" s="114">
        <v>7.3</v>
      </c>
      <c r="E187" s="113"/>
    </row>
    <row r="188" spans="1:5" x14ac:dyDescent="0.3">
      <c r="A188" s="111" t="s">
        <v>77</v>
      </c>
      <c r="B188" s="147"/>
      <c r="C188" s="78"/>
      <c r="D188" s="114">
        <v>330.3</v>
      </c>
      <c r="E188" s="113"/>
    </row>
    <row r="189" spans="1:5" x14ac:dyDescent="0.3">
      <c r="A189" s="111" t="s">
        <v>58</v>
      </c>
      <c r="B189" s="147"/>
      <c r="C189" s="78"/>
      <c r="D189" s="114">
        <v>4.9000000000000004</v>
      </c>
      <c r="E189" s="113"/>
    </row>
    <row r="190" spans="1:5" x14ac:dyDescent="0.3">
      <c r="A190" s="111" t="s">
        <v>36</v>
      </c>
      <c r="B190" s="147"/>
      <c r="C190" s="78"/>
      <c r="D190" s="114">
        <v>33.9</v>
      </c>
      <c r="E190" s="113"/>
    </row>
    <row r="191" spans="1:5" x14ac:dyDescent="0.3">
      <c r="A191" s="111" t="s">
        <v>177</v>
      </c>
      <c r="B191" s="147"/>
      <c r="C191" s="78"/>
      <c r="D191" s="114">
        <v>16.7</v>
      </c>
      <c r="E191" s="113"/>
    </row>
    <row r="192" spans="1:5" x14ac:dyDescent="0.3">
      <c r="A192" s="111"/>
      <c r="B192" s="147"/>
      <c r="C192" s="78"/>
      <c r="D192" s="114">
        <v>89</v>
      </c>
      <c r="E192" s="113"/>
    </row>
    <row r="193" spans="1:5" x14ac:dyDescent="0.3">
      <c r="A193" s="111"/>
      <c r="B193" s="147"/>
      <c r="C193" s="78"/>
      <c r="D193" s="114">
        <v>344.3</v>
      </c>
      <c r="E193" s="113"/>
    </row>
    <row r="194" spans="1:5" x14ac:dyDescent="0.3">
      <c r="A194" s="111"/>
      <c r="B194" s="147"/>
      <c r="C194" s="78"/>
      <c r="D194" s="114">
        <v>145.19999999999999</v>
      </c>
      <c r="E194" s="113"/>
    </row>
    <row r="195" spans="1:5" x14ac:dyDescent="0.3">
      <c r="A195" s="111"/>
      <c r="B195" s="147"/>
      <c r="C195" s="78"/>
      <c r="D195" s="114">
        <v>38</v>
      </c>
      <c r="E195" s="113"/>
    </row>
    <row r="196" spans="1:5" x14ac:dyDescent="0.3">
      <c r="A196" s="111"/>
      <c r="B196" s="147"/>
      <c r="C196" s="78">
        <v>94</v>
      </c>
      <c r="D196" s="114">
        <v>86.6</v>
      </c>
      <c r="E196" s="113"/>
    </row>
  </sheetData>
  <mergeCells count="6">
    <mergeCell ref="B153:B185"/>
    <mergeCell ref="B186:B196"/>
    <mergeCell ref="C1:E1"/>
    <mergeCell ref="B2:B36"/>
    <mergeCell ref="B37:B44"/>
    <mergeCell ref="B45:B15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8BD7-A18F-489C-880B-ED4DC0A3B9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C85C-0C58-42B1-95C6-6C48A77B4F27}">
  <dimension ref="A1:BV21"/>
  <sheetViews>
    <sheetView topLeftCell="AN1" zoomScale="120" zoomScaleNormal="120" workbookViewId="0">
      <selection activeCell="BP2" sqref="BP2:BR5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4" max="4" width="20.44140625" bestFit="1" customWidth="1"/>
    <col min="5" max="5" width="25.109375" bestFit="1" customWidth="1"/>
    <col min="6" max="7" width="20.44140625" bestFit="1" customWidth="1"/>
    <col min="8" max="8" width="25.109375" bestFit="1" customWidth="1"/>
    <col min="9" max="10" width="20.44140625" bestFit="1" customWidth="1"/>
    <col min="11" max="11" width="25.109375" bestFit="1" customWidth="1"/>
    <col min="12" max="12" width="20.44140625" bestFit="1" customWidth="1"/>
    <col min="13" max="13" width="21.5546875" bestFit="1" customWidth="1"/>
    <col min="14" max="14" width="26.33203125" bestFit="1" customWidth="1"/>
    <col min="15" max="15" width="21.5546875" bestFit="1" customWidth="1"/>
    <col min="16" max="16" width="23.5546875" bestFit="1" customWidth="1"/>
    <col min="17" max="17" width="28.33203125" bestFit="1" customWidth="1"/>
    <col min="18" max="18" width="22.88671875" bestFit="1" customWidth="1"/>
    <col min="19" max="19" width="23.5546875" bestFit="1" customWidth="1"/>
    <col min="20" max="20" width="28.33203125" bestFit="1" customWidth="1"/>
    <col min="21" max="21" width="22.88671875" bestFit="1" customWidth="1"/>
    <col min="22" max="22" width="23.6640625" bestFit="1" customWidth="1"/>
    <col min="23" max="23" width="28.44140625" bestFit="1" customWidth="1"/>
    <col min="24" max="24" width="22.6640625" bestFit="1" customWidth="1"/>
    <col min="25" max="25" width="23.6640625" bestFit="1" customWidth="1"/>
    <col min="26" max="26" width="28.44140625" bestFit="1" customWidth="1"/>
    <col min="27" max="27" width="22.6640625" bestFit="1" customWidth="1"/>
    <col min="28" max="28" width="20.44140625" bestFit="1" customWidth="1"/>
    <col min="29" max="29" width="25.109375" bestFit="1" customWidth="1"/>
    <col min="30" max="31" width="20.44140625" bestFit="1" customWidth="1"/>
    <col min="32" max="32" width="25.109375" bestFit="1" customWidth="1"/>
    <col min="33" max="34" width="20.44140625" bestFit="1" customWidth="1"/>
    <col min="35" max="35" width="25.109375" bestFit="1" customWidth="1"/>
    <col min="36" max="37" width="20.44140625" bestFit="1" customWidth="1"/>
    <col min="38" max="38" width="25.109375" bestFit="1" customWidth="1"/>
    <col min="39" max="40" width="20.44140625" bestFit="1" customWidth="1"/>
    <col min="41" max="41" width="25.109375" bestFit="1" customWidth="1"/>
    <col min="42" max="42" width="21.5546875" bestFit="1" customWidth="1"/>
    <col min="43" max="43" width="20.44140625" bestFit="1" customWidth="1"/>
    <col min="44" max="44" width="25.109375" bestFit="1" customWidth="1"/>
    <col min="45" max="45" width="21.5546875" bestFit="1" customWidth="1"/>
    <col min="46" max="46" width="20.44140625" bestFit="1" customWidth="1"/>
    <col min="47" max="47" width="25.109375" bestFit="1" customWidth="1"/>
    <col min="48" max="49" width="20.44140625" bestFit="1" customWidth="1"/>
    <col min="50" max="50" width="25.109375" bestFit="1" customWidth="1"/>
    <col min="51" max="51" width="28" bestFit="1" customWidth="1"/>
    <col min="56" max="56" width="20.44140625" bestFit="1" customWidth="1"/>
    <col min="57" max="57" width="25.109375" bestFit="1" customWidth="1"/>
    <col min="58" max="58" width="28" bestFit="1" customWidth="1"/>
    <col min="62" max="62" width="17.5546875" bestFit="1" customWidth="1"/>
    <col min="63" max="63" width="22.5546875" bestFit="1" customWidth="1"/>
    <col min="64" max="64" width="24.109375" bestFit="1" customWidth="1"/>
    <col min="65" max="65" width="20.44140625" bestFit="1" customWidth="1"/>
    <col min="66" max="66" width="25.109375" bestFit="1" customWidth="1"/>
    <col min="67" max="67" width="21.5546875" bestFit="1" customWidth="1"/>
    <col min="68" max="68" width="22.5546875" bestFit="1" customWidth="1"/>
    <col min="69" max="69" width="27.33203125" bestFit="1" customWidth="1"/>
    <col min="70" max="70" width="23.5546875" bestFit="1" customWidth="1"/>
    <col min="71" max="71" width="20.44140625" bestFit="1" customWidth="1"/>
    <col min="72" max="72" width="25.109375" bestFit="1" customWidth="1"/>
    <col min="73" max="73" width="21.5546875" bestFit="1" customWidth="1"/>
  </cols>
  <sheetData>
    <row r="1" spans="1:74" x14ac:dyDescent="0.3">
      <c r="A1" s="33" t="s">
        <v>114</v>
      </c>
      <c r="B1" s="33" t="s">
        <v>115</v>
      </c>
      <c r="C1" s="33" t="s">
        <v>116</v>
      </c>
      <c r="D1" s="35" t="s">
        <v>114</v>
      </c>
      <c r="E1" s="35" t="s">
        <v>115</v>
      </c>
      <c r="F1" s="35" t="s">
        <v>118</v>
      </c>
      <c r="G1" s="36" t="s">
        <v>114</v>
      </c>
      <c r="H1" s="36" t="s">
        <v>115</v>
      </c>
      <c r="I1" s="36" t="s">
        <v>120</v>
      </c>
      <c r="J1" s="22" t="s">
        <v>114</v>
      </c>
      <c r="K1" s="22" t="s">
        <v>115</v>
      </c>
      <c r="L1" s="22" t="s">
        <v>121</v>
      </c>
      <c r="M1" s="37" t="s">
        <v>122</v>
      </c>
      <c r="N1" s="37" t="s">
        <v>123</v>
      </c>
      <c r="O1" s="37" t="s">
        <v>124</v>
      </c>
      <c r="P1" s="38" t="s">
        <v>126</v>
      </c>
      <c r="Q1" s="38" t="s">
        <v>127</v>
      </c>
      <c r="R1" s="38" t="s">
        <v>128</v>
      </c>
      <c r="S1" s="39" t="s">
        <v>129</v>
      </c>
      <c r="T1" s="39" t="s">
        <v>130</v>
      </c>
      <c r="U1" s="39" t="s">
        <v>131</v>
      </c>
      <c r="V1" s="40" t="s">
        <v>114</v>
      </c>
      <c r="W1" s="40" t="s">
        <v>115</v>
      </c>
      <c r="X1" s="40" t="s">
        <v>132</v>
      </c>
      <c r="Y1" s="41" t="s">
        <v>114</v>
      </c>
      <c r="Z1" s="41" t="s">
        <v>115</v>
      </c>
      <c r="AA1" s="41" t="s">
        <v>136</v>
      </c>
      <c r="AB1" s="42" t="s">
        <v>114</v>
      </c>
      <c r="AC1" s="42" t="s">
        <v>115</v>
      </c>
      <c r="AD1" s="42" t="s">
        <v>138</v>
      </c>
      <c r="AE1" s="45" t="s">
        <v>114</v>
      </c>
      <c r="AF1" s="45" t="s">
        <v>115</v>
      </c>
      <c r="AG1" s="45" t="s">
        <v>143</v>
      </c>
      <c r="AH1" s="46" t="s">
        <v>114</v>
      </c>
      <c r="AI1" s="46" t="s">
        <v>115</v>
      </c>
      <c r="AJ1" s="46" t="s">
        <v>145</v>
      </c>
      <c r="AK1" s="41" t="s">
        <v>114</v>
      </c>
      <c r="AL1" s="41" t="s">
        <v>115</v>
      </c>
      <c r="AM1" s="41" t="s">
        <v>147</v>
      </c>
      <c r="AN1" s="45" t="s">
        <v>114</v>
      </c>
      <c r="AO1" s="45" t="s">
        <v>115</v>
      </c>
      <c r="AP1" s="45" t="s">
        <v>149</v>
      </c>
      <c r="AQ1" s="38" t="s">
        <v>114</v>
      </c>
      <c r="AR1" s="38" t="s">
        <v>115</v>
      </c>
      <c r="AS1" s="38" t="s">
        <v>151</v>
      </c>
      <c r="AT1" s="46" t="s">
        <v>103</v>
      </c>
      <c r="AU1" s="46" t="s">
        <v>104</v>
      </c>
      <c r="AV1" s="46" t="s">
        <v>105</v>
      </c>
      <c r="AW1" s="38" t="s">
        <v>159</v>
      </c>
      <c r="AX1" s="38" t="s">
        <v>158</v>
      </c>
      <c r="AY1" s="38" t="s">
        <v>157</v>
      </c>
      <c r="BD1" s="38" t="s">
        <v>160</v>
      </c>
      <c r="BE1" s="38" t="s">
        <v>115</v>
      </c>
      <c r="BF1" s="38" t="s">
        <v>161</v>
      </c>
      <c r="BJ1" s="39" t="s">
        <v>154</v>
      </c>
      <c r="BK1" s="39" t="s">
        <v>155</v>
      </c>
      <c r="BL1" s="39" t="s">
        <v>153</v>
      </c>
      <c r="BM1" t="s">
        <v>114</v>
      </c>
      <c r="BN1" t="s">
        <v>115</v>
      </c>
      <c r="BO1" t="s">
        <v>151</v>
      </c>
      <c r="BP1" s="45" t="s">
        <v>162</v>
      </c>
      <c r="BQ1" s="45" t="s">
        <v>163</v>
      </c>
      <c r="BR1" s="45" t="s">
        <v>164</v>
      </c>
      <c r="BS1" s="45" t="s">
        <v>135</v>
      </c>
      <c r="BT1" s="45" t="s">
        <v>134</v>
      </c>
      <c r="BU1" s="45" t="s">
        <v>152</v>
      </c>
    </row>
    <row r="2" spans="1:74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  <c r="Y2">
        <v>0</v>
      </c>
      <c r="Z2">
        <v>0</v>
      </c>
      <c r="AB2">
        <v>0</v>
      </c>
      <c r="AC2">
        <v>0</v>
      </c>
      <c r="AE2">
        <v>0</v>
      </c>
      <c r="AF2">
        <v>0</v>
      </c>
      <c r="AH2">
        <v>0</v>
      </c>
      <c r="AI2">
        <v>0</v>
      </c>
      <c r="AK2">
        <v>0</v>
      </c>
      <c r="AL2">
        <v>0</v>
      </c>
      <c r="AN2">
        <v>0</v>
      </c>
      <c r="AO2">
        <v>0</v>
      </c>
      <c r="AQ2">
        <v>0</v>
      </c>
      <c r="AR2">
        <v>0</v>
      </c>
      <c r="AT2">
        <v>0</v>
      </c>
      <c r="AU2">
        <v>0</v>
      </c>
      <c r="AW2">
        <v>0</v>
      </c>
      <c r="AX2">
        <v>0</v>
      </c>
      <c r="BD2">
        <v>0</v>
      </c>
      <c r="BE2" s="47">
        <v>0</v>
      </c>
      <c r="BF2" s="47"/>
      <c r="BG2" s="47">
        <v>0</v>
      </c>
      <c r="BJ2">
        <v>0</v>
      </c>
      <c r="BK2">
        <v>0</v>
      </c>
      <c r="BM2">
        <v>0</v>
      </c>
      <c r="BN2">
        <v>0</v>
      </c>
      <c r="BP2">
        <v>0</v>
      </c>
      <c r="BQ2">
        <v>0</v>
      </c>
      <c r="BS2">
        <v>0</v>
      </c>
      <c r="BT2">
        <v>0</v>
      </c>
      <c r="BU2">
        <v>0</v>
      </c>
      <c r="BV2">
        <f>(BK2+BN2+BQ2+BT2)</f>
        <v>0</v>
      </c>
    </row>
    <row r="3" spans="1:74" x14ac:dyDescent="0.3">
      <c r="A3">
        <v>1147.3</v>
      </c>
      <c r="B3">
        <v>675.9</v>
      </c>
      <c r="C3" t="s">
        <v>98</v>
      </c>
      <c r="D3">
        <v>945</v>
      </c>
      <c r="E3">
        <v>520.9</v>
      </c>
      <c r="F3" t="s">
        <v>98</v>
      </c>
      <c r="G3">
        <v>931</v>
      </c>
      <c r="H3">
        <v>934.4</v>
      </c>
      <c r="I3" t="s">
        <v>98</v>
      </c>
      <c r="J3">
        <v>117</v>
      </c>
      <c r="K3">
        <v>114</v>
      </c>
      <c r="L3" t="s">
        <v>14</v>
      </c>
      <c r="M3">
        <v>48.7</v>
      </c>
      <c r="N3">
        <v>24.5</v>
      </c>
      <c r="O3" t="s">
        <v>29</v>
      </c>
      <c r="P3">
        <v>84.9</v>
      </c>
      <c r="Q3">
        <v>44.7</v>
      </c>
      <c r="R3" t="s">
        <v>15</v>
      </c>
      <c r="S3">
        <v>59.3</v>
      </c>
      <c r="T3">
        <v>12.2</v>
      </c>
      <c r="U3" t="s">
        <v>2</v>
      </c>
      <c r="V3">
        <v>87</v>
      </c>
      <c r="W3">
        <v>99.2</v>
      </c>
      <c r="X3" t="s">
        <v>14</v>
      </c>
      <c r="Y3">
        <v>52.8</v>
      </c>
      <c r="Z3">
        <v>4.8</v>
      </c>
      <c r="AA3" t="s">
        <v>15</v>
      </c>
      <c r="AB3">
        <v>56</v>
      </c>
      <c r="AC3">
        <v>12.6</v>
      </c>
      <c r="AD3" t="s">
        <v>15</v>
      </c>
      <c r="AE3">
        <v>265.7</v>
      </c>
      <c r="AF3">
        <v>237.3</v>
      </c>
      <c r="AG3" t="s">
        <v>2</v>
      </c>
      <c r="AH3">
        <v>53.4</v>
      </c>
      <c r="AI3">
        <v>15.1</v>
      </c>
      <c r="AJ3" t="s">
        <v>1</v>
      </c>
      <c r="AK3">
        <v>183</v>
      </c>
      <c r="AL3">
        <v>41.1</v>
      </c>
      <c r="AM3" t="s">
        <v>2</v>
      </c>
      <c r="AN3">
        <v>60.1</v>
      </c>
      <c r="AO3">
        <v>35</v>
      </c>
      <c r="AP3" t="s">
        <v>1</v>
      </c>
      <c r="AQ3">
        <v>33</v>
      </c>
      <c r="AR3">
        <v>10.5</v>
      </c>
      <c r="AS3" t="s">
        <v>15</v>
      </c>
      <c r="AT3" s="47">
        <v>26.1</v>
      </c>
      <c r="AU3" s="47">
        <v>112.8</v>
      </c>
      <c r="AV3" s="47" t="s">
        <v>2</v>
      </c>
      <c r="AW3" s="47">
        <v>26.1</v>
      </c>
      <c r="AX3" s="47">
        <v>112.8</v>
      </c>
      <c r="AY3" t="s">
        <v>2</v>
      </c>
      <c r="BD3">
        <v>33</v>
      </c>
      <c r="BE3" s="47">
        <v>10.5</v>
      </c>
      <c r="BF3" s="47" t="s">
        <v>15</v>
      </c>
      <c r="BG3" s="47">
        <v>10.5</v>
      </c>
      <c r="BJ3">
        <v>33</v>
      </c>
      <c r="BK3">
        <v>99.199999999999818</v>
      </c>
      <c r="BL3" t="s">
        <v>15</v>
      </c>
      <c r="BM3">
        <v>33</v>
      </c>
      <c r="BN3">
        <v>10.5</v>
      </c>
      <c r="BO3" t="s">
        <v>15</v>
      </c>
      <c r="BP3">
        <v>28</v>
      </c>
      <c r="BQ3">
        <v>10</v>
      </c>
      <c r="BR3" t="s">
        <v>15</v>
      </c>
      <c r="BU3">
        <v>99.199999999999818</v>
      </c>
      <c r="BV3">
        <f t="shared" ref="BV3:BV16" si="0">(BK3+BN3+BQ3+BT3)</f>
        <v>119.69999999999982</v>
      </c>
    </row>
    <row r="4" spans="1:74" x14ac:dyDescent="0.3">
      <c r="A4">
        <v>1522</v>
      </c>
      <c r="B4">
        <v>627.1</v>
      </c>
      <c r="C4" t="s">
        <v>117</v>
      </c>
      <c r="D4">
        <v>1131.5999999999999</v>
      </c>
      <c r="E4">
        <v>673</v>
      </c>
      <c r="F4" t="s">
        <v>119</v>
      </c>
      <c r="G4">
        <v>1185</v>
      </c>
      <c r="H4">
        <v>808.6</v>
      </c>
      <c r="I4" t="s">
        <v>119</v>
      </c>
      <c r="J4">
        <v>273.8</v>
      </c>
      <c r="K4">
        <v>110.8</v>
      </c>
      <c r="L4" t="s">
        <v>15</v>
      </c>
      <c r="M4">
        <v>163.69999999999999</v>
      </c>
      <c r="N4">
        <v>52.4</v>
      </c>
      <c r="O4" t="s">
        <v>1</v>
      </c>
      <c r="P4">
        <v>410.7</v>
      </c>
      <c r="Q4">
        <v>5</v>
      </c>
      <c r="R4" t="s">
        <v>29</v>
      </c>
      <c r="S4">
        <v>119</v>
      </c>
      <c r="T4">
        <v>66.599999999999994</v>
      </c>
      <c r="U4" t="s">
        <v>3</v>
      </c>
      <c r="V4">
        <v>180.5</v>
      </c>
      <c r="W4">
        <v>117.5</v>
      </c>
      <c r="X4" t="s">
        <v>15</v>
      </c>
      <c r="Y4">
        <v>188.9</v>
      </c>
      <c r="Z4">
        <v>111.9</v>
      </c>
      <c r="AA4" t="s">
        <v>29</v>
      </c>
      <c r="AB4">
        <v>241.4</v>
      </c>
      <c r="AC4">
        <v>29.8</v>
      </c>
      <c r="AD4" t="s">
        <v>29</v>
      </c>
      <c r="AE4">
        <v>462.7</v>
      </c>
      <c r="AF4">
        <v>193.1</v>
      </c>
      <c r="AG4" t="s">
        <v>3</v>
      </c>
      <c r="AH4">
        <v>199</v>
      </c>
      <c r="AI4">
        <v>28.8</v>
      </c>
      <c r="AJ4" t="s">
        <v>2</v>
      </c>
      <c r="AK4">
        <v>393.3</v>
      </c>
      <c r="AL4">
        <v>60.1</v>
      </c>
      <c r="AM4" t="s">
        <v>3</v>
      </c>
      <c r="AN4">
        <v>294.89999999999998</v>
      </c>
      <c r="AO4">
        <v>70.400000000000006</v>
      </c>
      <c r="AP4" t="s">
        <v>2</v>
      </c>
      <c r="AQ4">
        <v>155.69999999999999</v>
      </c>
      <c r="AR4">
        <v>16.399999999999999</v>
      </c>
      <c r="AS4" t="s">
        <v>29</v>
      </c>
      <c r="AT4" s="47">
        <v>173.9</v>
      </c>
      <c r="AU4" s="47">
        <v>241.6</v>
      </c>
      <c r="AV4" s="47" t="s">
        <v>3</v>
      </c>
      <c r="AW4" s="47">
        <v>173.9</v>
      </c>
      <c r="AX4" s="47">
        <v>241.6</v>
      </c>
      <c r="AY4" t="s">
        <v>3</v>
      </c>
      <c r="BD4">
        <v>155.69999999999999</v>
      </c>
      <c r="BE4" s="47">
        <v>16.399999999999999</v>
      </c>
      <c r="BF4" s="47" t="s">
        <v>29</v>
      </c>
      <c r="BG4" s="47">
        <v>16.399999999999999</v>
      </c>
      <c r="BJ4">
        <v>155.69999999999999</v>
      </c>
      <c r="BK4">
        <v>120.69999999999982</v>
      </c>
      <c r="BL4" t="s">
        <v>29</v>
      </c>
      <c r="BM4">
        <v>155.69999999999999</v>
      </c>
      <c r="BN4">
        <v>16.399999999999999</v>
      </c>
      <c r="BO4" t="s">
        <v>29</v>
      </c>
      <c r="BP4">
        <v>129.5</v>
      </c>
      <c r="BQ4">
        <v>11.7</v>
      </c>
      <c r="BR4" t="s">
        <v>29</v>
      </c>
      <c r="BU4">
        <v>120.69999999999982</v>
      </c>
      <c r="BV4">
        <f t="shared" si="0"/>
        <v>148.79999999999981</v>
      </c>
    </row>
    <row r="5" spans="1:74" x14ac:dyDescent="0.3">
      <c r="A5">
        <v>1589.3</v>
      </c>
      <c r="B5">
        <v>612.79999999999995</v>
      </c>
      <c r="C5" t="s">
        <v>12</v>
      </c>
      <c r="D5">
        <v>1280.9000000000001</v>
      </c>
      <c r="E5">
        <v>603</v>
      </c>
      <c r="F5" t="s">
        <v>12</v>
      </c>
      <c r="G5">
        <v>1361.4</v>
      </c>
      <c r="H5">
        <v>812</v>
      </c>
      <c r="I5" t="s">
        <v>12</v>
      </c>
      <c r="J5">
        <v>338.8</v>
      </c>
      <c r="K5">
        <v>270</v>
      </c>
      <c r="L5" t="s">
        <v>29</v>
      </c>
      <c r="M5">
        <v>251.2</v>
      </c>
      <c r="N5">
        <v>57</v>
      </c>
      <c r="O5" t="s">
        <v>125</v>
      </c>
      <c r="P5">
        <v>640.4</v>
      </c>
      <c r="Q5">
        <v>43.2</v>
      </c>
      <c r="R5" t="s">
        <v>1</v>
      </c>
      <c r="S5">
        <v>720.3</v>
      </c>
      <c r="T5">
        <v>0</v>
      </c>
      <c r="V5">
        <v>334.5</v>
      </c>
      <c r="W5">
        <v>210.9</v>
      </c>
      <c r="X5" t="s">
        <v>29</v>
      </c>
      <c r="Y5">
        <v>405.6</v>
      </c>
      <c r="Z5">
        <v>260.10000000000002</v>
      </c>
      <c r="AA5" t="s">
        <v>1</v>
      </c>
      <c r="AB5">
        <v>348.7</v>
      </c>
      <c r="AC5">
        <v>35.9</v>
      </c>
      <c r="AD5" t="s">
        <v>1</v>
      </c>
      <c r="AE5">
        <v>675.1</v>
      </c>
      <c r="AF5">
        <v>614.5</v>
      </c>
      <c r="AG5" t="s">
        <v>4</v>
      </c>
      <c r="AH5">
        <v>297.39999999999998</v>
      </c>
      <c r="AI5">
        <v>76.400000000000006</v>
      </c>
      <c r="AJ5" t="s">
        <v>3</v>
      </c>
      <c r="AK5">
        <v>637.70000000000005</v>
      </c>
      <c r="AL5">
        <v>83.9</v>
      </c>
      <c r="AM5" t="s">
        <v>4</v>
      </c>
      <c r="AN5">
        <v>498</v>
      </c>
      <c r="AO5">
        <v>49.7</v>
      </c>
      <c r="AP5" t="s">
        <v>3</v>
      </c>
      <c r="AQ5">
        <v>271.60000000000002</v>
      </c>
      <c r="AR5">
        <v>25.3</v>
      </c>
      <c r="AS5" t="s">
        <v>1</v>
      </c>
      <c r="AT5" s="47">
        <v>472.4</v>
      </c>
      <c r="AU5" s="47">
        <v>299.39999999999998</v>
      </c>
      <c r="AV5" s="47" t="s">
        <v>4</v>
      </c>
      <c r="AW5" s="47">
        <v>472.4</v>
      </c>
      <c r="AX5" s="47">
        <v>299.39999999999998</v>
      </c>
      <c r="AY5" t="s">
        <v>4</v>
      </c>
      <c r="BD5">
        <v>271.60000000000002</v>
      </c>
      <c r="BE5" s="47">
        <v>25.3</v>
      </c>
      <c r="BF5" s="47" t="s">
        <v>1</v>
      </c>
      <c r="BG5" s="47">
        <v>25.3</v>
      </c>
      <c r="BJ5">
        <v>271.60000000000002</v>
      </c>
      <c r="BK5">
        <v>638.19999999999982</v>
      </c>
      <c r="BL5" t="s">
        <v>1</v>
      </c>
      <c r="BM5">
        <v>271.60000000000002</v>
      </c>
      <c r="BN5">
        <v>25.3</v>
      </c>
      <c r="BO5" t="s">
        <v>1</v>
      </c>
      <c r="BP5">
        <v>275</v>
      </c>
      <c r="BQ5">
        <v>16.899999999999999</v>
      </c>
      <c r="BR5" t="s">
        <v>1</v>
      </c>
      <c r="BU5">
        <v>638.19999999999982</v>
      </c>
      <c r="BV5">
        <f t="shared" si="0"/>
        <v>680.39999999999975</v>
      </c>
    </row>
    <row r="6" spans="1:74" x14ac:dyDescent="0.3">
      <c r="A6">
        <v>2756.2</v>
      </c>
      <c r="B6">
        <v>0</v>
      </c>
      <c r="D6">
        <v>2030.5</v>
      </c>
      <c r="E6">
        <v>430</v>
      </c>
      <c r="F6" t="s">
        <v>13</v>
      </c>
      <c r="G6">
        <v>1830.3</v>
      </c>
      <c r="H6">
        <v>674</v>
      </c>
      <c r="I6" t="s">
        <v>13</v>
      </c>
      <c r="J6">
        <v>384.5</v>
      </c>
      <c r="K6">
        <v>376</v>
      </c>
      <c r="L6" t="s">
        <v>1</v>
      </c>
      <c r="M6">
        <v>337.6</v>
      </c>
      <c r="N6">
        <v>0</v>
      </c>
      <c r="P6">
        <v>720.7</v>
      </c>
      <c r="Q6">
        <v>0</v>
      </c>
      <c r="V6">
        <v>445</v>
      </c>
      <c r="W6">
        <v>164.6</v>
      </c>
      <c r="X6" t="s">
        <v>1</v>
      </c>
      <c r="Y6">
        <v>548.29999999999995</v>
      </c>
      <c r="Z6">
        <v>291</v>
      </c>
      <c r="AA6" t="s">
        <v>2</v>
      </c>
      <c r="AB6">
        <v>458.7</v>
      </c>
      <c r="AC6">
        <v>393.8</v>
      </c>
      <c r="AD6" t="s">
        <v>2</v>
      </c>
      <c r="AE6">
        <v>743.1</v>
      </c>
      <c r="AF6">
        <v>921.4</v>
      </c>
      <c r="AG6" t="s">
        <v>5</v>
      </c>
      <c r="AH6">
        <v>491.1</v>
      </c>
      <c r="AI6">
        <v>304.5</v>
      </c>
      <c r="AJ6" t="s">
        <v>4</v>
      </c>
      <c r="AK6">
        <v>793</v>
      </c>
      <c r="AL6">
        <v>153.19999999999999</v>
      </c>
      <c r="AM6" t="s">
        <v>5</v>
      </c>
      <c r="AN6">
        <v>744.2</v>
      </c>
      <c r="AO6">
        <v>105.6</v>
      </c>
      <c r="AP6" t="s">
        <v>4</v>
      </c>
      <c r="AQ6">
        <v>456.8</v>
      </c>
      <c r="AR6">
        <v>27.2</v>
      </c>
      <c r="AS6" t="s">
        <v>2</v>
      </c>
      <c r="AT6" s="48">
        <v>621.9</v>
      </c>
      <c r="AU6" s="48">
        <v>192.7</v>
      </c>
      <c r="AV6" s="48" t="s">
        <v>5</v>
      </c>
      <c r="AW6" s="48">
        <v>621.9</v>
      </c>
      <c r="AX6" s="48">
        <v>280</v>
      </c>
      <c r="AY6" t="s">
        <v>5</v>
      </c>
      <c r="BD6">
        <v>456.8</v>
      </c>
      <c r="BE6" s="47">
        <v>27.2</v>
      </c>
      <c r="BF6" s="47" t="s">
        <v>2</v>
      </c>
      <c r="BG6" s="47">
        <v>27.2</v>
      </c>
      <c r="BJ6">
        <v>456.8</v>
      </c>
      <c r="BK6">
        <v>1159.8000000000002</v>
      </c>
      <c r="BL6" t="s">
        <v>2</v>
      </c>
      <c r="BM6">
        <v>456.8</v>
      </c>
      <c r="BN6">
        <v>27.2</v>
      </c>
      <c r="BO6" t="s">
        <v>2</v>
      </c>
      <c r="BU6">
        <v>1159.8000000000002</v>
      </c>
      <c r="BV6">
        <f t="shared" si="0"/>
        <v>1187.0000000000002</v>
      </c>
    </row>
    <row r="7" spans="1:74" x14ac:dyDescent="0.3">
      <c r="D7">
        <v>3525.5</v>
      </c>
      <c r="E7">
        <v>0</v>
      </c>
      <c r="G7">
        <v>2536</v>
      </c>
      <c r="H7">
        <v>0</v>
      </c>
      <c r="J7">
        <v>663.4</v>
      </c>
      <c r="K7">
        <v>464.6</v>
      </c>
      <c r="L7" t="s">
        <v>2</v>
      </c>
      <c r="V7">
        <v>557.79999999999995</v>
      </c>
      <c r="W7">
        <v>416.2</v>
      </c>
      <c r="X7" t="s">
        <v>2</v>
      </c>
      <c r="Y7">
        <v>675.7</v>
      </c>
      <c r="Z7">
        <v>276.2</v>
      </c>
      <c r="AA7" t="s">
        <v>3</v>
      </c>
      <c r="AB7">
        <v>668.7</v>
      </c>
      <c r="AC7">
        <v>385.5</v>
      </c>
      <c r="AD7" t="s">
        <v>3</v>
      </c>
      <c r="AE7">
        <v>1144.7</v>
      </c>
      <c r="AF7">
        <v>663.5</v>
      </c>
      <c r="AG7" t="s">
        <v>6</v>
      </c>
      <c r="AH7">
        <v>690.2</v>
      </c>
      <c r="AI7">
        <v>399.7</v>
      </c>
      <c r="AJ7" t="s">
        <v>5</v>
      </c>
      <c r="AK7">
        <v>1032.7</v>
      </c>
      <c r="AL7">
        <v>240.8</v>
      </c>
      <c r="AM7" t="s">
        <v>6</v>
      </c>
      <c r="AN7">
        <v>925.2</v>
      </c>
      <c r="AO7">
        <v>190.8</v>
      </c>
      <c r="AP7" t="s">
        <v>5</v>
      </c>
      <c r="AQ7">
        <v>598.4</v>
      </c>
      <c r="AR7">
        <v>48.5</v>
      </c>
      <c r="AS7" t="s">
        <v>3</v>
      </c>
      <c r="AT7" s="48">
        <v>769.7</v>
      </c>
      <c r="AU7" s="48">
        <v>129.69999999999999</v>
      </c>
      <c r="AV7" s="48" t="s">
        <v>6</v>
      </c>
      <c r="AW7" s="48">
        <v>769.7</v>
      </c>
      <c r="AX7" s="48">
        <v>240</v>
      </c>
      <c r="AY7" t="s">
        <v>6</v>
      </c>
      <c r="BD7">
        <v>598.4</v>
      </c>
      <c r="BE7" s="47">
        <v>48.5</v>
      </c>
      <c r="BF7" s="47" t="s">
        <v>3</v>
      </c>
      <c r="BG7" s="47">
        <v>48.5</v>
      </c>
      <c r="BJ7">
        <v>598.4</v>
      </c>
      <c r="BK7">
        <v>489</v>
      </c>
      <c r="BL7" t="s">
        <v>3</v>
      </c>
      <c r="BM7">
        <v>598.4</v>
      </c>
      <c r="BN7">
        <v>48.5</v>
      </c>
      <c r="BO7" t="s">
        <v>3</v>
      </c>
      <c r="BU7">
        <v>489</v>
      </c>
      <c r="BV7">
        <f t="shared" si="0"/>
        <v>537.5</v>
      </c>
    </row>
    <row r="8" spans="1:74" x14ac:dyDescent="0.3">
      <c r="J8">
        <v>734.3</v>
      </c>
      <c r="K8">
        <v>562</v>
      </c>
      <c r="L8" t="s">
        <v>3</v>
      </c>
      <c r="V8">
        <v>700.2</v>
      </c>
      <c r="W8">
        <v>374.2</v>
      </c>
      <c r="X8" t="s">
        <v>3</v>
      </c>
      <c r="Y8">
        <v>861.4</v>
      </c>
      <c r="Z8">
        <v>632.6</v>
      </c>
      <c r="AA8" t="s">
        <v>4</v>
      </c>
      <c r="AB8">
        <v>881.1</v>
      </c>
      <c r="AC8">
        <v>728.3</v>
      </c>
      <c r="AD8" t="s">
        <v>4</v>
      </c>
      <c r="AE8">
        <v>1873.4</v>
      </c>
      <c r="AF8">
        <v>487.7</v>
      </c>
      <c r="AG8" t="s">
        <v>54</v>
      </c>
      <c r="AH8">
        <v>1013.5</v>
      </c>
      <c r="AI8">
        <v>455</v>
      </c>
      <c r="AJ8" t="s">
        <v>6</v>
      </c>
      <c r="AK8">
        <v>1759</v>
      </c>
      <c r="AL8">
        <v>266.5</v>
      </c>
      <c r="AM8" t="s">
        <v>54</v>
      </c>
      <c r="AN8">
        <v>1295.2</v>
      </c>
      <c r="AO8">
        <v>204.9</v>
      </c>
      <c r="AP8" t="s">
        <v>6</v>
      </c>
      <c r="AQ8">
        <v>816.8</v>
      </c>
      <c r="AR8">
        <v>52.1</v>
      </c>
      <c r="AS8" t="s">
        <v>4</v>
      </c>
      <c r="AT8" s="48">
        <v>1029.7</v>
      </c>
      <c r="AU8" s="48">
        <v>129.30000000000001</v>
      </c>
      <c r="AV8" s="48" t="s">
        <v>54</v>
      </c>
      <c r="AW8" s="48">
        <v>1029.7</v>
      </c>
      <c r="AX8" s="48">
        <v>160</v>
      </c>
      <c r="AY8" t="s">
        <v>54</v>
      </c>
      <c r="BD8">
        <v>816.8</v>
      </c>
      <c r="BE8" s="48">
        <v>70</v>
      </c>
      <c r="BF8" s="48" t="s">
        <v>4</v>
      </c>
      <c r="BG8" s="48">
        <v>52.1</v>
      </c>
      <c r="BJ8">
        <v>816.8</v>
      </c>
      <c r="BK8">
        <v>827</v>
      </c>
      <c r="BL8" t="s">
        <v>4</v>
      </c>
      <c r="BM8">
        <v>816.8</v>
      </c>
      <c r="BN8">
        <v>52.1</v>
      </c>
      <c r="BO8" t="s">
        <v>4</v>
      </c>
      <c r="BU8">
        <v>827</v>
      </c>
      <c r="BV8">
        <f t="shared" si="0"/>
        <v>879.1</v>
      </c>
    </row>
    <row r="9" spans="1:74" x14ac:dyDescent="0.3">
      <c r="J9">
        <v>1127.7</v>
      </c>
      <c r="K9">
        <v>508.9</v>
      </c>
      <c r="L9" t="s">
        <v>4</v>
      </c>
      <c r="V9">
        <v>997.9</v>
      </c>
      <c r="W9">
        <v>530.4</v>
      </c>
      <c r="X9" t="s">
        <v>4</v>
      </c>
      <c r="Y9">
        <v>951.8</v>
      </c>
      <c r="Z9">
        <v>657.4</v>
      </c>
      <c r="AA9" t="s">
        <v>5</v>
      </c>
      <c r="AB9">
        <v>952</v>
      </c>
      <c r="AC9">
        <v>754.8</v>
      </c>
      <c r="AD9" t="s">
        <v>5</v>
      </c>
      <c r="AE9">
        <v>2260.9</v>
      </c>
      <c r="AF9">
        <v>659.8</v>
      </c>
      <c r="AG9" t="s">
        <v>98</v>
      </c>
      <c r="AH9">
        <v>1614.7</v>
      </c>
      <c r="AI9">
        <v>449</v>
      </c>
      <c r="AJ9" t="s">
        <v>54</v>
      </c>
      <c r="AK9">
        <v>2043.8</v>
      </c>
      <c r="AL9">
        <v>418.5</v>
      </c>
      <c r="AM9" t="s">
        <v>98</v>
      </c>
      <c r="AN9">
        <v>1936</v>
      </c>
      <c r="AO9">
        <v>235.8</v>
      </c>
      <c r="AP9" t="s">
        <v>54</v>
      </c>
      <c r="AQ9">
        <v>971.4</v>
      </c>
      <c r="AR9">
        <v>102.5</v>
      </c>
      <c r="AS9" t="s">
        <v>5</v>
      </c>
      <c r="AT9" s="48">
        <v>1227.9000000000001</v>
      </c>
      <c r="AU9" s="48">
        <v>109.8</v>
      </c>
      <c r="AV9" s="48" t="s">
        <v>98</v>
      </c>
      <c r="AW9" s="48">
        <v>1227.9000000000001</v>
      </c>
      <c r="AX9" s="48">
        <v>83</v>
      </c>
      <c r="AY9" t="s">
        <v>98</v>
      </c>
      <c r="BD9">
        <v>971.4</v>
      </c>
      <c r="BE9" s="47">
        <v>102.5</v>
      </c>
      <c r="BF9" s="47" t="s">
        <v>5</v>
      </c>
      <c r="BG9" s="47">
        <v>102.5</v>
      </c>
      <c r="BJ9">
        <v>971.4</v>
      </c>
      <c r="BK9">
        <v>979.80000000000018</v>
      </c>
      <c r="BL9" t="s">
        <v>5</v>
      </c>
      <c r="BM9">
        <v>971.4</v>
      </c>
      <c r="BN9">
        <v>102.5</v>
      </c>
      <c r="BO9" t="s">
        <v>5</v>
      </c>
      <c r="BU9">
        <v>979.80000000000018</v>
      </c>
      <c r="BV9">
        <f t="shared" si="0"/>
        <v>1082.3000000000002</v>
      </c>
    </row>
    <row r="10" spans="1:74" x14ac:dyDescent="0.3">
      <c r="J10">
        <v>1198.8</v>
      </c>
      <c r="K10">
        <v>574.6</v>
      </c>
      <c r="L10" t="s">
        <v>5</v>
      </c>
      <c r="V10">
        <v>1086.9000000000001</v>
      </c>
      <c r="W10">
        <v>527.5</v>
      </c>
      <c r="X10" t="s">
        <v>5</v>
      </c>
      <c r="Y10">
        <v>1243.2</v>
      </c>
      <c r="Z10">
        <v>490.1</v>
      </c>
      <c r="AA10" t="s">
        <v>6</v>
      </c>
      <c r="AB10">
        <v>1324.9</v>
      </c>
      <c r="AC10">
        <v>512.29999999999995</v>
      </c>
      <c r="AD10" t="s">
        <v>6</v>
      </c>
      <c r="AE10">
        <v>2851.4</v>
      </c>
      <c r="AF10">
        <v>646.5</v>
      </c>
      <c r="AG10" t="s">
        <v>12</v>
      </c>
      <c r="AH10">
        <v>2046.9</v>
      </c>
      <c r="AI10">
        <v>437.9</v>
      </c>
      <c r="AJ10" t="s">
        <v>98</v>
      </c>
      <c r="AK10">
        <v>2474.1999999999998</v>
      </c>
      <c r="AL10">
        <v>412</v>
      </c>
      <c r="AM10" t="s">
        <v>12</v>
      </c>
      <c r="AN10">
        <v>2319.6</v>
      </c>
      <c r="AO10">
        <v>151.6</v>
      </c>
      <c r="AP10" t="s">
        <v>98</v>
      </c>
      <c r="AQ10">
        <v>1154.5</v>
      </c>
      <c r="AR10">
        <v>62.6</v>
      </c>
      <c r="AS10" t="s">
        <v>6</v>
      </c>
      <c r="AT10">
        <v>1440.8</v>
      </c>
      <c r="AU10">
        <v>0</v>
      </c>
      <c r="AW10">
        <v>1440.8</v>
      </c>
      <c r="AX10">
        <v>0</v>
      </c>
      <c r="BD10">
        <v>1154.5</v>
      </c>
      <c r="BE10" s="48">
        <v>130</v>
      </c>
      <c r="BF10" s="48" t="s">
        <v>6</v>
      </c>
      <c r="BG10" s="48">
        <v>62.6</v>
      </c>
      <c r="BJ10">
        <v>1154.5</v>
      </c>
      <c r="BK10">
        <v>916</v>
      </c>
      <c r="BL10" t="s">
        <v>6</v>
      </c>
      <c r="BM10">
        <v>1154.5</v>
      </c>
      <c r="BN10">
        <v>62.6</v>
      </c>
      <c r="BO10" t="s">
        <v>6</v>
      </c>
      <c r="BS10">
        <v>86.6</v>
      </c>
      <c r="BT10">
        <v>50</v>
      </c>
      <c r="BU10">
        <v>916</v>
      </c>
      <c r="BV10">
        <f t="shared" si="0"/>
        <v>1028.5999999999999</v>
      </c>
    </row>
    <row r="11" spans="1:74" x14ac:dyDescent="0.3">
      <c r="J11">
        <v>1308.5</v>
      </c>
      <c r="K11">
        <v>632.79999999999995</v>
      </c>
      <c r="L11" t="s">
        <v>6</v>
      </c>
      <c r="V11">
        <v>1280</v>
      </c>
      <c r="W11">
        <v>438.9</v>
      </c>
      <c r="X11" t="s">
        <v>6</v>
      </c>
      <c r="Y11">
        <v>1855.4</v>
      </c>
      <c r="Z11">
        <v>359.9</v>
      </c>
      <c r="AA11" t="s">
        <v>54</v>
      </c>
      <c r="AB11">
        <v>1949.4</v>
      </c>
      <c r="AC11">
        <v>517.1</v>
      </c>
      <c r="AD11" t="s">
        <v>54</v>
      </c>
      <c r="AE11">
        <v>3292.3</v>
      </c>
      <c r="AF11">
        <v>551.29999999999995</v>
      </c>
      <c r="AG11" t="s">
        <v>13</v>
      </c>
      <c r="AH11">
        <v>2455.1999999999998</v>
      </c>
      <c r="AI11">
        <v>306.10000000000002</v>
      </c>
      <c r="AJ11" t="s">
        <v>12</v>
      </c>
      <c r="AK11">
        <v>2959.2</v>
      </c>
      <c r="AL11">
        <v>346.9</v>
      </c>
      <c r="AM11" t="s">
        <v>13</v>
      </c>
      <c r="AN11">
        <v>2572.9</v>
      </c>
      <c r="AO11">
        <v>231.4</v>
      </c>
      <c r="AP11" t="s">
        <v>12</v>
      </c>
      <c r="AQ11">
        <v>1745</v>
      </c>
      <c r="AR11">
        <v>179.4</v>
      </c>
      <c r="AS11" t="s">
        <v>54</v>
      </c>
      <c r="BD11">
        <v>1745</v>
      </c>
      <c r="BE11" s="48">
        <v>200</v>
      </c>
      <c r="BF11" s="48" t="s">
        <v>54</v>
      </c>
      <c r="BG11" s="48">
        <v>179.4</v>
      </c>
      <c r="BJ11">
        <v>1745</v>
      </c>
      <c r="BK11">
        <v>1393.1999999999998</v>
      </c>
      <c r="BL11" t="s">
        <v>54</v>
      </c>
      <c r="BM11">
        <v>1745</v>
      </c>
      <c r="BN11">
        <v>179.4</v>
      </c>
      <c r="BO11" t="s">
        <v>54</v>
      </c>
      <c r="BS11">
        <v>465</v>
      </c>
      <c r="BT11">
        <v>85.7</v>
      </c>
      <c r="BU11">
        <v>1393.1999999999998</v>
      </c>
      <c r="BV11">
        <f t="shared" si="0"/>
        <v>1658.3</v>
      </c>
    </row>
    <row r="12" spans="1:74" x14ac:dyDescent="0.3">
      <c r="J12">
        <v>1773.5</v>
      </c>
      <c r="K12">
        <v>985.4</v>
      </c>
      <c r="L12" t="s">
        <v>54</v>
      </c>
      <c r="V12">
        <v>1779</v>
      </c>
      <c r="W12">
        <v>269.8</v>
      </c>
      <c r="X12" t="s">
        <v>54</v>
      </c>
      <c r="Y12">
        <v>2233.9</v>
      </c>
      <c r="Z12">
        <v>514.4</v>
      </c>
      <c r="AA12" t="s">
        <v>98</v>
      </c>
      <c r="AB12">
        <v>2356.5</v>
      </c>
      <c r="AC12">
        <v>610.1</v>
      </c>
      <c r="AD12" t="s">
        <v>98</v>
      </c>
      <c r="AE12">
        <v>3611.6</v>
      </c>
      <c r="AF12">
        <v>542.20000000000005</v>
      </c>
      <c r="AG12" t="s">
        <v>99</v>
      </c>
      <c r="AH12">
        <v>2789.6</v>
      </c>
      <c r="AI12">
        <v>370.5</v>
      </c>
      <c r="AJ12" t="s">
        <v>13</v>
      </c>
      <c r="AK12">
        <v>3428.4</v>
      </c>
      <c r="AL12">
        <v>300.7</v>
      </c>
      <c r="AM12" t="s">
        <v>99</v>
      </c>
      <c r="AN12">
        <v>3027.6</v>
      </c>
      <c r="AO12">
        <v>248.1</v>
      </c>
      <c r="AP12" t="s">
        <v>13</v>
      </c>
      <c r="AQ12">
        <v>2361</v>
      </c>
      <c r="AR12">
        <v>305.60000000000002</v>
      </c>
      <c r="AS12" t="s">
        <v>98</v>
      </c>
      <c r="BD12">
        <v>2361</v>
      </c>
      <c r="BE12" s="48">
        <v>280</v>
      </c>
      <c r="BF12" s="48" t="s">
        <v>98</v>
      </c>
      <c r="BG12" s="48">
        <v>305.60000000000002</v>
      </c>
      <c r="BJ12">
        <v>2361</v>
      </c>
      <c r="BK12">
        <v>1471.5</v>
      </c>
      <c r="BL12" t="s">
        <v>98</v>
      </c>
      <c r="BM12">
        <v>2361</v>
      </c>
      <c r="BN12">
        <v>305.60000000000002</v>
      </c>
      <c r="BO12" t="s">
        <v>98</v>
      </c>
      <c r="BU12">
        <v>1471.5</v>
      </c>
      <c r="BV12">
        <f t="shared" si="0"/>
        <v>1777.1</v>
      </c>
    </row>
    <row r="13" spans="1:74" x14ac:dyDescent="0.3">
      <c r="J13">
        <v>2210.6</v>
      </c>
      <c r="K13">
        <v>842</v>
      </c>
      <c r="L13" t="s">
        <v>98</v>
      </c>
      <c r="V13">
        <v>2138</v>
      </c>
      <c r="W13">
        <v>392.1</v>
      </c>
      <c r="X13" t="s">
        <v>98</v>
      </c>
      <c r="Y13">
        <v>2856.3</v>
      </c>
      <c r="Z13">
        <v>627.29999999999995</v>
      </c>
      <c r="AA13" t="s">
        <v>12</v>
      </c>
      <c r="AB13">
        <v>2884.7</v>
      </c>
      <c r="AC13">
        <v>483.3</v>
      </c>
      <c r="AD13" t="s">
        <v>12</v>
      </c>
      <c r="AE13">
        <v>3887.8</v>
      </c>
      <c r="AF13">
        <v>589.6</v>
      </c>
      <c r="AG13" t="s">
        <v>100</v>
      </c>
      <c r="AH13">
        <v>3181.3</v>
      </c>
      <c r="AI13">
        <v>383.3</v>
      </c>
      <c r="AJ13" t="s">
        <v>99</v>
      </c>
      <c r="AK13">
        <v>3659</v>
      </c>
      <c r="AL13">
        <v>239.7</v>
      </c>
      <c r="AM13" t="s">
        <v>100</v>
      </c>
      <c r="AN13">
        <v>3551.6</v>
      </c>
      <c r="AO13">
        <v>179.2</v>
      </c>
      <c r="AP13" t="s">
        <v>99</v>
      </c>
      <c r="AQ13">
        <v>2512.9</v>
      </c>
      <c r="AR13">
        <v>230.9</v>
      </c>
      <c r="AS13" t="s">
        <v>12</v>
      </c>
      <c r="BD13">
        <v>2512.9</v>
      </c>
      <c r="BE13" s="48">
        <v>300</v>
      </c>
      <c r="BF13" s="48" t="s">
        <v>12</v>
      </c>
      <c r="BG13" s="48">
        <v>230.9</v>
      </c>
      <c r="BJ13">
        <v>2512.9</v>
      </c>
      <c r="BK13">
        <v>1498.1000000000004</v>
      </c>
      <c r="BL13" t="s">
        <v>12</v>
      </c>
      <c r="BM13">
        <v>2512.9</v>
      </c>
      <c r="BN13">
        <v>230.9</v>
      </c>
      <c r="BO13" t="s">
        <v>12</v>
      </c>
      <c r="BU13">
        <v>1498.1000000000004</v>
      </c>
      <c r="BV13">
        <f t="shared" si="0"/>
        <v>1729.0000000000005</v>
      </c>
    </row>
    <row r="14" spans="1:74" x14ac:dyDescent="0.3">
      <c r="J14">
        <v>2711.3</v>
      </c>
      <c r="K14">
        <v>911.9</v>
      </c>
      <c r="L14" t="s">
        <v>12</v>
      </c>
      <c r="V14">
        <v>2589.1999999999998</v>
      </c>
      <c r="W14">
        <v>728.1</v>
      </c>
      <c r="X14" t="s">
        <v>12</v>
      </c>
      <c r="Y14">
        <v>3206.8</v>
      </c>
      <c r="Z14">
        <v>555.4</v>
      </c>
      <c r="AA14" t="s">
        <v>13</v>
      </c>
      <c r="AB14">
        <v>3300.4</v>
      </c>
      <c r="AC14">
        <v>573.5</v>
      </c>
      <c r="AD14" t="s">
        <v>13</v>
      </c>
      <c r="AE14">
        <v>5030.5</v>
      </c>
      <c r="AF14">
        <v>0</v>
      </c>
      <c r="AH14">
        <v>3469</v>
      </c>
      <c r="AI14">
        <v>294.60000000000002</v>
      </c>
      <c r="AJ14" t="s">
        <v>100</v>
      </c>
      <c r="AK14">
        <v>4478</v>
      </c>
      <c r="AL14">
        <v>0</v>
      </c>
      <c r="AN14">
        <v>3869.7</v>
      </c>
      <c r="AO14">
        <v>126.7</v>
      </c>
      <c r="AP14" t="s">
        <v>100</v>
      </c>
      <c r="AQ14">
        <v>2987.3</v>
      </c>
      <c r="AR14">
        <v>295.60000000000002</v>
      </c>
      <c r="AS14" t="s">
        <v>13</v>
      </c>
      <c r="BD14">
        <v>2987.3</v>
      </c>
      <c r="BE14" s="47">
        <v>295.60000000000002</v>
      </c>
      <c r="BF14" s="47" t="s">
        <v>13</v>
      </c>
      <c r="BG14" s="47">
        <v>295.60000000000002</v>
      </c>
      <c r="BJ14">
        <v>2987.3</v>
      </c>
      <c r="BK14">
        <v>1616.8000000000002</v>
      </c>
      <c r="BL14" t="s">
        <v>13</v>
      </c>
      <c r="BM14">
        <v>2987.3</v>
      </c>
      <c r="BN14">
        <v>295.60000000000002</v>
      </c>
      <c r="BO14" t="s">
        <v>13</v>
      </c>
      <c r="BU14">
        <v>1616.8000000000002</v>
      </c>
      <c r="BV14">
        <f t="shared" si="0"/>
        <v>1912.4</v>
      </c>
    </row>
    <row r="15" spans="1:74" x14ac:dyDescent="0.3">
      <c r="J15">
        <v>3236.4</v>
      </c>
      <c r="K15">
        <v>670</v>
      </c>
      <c r="L15" t="s">
        <v>13</v>
      </c>
      <c r="V15">
        <v>3032.6</v>
      </c>
      <c r="W15">
        <v>523.79999999999995</v>
      </c>
      <c r="X15" t="s">
        <v>13</v>
      </c>
      <c r="Y15">
        <v>3672.6</v>
      </c>
      <c r="Z15">
        <v>428.3</v>
      </c>
      <c r="AA15" t="s">
        <v>99</v>
      </c>
      <c r="AB15">
        <v>3677.7</v>
      </c>
      <c r="AC15">
        <v>648.20000000000005</v>
      </c>
      <c r="AD15" t="s">
        <v>99</v>
      </c>
      <c r="AH15">
        <v>4404.8</v>
      </c>
      <c r="AI15">
        <v>0</v>
      </c>
      <c r="AN15">
        <v>4411.7</v>
      </c>
      <c r="AO15">
        <v>0</v>
      </c>
      <c r="AQ15">
        <v>3498.7</v>
      </c>
      <c r="AR15">
        <v>279.3</v>
      </c>
      <c r="AS15" t="s">
        <v>99</v>
      </c>
      <c r="BD15">
        <v>3498.7</v>
      </c>
      <c r="BE15" s="47">
        <v>279.3</v>
      </c>
      <c r="BF15" s="47" t="s">
        <v>99</v>
      </c>
      <c r="BG15" s="47">
        <v>279.3</v>
      </c>
      <c r="BJ15">
        <v>3498.7</v>
      </c>
      <c r="BK15">
        <v>1257.4000000000001</v>
      </c>
      <c r="BL15" t="s">
        <v>99</v>
      </c>
      <c r="BM15">
        <v>3498.7</v>
      </c>
      <c r="BN15">
        <v>279.3</v>
      </c>
      <c r="BO15" t="s">
        <v>99</v>
      </c>
      <c r="BU15">
        <v>1257.4000000000001</v>
      </c>
      <c r="BV15">
        <f t="shared" si="0"/>
        <v>1536.7</v>
      </c>
    </row>
    <row r="16" spans="1:74" x14ac:dyDescent="0.3">
      <c r="J16">
        <v>4012.4</v>
      </c>
      <c r="K16">
        <v>237.8</v>
      </c>
      <c r="L16" t="s">
        <v>99</v>
      </c>
      <c r="V16">
        <v>3928.6</v>
      </c>
      <c r="W16">
        <v>0</v>
      </c>
      <c r="Y16">
        <v>3903.4</v>
      </c>
      <c r="Z16">
        <v>434.5</v>
      </c>
      <c r="AA16" t="s">
        <v>100</v>
      </c>
      <c r="AB16">
        <v>3909.9</v>
      </c>
      <c r="AC16">
        <v>678.6</v>
      </c>
      <c r="AD16" t="s">
        <v>100</v>
      </c>
      <c r="AQ16">
        <v>3757.5</v>
      </c>
      <c r="AR16">
        <v>242.1</v>
      </c>
      <c r="AS16" t="s">
        <v>100</v>
      </c>
      <c r="BD16">
        <v>3757.5</v>
      </c>
      <c r="BE16" s="47">
        <v>242.1</v>
      </c>
      <c r="BF16" s="47" t="s">
        <v>100</v>
      </c>
      <c r="BG16" s="47">
        <v>242.1</v>
      </c>
      <c r="BJ16">
        <v>3757.5</v>
      </c>
      <c r="BK16">
        <v>1212.7999999999997</v>
      </c>
      <c r="BL16" t="s">
        <v>100</v>
      </c>
      <c r="BM16">
        <v>3757.5</v>
      </c>
      <c r="BN16">
        <v>242.1</v>
      </c>
      <c r="BO16" t="s">
        <v>100</v>
      </c>
      <c r="BU16">
        <v>1212.7999999999997</v>
      </c>
      <c r="BV16">
        <f t="shared" si="0"/>
        <v>1454.8999999999996</v>
      </c>
    </row>
    <row r="17" spans="10:66" x14ac:dyDescent="0.3">
      <c r="J17">
        <v>4269.8999999999996</v>
      </c>
      <c r="K17">
        <v>214.6</v>
      </c>
      <c r="L17" t="s">
        <v>100</v>
      </c>
      <c r="Y17">
        <v>4735.8</v>
      </c>
      <c r="Z17">
        <v>0</v>
      </c>
      <c r="AB17">
        <v>4821.2</v>
      </c>
      <c r="AC17">
        <v>0</v>
      </c>
      <c r="AQ17">
        <v>4085.1</v>
      </c>
      <c r="AR17">
        <v>0</v>
      </c>
      <c r="BD17" s="48">
        <v>4800</v>
      </c>
      <c r="BE17">
        <v>0</v>
      </c>
      <c r="BG17">
        <v>0</v>
      </c>
      <c r="BJ17">
        <v>4085.1</v>
      </c>
      <c r="BK17">
        <v>0</v>
      </c>
      <c r="BM17">
        <v>4085.1</v>
      </c>
      <c r="BN17">
        <v>0</v>
      </c>
    </row>
    <row r="18" spans="10:66" x14ac:dyDescent="0.3">
      <c r="J18">
        <v>5192.1000000000004</v>
      </c>
      <c r="K18">
        <v>0</v>
      </c>
    </row>
    <row r="21" spans="10:66" x14ac:dyDescent="0.3">
      <c r="AZ21">
        <f>280-193</f>
        <v>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EF4F-2709-4592-AB83-B6DD7918CF05}">
  <dimension ref="A1:DF59"/>
  <sheetViews>
    <sheetView topLeftCell="M7" zoomScale="50" zoomScaleNormal="50" workbookViewId="0">
      <selection activeCell="AB43" sqref="AB43:AD5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0.44140625" bestFit="1" customWidth="1"/>
    <col min="5" max="5" width="20.44140625" bestFit="1" customWidth="1"/>
    <col min="6" max="6" width="25.109375" bestFit="1" customWidth="1"/>
    <col min="7" max="8" width="20.44140625" bestFit="1" customWidth="1"/>
    <col min="9" max="9" width="25.109375" bestFit="1" customWidth="1"/>
    <col min="10" max="11" width="20.44140625" bestFit="1" customWidth="1"/>
    <col min="12" max="12" width="25.109375" bestFit="1" customWidth="1"/>
    <col min="13" max="13" width="20.44140625" bestFit="1" customWidth="1"/>
    <col min="14" max="14" width="19.44140625" bestFit="1" customWidth="1"/>
    <col min="15" max="15" width="23.77734375" bestFit="1" customWidth="1"/>
    <col min="16" max="16" width="19.6640625" bestFit="1" customWidth="1"/>
    <col min="18" max="18" width="11.77734375" customWidth="1"/>
    <col min="19" max="19" width="14.33203125" customWidth="1"/>
    <col min="21" max="21" width="20.44140625" bestFit="1" customWidth="1"/>
    <col min="22" max="22" width="25.109375" bestFit="1" customWidth="1"/>
    <col min="23" max="23" width="20.44140625" bestFit="1" customWidth="1"/>
    <col min="32" max="32" width="20.44140625" bestFit="1" customWidth="1"/>
    <col min="33" max="33" width="25.109375" bestFit="1" customWidth="1"/>
    <col min="34" max="34" width="17.88671875" customWidth="1"/>
    <col min="36" max="36" width="12.6640625" customWidth="1"/>
    <col min="37" max="37" width="10.88671875" customWidth="1"/>
    <col min="38" max="38" width="12" customWidth="1"/>
    <col min="40" max="40" width="20.44140625" bestFit="1" customWidth="1"/>
    <col min="41" max="41" width="25.109375" bestFit="1" customWidth="1"/>
    <col min="42" max="43" width="20.44140625" bestFit="1" customWidth="1"/>
    <col min="44" max="44" width="25.109375" bestFit="1" customWidth="1"/>
    <col min="45" max="45" width="20.44140625" bestFit="1" customWidth="1"/>
    <col min="52" max="52" width="20.44140625" bestFit="1" customWidth="1"/>
    <col min="53" max="53" width="25.109375" bestFit="1" customWidth="1"/>
    <col min="54" max="54" width="20.44140625" bestFit="1" customWidth="1"/>
    <col min="63" max="63" width="20.44140625" bestFit="1" customWidth="1"/>
    <col min="64" max="64" width="25.109375" bestFit="1" customWidth="1"/>
    <col min="65" max="65" width="21.5546875" bestFit="1" customWidth="1"/>
    <col min="66" max="66" width="20.44140625" bestFit="1" customWidth="1"/>
    <col min="67" max="67" width="25.109375" bestFit="1" customWidth="1"/>
    <col min="68" max="68" width="21.5546875" bestFit="1" customWidth="1"/>
    <col min="73" max="73" width="20.44140625" bestFit="1" customWidth="1"/>
    <col min="74" max="74" width="25.109375" bestFit="1" customWidth="1"/>
    <col min="75" max="75" width="21.5546875" bestFit="1" customWidth="1"/>
    <col min="86" max="86" width="20.44140625" bestFit="1" customWidth="1"/>
    <col min="87" max="87" width="25.109375" bestFit="1" customWidth="1"/>
    <col min="88" max="88" width="21.6640625" bestFit="1" customWidth="1"/>
    <col min="92" max="92" width="20.44140625" bestFit="1" customWidth="1"/>
    <col min="93" max="93" width="27.33203125" bestFit="1" customWidth="1"/>
    <col min="94" max="94" width="24" bestFit="1" customWidth="1"/>
    <col min="96" max="96" width="22.5546875" bestFit="1" customWidth="1"/>
    <col min="97" max="97" width="27.33203125" bestFit="1" customWidth="1"/>
    <col min="98" max="98" width="24" bestFit="1" customWidth="1"/>
    <col min="100" max="100" width="22.5546875" bestFit="1" customWidth="1"/>
    <col min="101" max="101" width="27.33203125" bestFit="1" customWidth="1"/>
    <col min="102" max="102" width="24" bestFit="1" customWidth="1"/>
    <col min="104" max="104" width="22.5546875" bestFit="1" customWidth="1"/>
    <col min="105" max="105" width="27.33203125" bestFit="1" customWidth="1"/>
    <col min="106" max="106" width="24" bestFit="1" customWidth="1"/>
    <col min="108" max="108" width="21.5546875" bestFit="1" customWidth="1"/>
    <col min="109" max="109" width="26.33203125" bestFit="1" customWidth="1"/>
    <col min="110" max="110" width="22.88671875" bestFit="1" customWidth="1"/>
  </cols>
  <sheetData>
    <row r="1" spans="1:110" x14ac:dyDescent="0.3">
      <c r="A1" s="40" t="s">
        <v>135</v>
      </c>
      <c r="B1" s="40" t="s">
        <v>134</v>
      </c>
      <c r="C1" s="40" t="s">
        <v>133</v>
      </c>
      <c r="E1" s="41" t="s">
        <v>135</v>
      </c>
      <c r="F1" s="41" t="s">
        <v>134</v>
      </c>
      <c r="G1" s="41" t="s">
        <v>133</v>
      </c>
      <c r="H1" s="40" t="s">
        <v>114</v>
      </c>
      <c r="I1" s="40" t="s">
        <v>115</v>
      </c>
      <c r="J1" s="40" t="s">
        <v>132</v>
      </c>
      <c r="K1" s="39" t="s">
        <v>135</v>
      </c>
      <c r="L1" s="39" t="s">
        <v>134</v>
      </c>
      <c r="M1" s="39" t="s">
        <v>137</v>
      </c>
      <c r="N1" s="41" t="s">
        <v>114</v>
      </c>
      <c r="O1" s="41" t="s">
        <v>115</v>
      </c>
      <c r="P1" s="41" t="s">
        <v>136</v>
      </c>
      <c r="Q1" s="39" t="s">
        <v>135</v>
      </c>
      <c r="R1" s="39" t="s">
        <v>134</v>
      </c>
      <c r="S1" s="39" t="s">
        <v>137</v>
      </c>
      <c r="U1" s="43" t="s">
        <v>135</v>
      </c>
      <c r="V1" s="43" t="s">
        <v>134</v>
      </c>
      <c r="W1" s="43" t="s">
        <v>139</v>
      </c>
      <c r="Y1" s="43" t="s">
        <v>135</v>
      </c>
      <c r="Z1" s="43" t="s">
        <v>134</v>
      </c>
      <c r="AA1" s="43" t="s">
        <v>139</v>
      </c>
      <c r="AB1" s="42" t="s">
        <v>114</v>
      </c>
      <c r="AC1" s="42" t="s">
        <v>115</v>
      </c>
      <c r="AD1" s="42" t="s">
        <v>138</v>
      </c>
      <c r="AF1" s="44" t="s">
        <v>142</v>
      </c>
      <c r="AG1" s="44" t="s">
        <v>141</v>
      </c>
      <c r="AH1" s="44" t="s">
        <v>140</v>
      </c>
      <c r="AJ1" s="44" t="s">
        <v>142</v>
      </c>
      <c r="AK1" s="44" t="s">
        <v>141</v>
      </c>
      <c r="AL1" s="44" t="s">
        <v>140</v>
      </c>
      <c r="AN1" s="39" t="s">
        <v>135</v>
      </c>
      <c r="AO1" s="39" t="s">
        <v>134</v>
      </c>
      <c r="AP1" s="39" t="s">
        <v>144</v>
      </c>
      <c r="AQ1" s="45" t="s">
        <v>135</v>
      </c>
      <c r="AR1" s="45" t="s">
        <v>134</v>
      </c>
      <c r="AS1" s="45" t="s">
        <v>146</v>
      </c>
      <c r="AZ1" s="43" t="s">
        <v>135</v>
      </c>
      <c r="BA1" s="43" t="s">
        <v>134</v>
      </c>
      <c r="BB1" s="43" t="s">
        <v>148</v>
      </c>
      <c r="BD1" s="41" t="s">
        <v>114</v>
      </c>
      <c r="BE1" s="41" t="s">
        <v>115</v>
      </c>
      <c r="BF1" s="41" t="s">
        <v>147</v>
      </c>
      <c r="BK1" s="46" t="s">
        <v>135</v>
      </c>
      <c r="BL1" s="46" t="s">
        <v>134</v>
      </c>
      <c r="BM1" s="46" t="s">
        <v>150</v>
      </c>
      <c r="BN1" s="45" t="s">
        <v>114</v>
      </c>
      <c r="BO1" s="45" t="s">
        <v>115</v>
      </c>
      <c r="BP1" s="45" t="s">
        <v>149</v>
      </c>
      <c r="BQ1" s="46" t="s">
        <v>135</v>
      </c>
      <c r="BR1" s="46" t="s">
        <v>134</v>
      </c>
      <c r="BS1" s="46" t="s">
        <v>150</v>
      </c>
      <c r="BU1" s="39" t="s">
        <v>135</v>
      </c>
      <c r="BV1" s="39" t="s">
        <v>134</v>
      </c>
      <c r="BW1" s="39" t="s">
        <v>152</v>
      </c>
      <c r="BY1">
        <v>0</v>
      </c>
      <c r="BZ1">
        <v>0</v>
      </c>
      <c r="CB1">
        <v>0</v>
      </c>
      <c r="CC1">
        <v>0</v>
      </c>
      <c r="CD1">
        <v>0</v>
      </c>
      <c r="CE1">
        <v>0</v>
      </c>
      <c r="CF1">
        <v>0</v>
      </c>
      <c r="CH1" s="45" t="s">
        <v>135</v>
      </c>
      <c r="CI1" s="45" t="s">
        <v>134</v>
      </c>
      <c r="CJ1" s="45" t="s">
        <v>152</v>
      </c>
      <c r="CN1" s="45" t="s">
        <v>162</v>
      </c>
      <c r="CO1" s="45" t="s">
        <v>163</v>
      </c>
      <c r="CP1" s="45" t="s">
        <v>164</v>
      </c>
      <c r="CR1" s="39" t="s">
        <v>162</v>
      </c>
      <c r="CS1" s="39" t="s">
        <v>163</v>
      </c>
      <c r="CT1" s="39" t="s">
        <v>164</v>
      </c>
      <c r="CV1" s="39" t="s">
        <v>106</v>
      </c>
      <c r="CW1" s="39" t="s">
        <v>107</v>
      </c>
      <c r="CX1" s="39" t="s">
        <v>108</v>
      </c>
      <c r="CZ1" s="39" t="s">
        <v>106</v>
      </c>
      <c r="DA1" s="39" t="s">
        <v>107</v>
      </c>
      <c r="DB1" s="39" t="s">
        <v>108</v>
      </c>
      <c r="DD1" s="40" t="s">
        <v>166</v>
      </c>
      <c r="DE1" s="40" t="s">
        <v>165</v>
      </c>
      <c r="DF1" s="40" t="s">
        <v>167</v>
      </c>
    </row>
    <row r="2" spans="1:110" x14ac:dyDescent="0.3">
      <c r="A2">
        <v>0</v>
      </c>
      <c r="B2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U2">
        <v>0</v>
      </c>
      <c r="V2">
        <v>0</v>
      </c>
      <c r="Y2">
        <v>0</v>
      </c>
      <c r="Z2">
        <v>0</v>
      </c>
      <c r="AB2">
        <v>0</v>
      </c>
      <c r="AC2">
        <v>0</v>
      </c>
      <c r="AF2">
        <v>0</v>
      </c>
      <c r="AG2">
        <v>0</v>
      </c>
      <c r="AJ2">
        <v>0</v>
      </c>
      <c r="AK2">
        <v>0</v>
      </c>
      <c r="AN2">
        <v>0</v>
      </c>
      <c r="AO2">
        <v>0</v>
      </c>
      <c r="AQ2">
        <v>0</v>
      </c>
      <c r="AR2">
        <v>0</v>
      </c>
      <c r="AZ2">
        <v>0</v>
      </c>
      <c r="BA2">
        <v>0</v>
      </c>
      <c r="BD2">
        <v>0</v>
      </c>
      <c r="BE2">
        <v>0</v>
      </c>
      <c r="BG2">
        <v>0</v>
      </c>
      <c r="BH2">
        <v>0</v>
      </c>
      <c r="BK2">
        <v>0</v>
      </c>
      <c r="BL2">
        <v>0</v>
      </c>
      <c r="BN2">
        <v>0</v>
      </c>
      <c r="BO2">
        <v>0</v>
      </c>
      <c r="BQ2">
        <v>0</v>
      </c>
      <c r="BR2">
        <v>0</v>
      </c>
      <c r="BU2">
        <v>0</v>
      </c>
      <c r="BV2">
        <v>0</v>
      </c>
      <c r="BY2">
        <v>33</v>
      </c>
      <c r="BZ2">
        <v>10.5</v>
      </c>
      <c r="CA2" t="s">
        <v>15</v>
      </c>
      <c r="CB2">
        <v>86.6</v>
      </c>
      <c r="CC2">
        <v>77.8</v>
      </c>
      <c r="CD2">
        <v>33</v>
      </c>
      <c r="CE2">
        <v>51.999999999998202</v>
      </c>
      <c r="CF2">
        <f>(CE2/10)</f>
        <v>5.1999999999998199</v>
      </c>
      <c r="CH2">
        <v>0</v>
      </c>
      <c r="CI2">
        <v>0</v>
      </c>
      <c r="CK2">
        <v>0</v>
      </c>
      <c r="CL2">
        <v>0</v>
      </c>
      <c r="CN2">
        <v>0</v>
      </c>
      <c r="CO2">
        <v>0</v>
      </c>
      <c r="CR2">
        <v>0</v>
      </c>
      <c r="CS2">
        <v>0</v>
      </c>
      <c r="CV2">
        <v>0</v>
      </c>
      <c r="CW2">
        <v>0</v>
      </c>
      <c r="CZ2">
        <v>0</v>
      </c>
      <c r="DA2">
        <v>0</v>
      </c>
      <c r="DD2">
        <v>0</v>
      </c>
      <c r="DE2">
        <v>0</v>
      </c>
    </row>
    <row r="3" spans="1:110" x14ac:dyDescent="0.3">
      <c r="A3">
        <v>17.600000000000001</v>
      </c>
      <c r="B3">
        <v>118.2</v>
      </c>
      <c r="C3" t="s">
        <v>2</v>
      </c>
      <c r="E3">
        <v>17.600000000000001</v>
      </c>
      <c r="F3">
        <v>118.2</v>
      </c>
      <c r="G3" t="s">
        <v>2</v>
      </c>
      <c r="H3">
        <v>87</v>
      </c>
      <c r="I3">
        <v>99.2</v>
      </c>
      <c r="J3" t="s">
        <v>14</v>
      </c>
      <c r="K3">
        <v>17.899999999999999</v>
      </c>
      <c r="L3">
        <v>9.6</v>
      </c>
      <c r="M3" t="s">
        <v>1</v>
      </c>
      <c r="N3">
        <v>52.8</v>
      </c>
      <c r="O3">
        <v>4.8</v>
      </c>
      <c r="P3" t="s">
        <v>15</v>
      </c>
      <c r="Q3">
        <v>17.899999999999999</v>
      </c>
      <c r="R3">
        <v>9.6</v>
      </c>
      <c r="S3" t="s">
        <v>1</v>
      </c>
      <c r="U3">
        <v>49.1</v>
      </c>
      <c r="V3">
        <v>52.1</v>
      </c>
      <c r="W3" t="s">
        <v>1</v>
      </c>
      <c r="Y3">
        <v>49.1</v>
      </c>
      <c r="Z3">
        <v>52.1</v>
      </c>
      <c r="AA3" t="s">
        <v>1</v>
      </c>
      <c r="AB3">
        <v>56</v>
      </c>
      <c r="AC3">
        <v>12.6</v>
      </c>
      <c r="AD3" t="s">
        <v>15</v>
      </c>
      <c r="AF3">
        <v>82.1</v>
      </c>
      <c r="AG3">
        <v>19</v>
      </c>
      <c r="AH3" t="s">
        <v>15</v>
      </c>
      <c r="AJ3">
        <v>82.1</v>
      </c>
      <c r="AK3">
        <v>19</v>
      </c>
      <c r="AL3" t="s">
        <v>15</v>
      </c>
      <c r="AN3">
        <v>7.5</v>
      </c>
      <c r="AO3">
        <v>0.4</v>
      </c>
      <c r="AP3" t="s">
        <v>1</v>
      </c>
      <c r="AQ3">
        <v>47.9</v>
      </c>
      <c r="AR3">
        <v>68.8</v>
      </c>
      <c r="AS3" t="s">
        <v>2</v>
      </c>
      <c r="AZ3">
        <v>118.6</v>
      </c>
      <c r="BA3">
        <v>20.5</v>
      </c>
      <c r="BB3" t="s">
        <v>2</v>
      </c>
      <c r="BD3">
        <v>183</v>
      </c>
      <c r="BE3">
        <v>41.1</v>
      </c>
      <c r="BF3" t="s">
        <v>2</v>
      </c>
      <c r="BG3">
        <v>118.6</v>
      </c>
      <c r="BH3">
        <v>20.5</v>
      </c>
      <c r="BI3" t="s">
        <v>2</v>
      </c>
      <c r="BK3">
        <v>144.4</v>
      </c>
      <c r="BL3">
        <v>58.9</v>
      </c>
      <c r="BM3" t="s">
        <v>4</v>
      </c>
      <c r="BN3">
        <v>60.1</v>
      </c>
      <c r="BO3">
        <v>35</v>
      </c>
      <c r="BP3" t="s">
        <v>1</v>
      </c>
      <c r="BQ3">
        <v>144.4</v>
      </c>
      <c r="BR3">
        <v>58.9</v>
      </c>
      <c r="BS3" t="s">
        <v>4</v>
      </c>
      <c r="BU3">
        <v>86.6</v>
      </c>
      <c r="BV3">
        <v>77.8</v>
      </c>
      <c r="BW3" t="s">
        <v>6</v>
      </c>
      <c r="BY3">
        <v>155.69999999999999</v>
      </c>
      <c r="BZ3">
        <v>16.399999999999999</v>
      </c>
      <c r="CA3" t="s">
        <v>29</v>
      </c>
      <c r="CB3">
        <v>465</v>
      </c>
      <c r="CC3">
        <v>85.7</v>
      </c>
      <c r="CD3">
        <v>155.69999999999999</v>
      </c>
      <c r="CE3">
        <v>17.999999999997272</v>
      </c>
      <c r="CF3">
        <f t="shared" ref="CF3:CF15" si="0">(CE3/10)</f>
        <v>1.7999999999997272</v>
      </c>
      <c r="CH3">
        <v>86.6</v>
      </c>
      <c r="CI3">
        <v>50</v>
      </c>
      <c r="CJ3" t="s">
        <v>6</v>
      </c>
      <c r="CK3">
        <v>86.6</v>
      </c>
      <c r="CL3">
        <v>77.8</v>
      </c>
      <c r="CN3">
        <v>28</v>
      </c>
      <c r="CO3">
        <v>10</v>
      </c>
      <c r="CP3" t="s">
        <v>15</v>
      </c>
      <c r="CR3">
        <v>28</v>
      </c>
      <c r="CS3">
        <v>10</v>
      </c>
      <c r="CT3" t="s">
        <v>15</v>
      </c>
      <c r="CV3">
        <v>55.7</v>
      </c>
      <c r="CW3">
        <v>114.5</v>
      </c>
      <c r="CX3" t="s">
        <v>4</v>
      </c>
      <c r="CZ3">
        <v>55.7</v>
      </c>
      <c r="DA3">
        <v>114.5</v>
      </c>
      <c r="DB3" t="s">
        <v>4</v>
      </c>
      <c r="DD3">
        <v>106.6</v>
      </c>
      <c r="DE3">
        <v>22.3</v>
      </c>
      <c r="DF3" t="s">
        <v>3</v>
      </c>
    </row>
    <row r="4" spans="1:110" x14ac:dyDescent="0.3">
      <c r="A4">
        <v>223.8</v>
      </c>
      <c r="B4">
        <v>25.8</v>
      </c>
      <c r="C4" t="s">
        <v>3</v>
      </c>
      <c r="E4">
        <v>223.8</v>
      </c>
      <c r="F4">
        <v>25.8</v>
      </c>
      <c r="G4" t="s">
        <v>3</v>
      </c>
      <c r="H4">
        <v>180.5</v>
      </c>
      <c r="I4">
        <v>117.5</v>
      </c>
      <c r="J4" t="s">
        <v>15</v>
      </c>
      <c r="K4">
        <v>110.4</v>
      </c>
      <c r="L4">
        <v>16.899999999999999</v>
      </c>
      <c r="M4" t="s">
        <v>2</v>
      </c>
      <c r="N4">
        <v>188.9</v>
      </c>
      <c r="O4">
        <v>111.9</v>
      </c>
      <c r="P4" t="s">
        <v>29</v>
      </c>
      <c r="Q4">
        <v>110.4</v>
      </c>
      <c r="R4">
        <v>16.899999999999999</v>
      </c>
      <c r="S4" t="s">
        <v>2</v>
      </c>
      <c r="U4">
        <v>175.8</v>
      </c>
      <c r="V4">
        <v>50</v>
      </c>
      <c r="W4" t="s">
        <v>2</v>
      </c>
      <c r="Y4">
        <v>175.8</v>
      </c>
      <c r="Z4">
        <v>50</v>
      </c>
      <c r="AA4" t="s">
        <v>2</v>
      </c>
      <c r="AB4">
        <v>241.4</v>
      </c>
      <c r="AC4">
        <v>29.8</v>
      </c>
      <c r="AD4" t="s">
        <v>29</v>
      </c>
      <c r="AF4">
        <v>177.8</v>
      </c>
      <c r="AG4">
        <v>78.5</v>
      </c>
      <c r="AH4" t="s">
        <v>29</v>
      </c>
      <c r="AJ4">
        <v>177.8</v>
      </c>
      <c r="AK4">
        <v>78.5</v>
      </c>
      <c r="AL4" t="s">
        <v>29</v>
      </c>
      <c r="AN4">
        <v>157.80000000000001</v>
      </c>
      <c r="AO4">
        <v>70.8</v>
      </c>
      <c r="AP4" t="s">
        <v>2</v>
      </c>
      <c r="AQ4">
        <v>147.6</v>
      </c>
      <c r="AR4">
        <v>124.2</v>
      </c>
      <c r="AS4" t="s">
        <v>3</v>
      </c>
      <c r="AZ4">
        <v>277.7</v>
      </c>
      <c r="BA4">
        <v>266.8</v>
      </c>
      <c r="BB4" t="s">
        <v>3</v>
      </c>
      <c r="BD4">
        <v>393.3</v>
      </c>
      <c r="BE4">
        <v>60.1</v>
      </c>
      <c r="BF4" t="s">
        <v>3</v>
      </c>
      <c r="BG4">
        <v>277.7</v>
      </c>
      <c r="BH4">
        <v>266.8</v>
      </c>
      <c r="BI4" t="s">
        <v>3</v>
      </c>
      <c r="BK4">
        <v>213.7</v>
      </c>
      <c r="BL4">
        <v>41.7</v>
      </c>
      <c r="BM4" t="s">
        <v>5</v>
      </c>
      <c r="BN4">
        <v>294.89999999999998</v>
      </c>
      <c r="BO4">
        <v>70.400000000000006</v>
      </c>
      <c r="BP4" t="s">
        <v>2</v>
      </c>
      <c r="BQ4">
        <v>213.7</v>
      </c>
      <c r="BR4">
        <v>41.7</v>
      </c>
      <c r="BS4" t="s">
        <v>5</v>
      </c>
      <c r="BU4">
        <v>465</v>
      </c>
      <c r="BV4">
        <v>85.7</v>
      </c>
      <c r="BW4" t="s">
        <v>54</v>
      </c>
      <c r="BY4">
        <v>271.60000000000002</v>
      </c>
      <c r="BZ4">
        <v>25.3</v>
      </c>
      <c r="CA4" t="s">
        <v>1</v>
      </c>
      <c r="CB4">
        <v>2361</v>
      </c>
      <c r="CC4">
        <v>305.60000000000002</v>
      </c>
      <c r="CD4">
        <v>271.60000000000002</v>
      </c>
      <c r="CE4">
        <v>26.999999999998181</v>
      </c>
      <c r="CF4">
        <f t="shared" si="0"/>
        <v>2.6999999999998181</v>
      </c>
      <c r="CH4">
        <v>465</v>
      </c>
      <c r="CI4">
        <v>85.7</v>
      </c>
      <c r="CJ4" t="s">
        <v>54</v>
      </c>
      <c r="CK4">
        <v>465</v>
      </c>
      <c r="CL4">
        <v>85.7</v>
      </c>
      <c r="CN4">
        <v>129.5</v>
      </c>
      <c r="CO4">
        <v>11.7</v>
      </c>
      <c r="CP4" t="s">
        <v>29</v>
      </c>
      <c r="CR4">
        <v>129.5</v>
      </c>
      <c r="CS4">
        <v>16</v>
      </c>
      <c r="CT4" t="s">
        <v>29</v>
      </c>
      <c r="CV4">
        <v>219.5</v>
      </c>
      <c r="CW4">
        <v>66.7</v>
      </c>
      <c r="CX4" t="s">
        <v>5</v>
      </c>
      <c r="CZ4">
        <v>219.5</v>
      </c>
      <c r="DA4">
        <v>66.7</v>
      </c>
      <c r="DB4" t="s">
        <v>5</v>
      </c>
      <c r="DD4">
        <v>477.1</v>
      </c>
      <c r="DE4">
        <v>20.6</v>
      </c>
      <c r="DF4" t="s">
        <v>4</v>
      </c>
    </row>
    <row r="5" spans="1:110" x14ac:dyDescent="0.3">
      <c r="A5">
        <v>375.7</v>
      </c>
      <c r="B5">
        <v>16</v>
      </c>
      <c r="C5" t="s">
        <v>4</v>
      </c>
      <c r="E5">
        <v>375.7</v>
      </c>
      <c r="F5">
        <v>16</v>
      </c>
      <c r="G5" t="s">
        <v>4</v>
      </c>
      <c r="H5">
        <v>334.5</v>
      </c>
      <c r="I5">
        <v>210.9</v>
      </c>
      <c r="J5" t="s">
        <v>29</v>
      </c>
      <c r="K5">
        <v>185.6</v>
      </c>
      <c r="L5">
        <v>21.6</v>
      </c>
      <c r="M5" t="s">
        <v>3</v>
      </c>
      <c r="N5">
        <v>405.6</v>
      </c>
      <c r="O5">
        <v>260.10000000000002</v>
      </c>
      <c r="P5" t="s">
        <v>1</v>
      </c>
      <c r="Q5">
        <v>185.6</v>
      </c>
      <c r="R5">
        <v>21.6</v>
      </c>
      <c r="S5" t="s">
        <v>3</v>
      </c>
      <c r="U5">
        <v>284.7</v>
      </c>
      <c r="V5">
        <v>92.9</v>
      </c>
      <c r="W5" t="s">
        <v>3</v>
      </c>
      <c r="Y5">
        <v>284.7</v>
      </c>
      <c r="Z5">
        <v>92.9</v>
      </c>
      <c r="AA5" t="s">
        <v>3</v>
      </c>
      <c r="AB5">
        <v>348.7</v>
      </c>
      <c r="AC5">
        <v>35.9</v>
      </c>
      <c r="AD5" t="s">
        <v>1</v>
      </c>
      <c r="AF5">
        <v>376.2</v>
      </c>
      <c r="AG5">
        <v>22.1</v>
      </c>
      <c r="AH5" t="s">
        <v>1</v>
      </c>
      <c r="AJ5">
        <v>376.2</v>
      </c>
      <c r="AK5">
        <v>22.1</v>
      </c>
      <c r="AL5" t="s">
        <v>1</v>
      </c>
      <c r="AN5">
        <v>409.5</v>
      </c>
      <c r="AO5">
        <v>6.6</v>
      </c>
      <c r="AP5" t="s">
        <v>3</v>
      </c>
      <c r="AQ5">
        <v>359.8</v>
      </c>
      <c r="AR5">
        <v>78.400000000000006</v>
      </c>
      <c r="AS5" t="s">
        <v>4</v>
      </c>
      <c r="AZ5">
        <v>363.8</v>
      </c>
      <c r="BA5">
        <v>335.5</v>
      </c>
      <c r="BB5" t="s">
        <v>4</v>
      </c>
      <c r="BD5">
        <v>637.70000000000005</v>
      </c>
      <c r="BE5">
        <v>83.9</v>
      </c>
      <c r="BF5" t="s">
        <v>4</v>
      </c>
      <c r="BG5">
        <v>363.8</v>
      </c>
      <c r="BH5">
        <v>335.5</v>
      </c>
      <c r="BI5" t="s">
        <v>4</v>
      </c>
      <c r="BK5">
        <v>309</v>
      </c>
      <c r="BL5">
        <v>52.7</v>
      </c>
      <c r="BM5" t="s">
        <v>6</v>
      </c>
      <c r="BN5">
        <v>498</v>
      </c>
      <c r="BO5">
        <v>49.7</v>
      </c>
      <c r="BP5" t="s">
        <v>3</v>
      </c>
      <c r="BQ5">
        <v>309</v>
      </c>
      <c r="BR5">
        <v>52.7</v>
      </c>
      <c r="BS5" t="s">
        <v>6</v>
      </c>
      <c r="BU5">
        <v>704.5</v>
      </c>
      <c r="BV5">
        <v>0</v>
      </c>
      <c r="BY5">
        <v>456.8</v>
      </c>
      <c r="BZ5">
        <v>27.2</v>
      </c>
      <c r="CA5" t="s">
        <v>2</v>
      </c>
      <c r="CD5">
        <v>456.8</v>
      </c>
      <c r="CE5">
        <v>30</v>
      </c>
      <c r="CF5">
        <f t="shared" si="0"/>
        <v>3</v>
      </c>
      <c r="CH5">
        <v>704.5</v>
      </c>
      <c r="CI5">
        <v>0</v>
      </c>
      <c r="CK5">
        <v>704.5</v>
      </c>
      <c r="CL5">
        <v>0</v>
      </c>
      <c r="CN5">
        <v>275</v>
      </c>
      <c r="CO5">
        <v>16.899999999999999</v>
      </c>
      <c r="CP5" t="s">
        <v>1</v>
      </c>
      <c r="CR5">
        <v>275</v>
      </c>
      <c r="CS5">
        <v>16.899999999999999</v>
      </c>
      <c r="CT5" t="s">
        <v>1</v>
      </c>
      <c r="CV5">
        <v>375.9</v>
      </c>
      <c r="CW5">
        <v>16.600000000000001</v>
      </c>
      <c r="CX5" t="s">
        <v>6</v>
      </c>
      <c r="CZ5">
        <v>375.9</v>
      </c>
      <c r="DA5">
        <v>16.600000000000001</v>
      </c>
      <c r="DB5" t="s">
        <v>6</v>
      </c>
      <c r="DD5">
        <v>626.20000000000005</v>
      </c>
      <c r="DE5">
        <v>0</v>
      </c>
    </row>
    <row r="6" spans="1:110" x14ac:dyDescent="0.3">
      <c r="A6">
        <v>439.1</v>
      </c>
      <c r="B6">
        <v>35.5</v>
      </c>
      <c r="C6" t="s">
        <v>5</v>
      </c>
      <c r="E6">
        <v>439.1</v>
      </c>
      <c r="F6">
        <v>35.5</v>
      </c>
      <c r="G6" t="s">
        <v>5</v>
      </c>
      <c r="H6">
        <v>445</v>
      </c>
      <c r="I6">
        <v>164.6</v>
      </c>
      <c r="J6" t="s">
        <v>1</v>
      </c>
      <c r="K6">
        <v>620.29999999999995</v>
      </c>
      <c r="L6">
        <v>25</v>
      </c>
      <c r="M6" t="s">
        <v>4</v>
      </c>
      <c r="N6">
        <v>548.29999999999995</v>
      </c>
      <c r="O6">
        <v>291</v>
      </c>
      <c r="P6" t="s">
        <v>2</v>
      </c>
      <c r="Q6">
        <v>620.29999999999995</v>
      </c>
      <c r="R6">
        <v>25</v>
      </c>
      <c r="S6" t="s">
        <v>4</v>
      </c>
      <c r="U6">
        <v>613.1</v>
      </c>
      <c r="V6">
        <v>58.3</v>
      </c>
      <c r="W6" t="s">
        <v>4</v>
      </c>
      <c r="Y6">
        <v>613.1</v>
      </c>
      <c r="Z6">
        <v>58.3</v>
      </c>
      <c r="AA6" t="s">
        <v>4</v>
      </c>
      <c r="AB6">
        <v>458.7</v>
      </c>
      <c r="AC6">
        <v>393.8</v>
      </c>
      <c r="AD6" t="s">
        <v>2</v>
      </c>
      <c r="AF6">
        <v>699.6</v>
      </c>
      <c r="AG6">
        <v>0</v>
      </c>
      <c r="AJ6">
        <v>458.7</v>
      </c>
      <c r="AK6">
        <v>393.8</v>
      </c>
      <c r="AL6" t="s">
        <v>2</v>
      </c>
      <c r="AN6">
        <v>617.70000000000005</v>
      </c>
      <c r="AO6">
        <v>8.1999999999999993</v>
      </c>
      <c r="AP6" t="s">
        <v>4</v>
      </c>
      <c r="AQ6">
        <v>415.7</v>
      </c>
      <c r="AR6">
        <v>95.3</v>
      </c>
      <c r="AS6" t="s">
        <v>5</v>
      </c>
      <c r="AZ6">
        <v>576.79999999999995</v>
      </c>
      <c r="BA6">
        <v>196.8</v>
      </c>
      <c r="BB6" t="s">
        <v>5</v>
      </c>
      <c r="BD6">
        <v>793</v>
      </c>
      <c r="BE6">
        <v>153.19999999999999</v>
      </c>
      <c r="BF6" t="s">
        <v>5</v>
      </c>
      <c r="BG6">
        <v>576.79999999999995</v>
      </c>
      <c r="BH6">
        <v>196.8</v>
      </c>
      <c r="BI6" t="s">
        <v>5</v>
      </c>
      <c r="BK6">
        <v>629.9</v>
      </c>
      <c r="BL6">
        <v>0</v>
      </c>
      <c r="BN6">
        <v>744.2</v>
      </c>
      <c r="BO6">
        <v>105.6</v>
      </c>
      <c r="BP6" t="s">
        <v>4</v>
      </c>
      <c r="BQ6">
        <v>1936</v>
      </c>
      <c r="BR6">
        <v>235.8</v>
      </c>
      <c r="BY6">
        <v>598.4</v>
      </c>
      <c r="BZ6">
        <v>48.5</v>
      </c>
      <c r="CA6" t="s">
        <v>3</v>
      </c>
      <c r="CD6">
        <v>598.4</v>
      </c>
      <c r="CE6">
        <v>31.999999999998181</v>
      </c>
      <c r="CF6">
        <f t="shared" si="0"/>
        <v>3.1999999999998181</v>
      </c>
      <c r="CN6">
        <v>354.8</v>
      </c>
      <c r="CO6">
        <v>0</v>
      </c>
      <c r="CR6">
        <v>380</v>
      </c>
      <c r="CS6">
        <v>0</v>
      </c>
      <c r="CV6">
        <v>554.6</v>
      </c>
      <c r="CW6">
        <v>0</v>
      </c>
      <c r="CZ6">
        <v>428</v>
      </c>
      <c r="DA6">
        <v>0</v>
      </c>
    </row>
    <row r="7" spans="1:110" x14ac:dyDescent="0.3">
      <c r="A7">
        <v>583.29999999999995</v>
      </c>
      <c r="B7">
        <v>59</v>
      </c>
      <c r="C7" t="s">
        <v>6</v>
      </c>
      <c r="E7">
        <v>583.29999999999995</v>
      </c>
      <c r="F7">
        <v>59</v>
      </c>
      <c r="G7" t="s">
        <v>6</v>
      </c>
      <c r="H7">
        <v>557.79999999999995</v>
      </c>
      <c r="I7">
        <v>416.2</v>
      </c>
      <c r="J7" t="s">
        <v>2</v>
      </c>
      <c r="K7">
        <v>768.7</v>
      </c>
      <c r="L7">
        <v>72.400000000000006</v>
      </c>
      <c r="M7" t="s">
        <v>5</v>
      </c>
      <c r="N7">
        <v>675.7</v>
      </c>
      <c r="O7">
        <v>276.2</v>
      </c>
      <c r="P7" t="s">
        <v>3</v>
      </c>
      <c r="Q7">
        <v>768.7</v>
      </c>
      <c r="R7">
        <v>72.400000000000006</v>
      </c>
      <c r="S7" t="s">
        <v>5</v>
      </c>
      <c r="U7">
        <v>778.6</v>
      </c>
      <c r="V7">
        <v>23.5</v>
      </c>
      <c r="W7" t="s">
        <v>5</v>
      </c>
      <c r="Y7">
        <v>778.6</v>
      </c>
      <c r="Z7">
        <v>23.5</v>
      </c>
      <c r="AA7" t="s">
        <v>5</v>
      </c>
      <c r="AB7">
        <v>668.7</v>
      </c>
      <c r="AC7">
        <v>385.5</v>
      </c>
      <c r="AD7" t="s">
        <v>3</v>
      </c>
      <c r="AF7">
        <v>458.7</v>
      </c>
      <c r="AG7">
        <v>393.8</v>
      </c>
      <c r="AJ7">
        <v>668.7</v>
      </c>
      <c r="AK7">
        <v>385.5</v>
      </c>
      <c r="AL7" t="s">
        <v>3</v>
      </c>
      <c r="AN7">
        <v>692.3</v>
      </c>
      <c r="AO7">
        <v>39.9</v>
      </c>
      <c r="AP7" t="s">
        <v>5</v>
      </c>
      <c r="AQ7">
        <v>510.6</v>
      </c>
      <c r="AR7">
        <v>74.400000000000006</v>
      </c>
      <c r="AS7" t="s">
        <v>6</v>
      </c>
      <c r="AZ7">
        <v>699.5</v>
      </c>
      <c r="BA7">
        <v>237.6</v>
      </c>
      <c r="BB7" t="s">
        <v>6</v>
      </c>
      <c r="BD7">
        <v>1032.7</v>
      </c>
      <c r="BE7">
        <v>240.8</v>
      </c>
      <c r="BF7" t="s">
        <v>6</v>
      </c>
      <c r="BG7">
        <v>699.5</v>
      </c>
      <c r="BH7">
        <v>237.6</v>
      </c>
      <c r="BI7" t="s">
        <v>6</v>
      </c>
      <c r="BN7">
        <v>925.2</v>
      </c>
      <c r="BO7">
        <v>190.8</v>
      </c>
      <c r="BP7" t="s">
        <v>5</v>
      </c>
      <c r="BY7">
        <v>816.8</v>
      </c>
      <c r="BZ7">
        <v>52.1</v>
      </c>
      <c r="CA7" t="s">
        <v>4</v>
      </c>
      <c r="CD7">
        <v>816.8</v>
      </c>
      <c r="CE7">
        <v>10</v>
      </c>
      <c r="CF7">
        <f t="shared" si="0"/>
        <v>1</v>
      </c>
    </row>
    <row r="8" spans="1:110" x14ac:dyDescent="0.3">
      <c r="A8">
        <v>944.8</v>
      </c>
      <c r="B8">
        <v>18.100000000000001</v>
      </c>
      <c r="C8" t="s">
        <v>54</v>
      </c>
      <c r="E8">
        <v>944.8</v>
      </c>
      <c r="F8">
        <v>18.100000000000001</v>
      </c>
      <c r="G8" t="s">
        <v>54</v>
      </c>
      <c r="H8">
        <v>700.2</v>
      </c>
      <c r="I8">
        <v>374.2</v>
      </c>
      <c r="J8" t="s">
        <v>3</v>
      </c>
      <c r="K8">
        <v>916.8</v>
      </c>
      <c r="L8">
        <v>69.900000000000006</v>
      </c>
      <c r="M8" t="s">
        <v>6</v>
      </c>
      <c r="N8">
        <v>861.4</v>
      </c>
      <c r="O8">
        <v>632.6</v>
      </c>
      <c r="P8" t="s">
        <v>4</v>
      </c>
      <c r="Q8">
        <v>916.8</v>
      </c>
      <c r="R8">
        <v>69.900000000000006</v>
      </c>
      <c r="S8" t="s">
        <v>6</v>
      </c>
      <c r="U8">
        <v>863.2</v>
      </c>
      <c r="V8">
        <v>21.6</v>
      </c>
      <c r="W8" t="s">
        <v>6</v>
      </c>
      <c r="Y8">
        <v>863.2</v>
      </c>
      <c r="Z8">
        <v>21.6</v>
      </c>
      <c r="AA8" t="s">
        <v>6</v>
      </c>
      <c r="AB8">
        <v>881.1</v>
      </c>
      <c r="AC8">
        <v>728.3</v>
      </c>
      <c r="AD8" t="s">
        <v>4</v>
      </c>
      <c r="AF8">
        <v>668.7</v>
      </c>
      <c r="AG8">
        <v>385.5</v>
      </c>
      <c r="AJ8">
        <v>881.1</v>
      </c>
      <c r="AK8">
        <v>728.3</v>
      </c>
      <c r="AL8" t="s">
        <v>4</v>
      </c>
      <c r="AN8">
        <v>791.9</v>
      </c>
      <c r="AO8">
        <v>49.8</v>
      </c>
      <c r="AP8" t="s">
        <v>6</v>
      </c>
      <c r="AQ8">
        <v>958.7</v>
      </c>
      <c r="AR8">
        <v>0</v>
      </c>
      <c r="AT8" s="46" t="s">
        <v>114</v>
      </c>
      <c r="AU8" s="46" t="s">
        <v>115</v>
      </c>
      <c r="AV8" s="46" t="s">
        <v>145</v>
      </c>
      <c r="AW8">
        <v>0</v>
      </c>
      <c r="AX8">
        <v>0</v>
      </c>
      <c r="AZ8">
        <v>1204.9000000000001</v>
      </c>
      <c r="BA8">
        <v>307.60000000000002</v>
      </c>
      <c r="BB8" t="s">
        <v>54</v>
      </c>
      <c r="BD8">
        <v>1759</v>
      </c>
      <c r="BE8">
        <v>266.5</v>
      </c>
      <c r="BF8" t="s">
        <v>54</v>
      </c>
      <c r="BG8">
        <v>1204.9000000000001</v>
      </c>
      <c r="BH8">
        <v>307.60000000000002</v>
      </c>
      <c r="BI8" t="s">
        <v>54</v>
      </c>
      <c r="BN8">
        <v>1295.2</v>
      </c>
      <c r="BO8">
        <v>204.9</v>
      </c>
      <c r="BP8" t="s">
        <v>6</v>
      </c>
      <c r="BY8">
        <v>971.4</v>
      </c>
      <c r="BZ8">
        <v>102.5</v>
      </c>
      <c r="CA8" t="s">
        <v>5</v>
      </c>
      <c r="CD8">
        <v>971.4</v>
      </c>
      <c r="CE8">
        <v>6.000000000003638</v>
      </c>
      <c r="CF8">
        <f t="shared" si="0"/>
        <v>0.6000000000003638</v>
      </c>
    </row>
    <row r="9" spans="1:110" x14ac:dyDescent="0.3">
      <c r="A9">
        <v>1116.3</v>
      </c>
      <c r="B9">
        <v>0</v>
      </c>
      <c r="E9">
        <v>2138</v>
      </c>
      <c r="F9">
        <v>392.1</v>
      </c>
      <c r="G9" t="s">
        <v>98</v>
      </c>
      <c r="H9">
        <v>997.9</v>
      </c>
      <c r="I9">
        <v>530.4</v>
      </c>
      <c r="J9" t="s">
        <v>4</v>
      </c>
      <c r="K9">
        <v>1234.5999999999999</v>
      </c>
      <c r="L9">
        <v>41</v>
      </c>
      <c r="M9" t="s">
        <v>54</v>
      </c>
      <c r="N9">
        <v>951.8</v>
      </c>
      <c r="O9">
        <v>657.4</v>
      </c>
      <c r="P9" t="s">
        <v>5</v>
      </c>
      <c r="Q9">
        <v>1234.5999999999999</v>
      </c>
      <c r="R9">
        <v>41</v>
      </c>
      <c r="S9" t="s">
        <v>54</v>
      </c>
      <c r="U9">
        <v>1205.3</v>
      </c>
      <c r="V9">
        <v>13.4</v>
      </c>
      <c r="W9" t="s">
        <v>54</v>
      </c>
      <c r="Y9">
        <v>1205.3</v>
      </c>
      <c r="Z9">
        <v>13.4</v>
      </c>
      <c r="AA9" t="s">
        <v>54</v>
      </c>
      <c r="AB9">
        <v>952</v>
      </c>
      <c r="AC9">
        <v>754.8</v>
      </c>
      <c r="AD9" t="s">
        <v>5</v>
      </c>
      <c r="AF9">
        <v>881.1</v>
      </c>
      <c r="AG9">
        <v>728.3</v>
      </c>
      <c r="AJ9">
        <v>952</v>
      </c>
      <c r="AK9">
        <v>754.8</v>
      </c>
      <c r="AL9" t="s">
        <v>5</v>
      </c>
      <c r="AN9">
        <v>1224</v>
      </c>
      <c r="AO9">
        <v>0</v>
      </c>
      <c r="AT9">
        <v>0</v>
      </c>
      <c r="AU9">
        <v>0</v>
      </c>
      <c r="AW9">
        <v>47.9</v>
      </c>
      <c r="AX9">
        <v>68.8</v>
      </c>
      <c r="AY9" t="s">
        <v>2</v>
      </c>
      <c r="AZ9">
        <v>1503</v>
      </c>
      <c r="BA9">
        <v>0</v>
      </c>
      <c r="BD9">
        <v>2043.8</v>
      </c>
      <c r="BE9">
        <v>418.5</v>
      </c>
      <c r="BF9" t="s">
        <v>98</v>
      </c>
      <c r="BG9">
        <v>2043.8</v>
      </c>
      <c r="BH9">
        <v>418.5</v>
      </c>
      <c r="BI9" t="s">
        <v>98</v>
      </c>
      <c r="BN9">
        <v>1936</v>
      </c>
      <c r="BO9">
        <v>235.8</v>
      </c>
      <c r="BP9" t="s">
        <v>54</v>
      </c>
      <c r="BY9">
        <v>1154.5</v>
      </c>
      <c r="BZ9">
        <v>62.6</v>
      </c>
      <c r="CA9" t="s">
        <v>6</v>
      </c>
      <c r="CD9">
        <v>1154.5</v>
      </c>
      <c r="CE9">
        <v>45</v>
      </c>
      <c r="CF9">
        <f t="shared" si="0"/>
        <v>4.5</v>
      </c>
    </row>
    <row r="10" spans="1:110" x14ac:dyDescent="0.3">
      <c r="E10">
        <v>2589.1999999999998</v>
      </c>
      <c r="F10">
        <v>728.1</v>
      </c>
      <c r="G10" t="s">
        <v>12</v>
      </c>
      <c r="H10">
        <v>1086.9000000000001</v>
      </c>
      <c r="I10">
        <v>527.5</v>
      </c>
      <c r="J10" t="s">
        <v>5</v>
      </c>
      <c r="K10">
        <v>1442.3</v>
      </c>
      <c r="L10">
        <v>0</v>
      </c>
      <c r="N10">
        <v>1243.2</v>
      </c>
      <c r="O10">
        <v>490.1</v>
      </c>
      <c r="P10" t="s">
        <v>6</v>
      </c>
      <c r="Q10">
        <v>2233.9</v>
      </c>
      <c r="R10">
        <v>514.4</v>
      </c>
      <c r="S10" t="s">
        <v>98</v>
      </c>
      <c r="U10">
        <v>1239.9000000000001</v>
      </c>
      <c r="V10">
        <v>0</v>
      </c>
      <c r="Y10">
        <v>2356.5</v>
      </c>
      <c r="Z10">
        <v>610.1</v>
      </c>
      <c r="AA10" t="s">
        <v>98</v>
      </c>
      <c r="AB10">
        <v>1324.9</v>
      </c>
      <c r="AC10">
        <v>512.29999999999995</v>
      </c>
      <c r="AD10" t="s">
        <v>6</v>
      </c>
      <c r="AF10">
        <v>952</v>
      </c>
      <c r="AG10">
        <v>754.8</v>
      </c>
      <c r="AJ10">
        <v>1324.9</v>
      </c>
      <c r="AK10">
        <v>512.29999999999995</v>
      </c>
      <c r="AL10" t="s">
        <v>6</v>
      </c>
      <c r="AT10">
        <v>53.4</v>
      </c>
      <c r="AU10">
        <v>15.1</v>
      </c>
      <c r="AV10" t="s">
        <v>1</v>
      </c>
      <c r="AW10">
        <v>147.6</v>
      </c>
      <c r="AX10">
        <v>124.2</v>
      </c>
      <c r="AY10" t="s">
        <v>3</v>
      </c>
      <c r="BD10">
        <v>2474.1999999999998</v>
      </c>
      <c r="BE10">
        <v>412</v>
      </c>
      <c r="BF10" t="s">
        <v>12</v>
      </c>
      <c r="BN10">
        <v>2319.6</v>
      </c>
      <c r="BO10">
        <v>151.6</v>
      </c>
      <c r="BP10" t="s">
        <v>98</v>
      </c>
      <c r="BY10">
        <v>1745</v>
      </c>
      <c r="BZ10">
        <v>179.4</v>
      </c>
      <c r="CA10" t="s">
        <v>54</v>
      </c>
      <c r="CD10">
        <v>1745</v>
      </c>
      <c r="CE10">
        <v>26.000000000003638</v>
      </c>
      <c r="CF10">
        <f t="shared" si="0"/>
        <v>2.6000000000003638</v>
      </c>
    </row>
    <row r="11" spans="1:110" x14ac:dyDescent="0.3">
      <c r="E11">
        <v>3032.6</v>
      </c>
      <c r="F11">
        <v>523.79999999999995</v>
      </c>
      <c r="G11" t="s">
        <v>13</v>
      </c>
      <c r="H11">
        <v>1280</v>
      </c>
      <c r="I11">
        <v>438.9</v>
      </c>
      <c r="J11" t="s">
        <v>6</v>
      </c>
      <c r="N11">
        <v>1855.4</v>
      </c>
      <c r="O11">
        <v>359.9</v>
      </c>
      <c r="P11" t="s">
        <v>54</v>
      </c>
      <c r="Q11">
        <v>2856.3</v>
      </c>
      <c r="R11">
        <v>627.29999999999995</v>
      </c>
      <c r="S11" t="s">
        <v>12</v>
      </c>
      <c r="Y11">
        <v>2884.7</v>
      </c>
      <c r="Z11">
        <v>483.3</v>
      </c>
      <c r="AA11" t="s">
        <v>12</v>
      </c>
      <c r="AB11">
        <v>1949.4</v>
      </c>
      <c r="AC11">
        <v>517.1</v>
      </c>
      <c r="AD11" t="s">
        <v>54</v>
      </c>
      <c r="AF11">
        <v>1324.9</v>
      </c>
      <c r="AG11">
        <v>512.29999999999995</v>
      </c>
      <c r="AJ11">
        <v>1949.4</v>
      </c>
      <c r="AK11">
        <v>517.1</v>
      </c>
      <c r="AL11" t="s">
        <v>54</v>
      </c>
      <c r="AT11">
        <v>199</v>
      </c>
      <c r="AU11">
        <v>28.8</v>
      </c>
      <c r="AV11" t="s">
        <v>2</v>
      </c>
      <c r="AW11">
        <v>359.8</v>
      </c>
      <c r="AX11">
        <v>78.400000000000006</v>
      </c>
      <c r="AY11" t="s">
        <v>4</v>
      </c>
      <c r="BD11">
        <v>2959.2</v>
      </c>
      <c r="BE11">
        <v>346.9</v>
      </c>
      <c r="BF11" t="s">
        <v>13</v>
      </c>
      <c r="BN11">
        <v>2572.9</v>
      </c>
      <c r="BO11">
        <v>231.4</v>
      </c>
      <c r="BP11" t="s">
        <v>12</v>
      </c>
      <c r="BY11">
        <v>2361</v>
      </c>
      <c r="BZ11">
        <v>305.60000000000002</v>
      </c>
      <c r="CA11" t="s">
        <v>98</v>
      </c>
      <c r="CD11">
        <v>2361</v>
      </c>
      <c r="CE11">
        <v>30</v>
      </c>
      <c r="CF11">
        <f t="shared" si="0"/>
        <v>3</v>
      </c>
    </row>
    <row r="12" spans="1:110" x14ac:dyDescent="0.3">
      <c r="E12">
        <v>3928.6</v>
      </c>
      <c r="F12">
        <v>0</v>
      </c>
      <c r="H12">
        <v>1779</v>
      </c>
      <c r="I12">
        <v>269.8</v>
      </c>
      <c r="J12" t="s">
        <v>54</v>
      </c>
      <c r="N12">
        <v>2233.9</v>
      </c>
      <c r="O12">
        <v>514.4</v>
      </c>
      <c r="P12" t="s">
        <v>98</v>
      </c>
      <c r="Q12">
        <v>3206.8</v>
      </c>
      <c r="R12">
        <v>555.4</v>
      </c>
      <c r="S12" t="s">
        <v>13</v>
      </c>
      <c r="Y12">
        <v>3300.4</v>
      </c>
      <c r="Z12">
        <v>573.5</v>
      </c>
      <c r="AA12" t="s">
        <v>13</v>
      </c>
      <c r="AB12">
        <v>2356.5</v>
      </c>
      <c r="AC12">
        <v>610.1</v>
      </c>
      <c r="AD12" t="s">
        <v>98</v>
      </c>
      <c r="AF12">
        <v>1949.4</v>
      </c>
      <c r="AG12">
        <v>517.1</v>
      </c>
      <c r="AJ12">
        <v>2356.5</v>
      </c>
      <c r="AK12">
        <v>610.1</v>
      </c>
      <c r="AL12" t="s">
        <v>98</v>
      </c>
      <c r="AT12">
        <v>297.39999999999998</v>
      </c>
      <c r="AU12">
        <v>76.400000000000006</v>
      </c>
      <c r="AV12" t="s">
        <v>3</v>
      </c>
      <c r="AW12">
        <v>415.7</v>
      </c>
      <c r="AX12">
        <v>95.3</v>
      </c>
      <c r="AY12" t="s">
        <v>5</v>
      </c>
      <c r="BD12">
        <v>3428.4</v>
      </c>
      <c r="BE12">
        <v>300.7</v>
      </c>
      <c r="BF12" t="s">
        <v>99</v>
      </c>
      <c r="BN12">
        <v>3027.6</v>
      </c>
      <c r="BO12">
        <v>248.1</v>
      </c>
      <c r="BP12" t="s">
        <v>13</v>
      </c>
      <c r="BY12">
        <v>2512.9</v>
      </c>
      <c r="BZ12">
        <v>230.9</v>
      </c>
      <c r="CA12" t="s">
        <v>12</v>
      </c>
      <c r="CD12">
        <v>2512.9</v>
      </c>
      <c r="CE12">
        <v>26.000000000003638</v>
      </c>
      <c r="CF12">
        <f t="shared" si="0"/>
        <v>2.6000000000003638</v>
      </c>
    </row>
    <row r="13" spans="1:110" x14ac:dyDescent="0.3">
      <c r="H13">
        <v>2138</v>
      </c>
      <c r="I13">
        <v>392.1</v>
      </c>
      <c r="J13" t="s">
        <v>98</v>
      </c>
      <c r="N13">
        <v>2856.3</v>
      </c>
      <c r="O13">
        <v>627.29999999999995</v>
      </c>
      <c r="P13" t="s">
        <v>12</v>
      </c>
      <c r="Q13">
        <v>3672.6</v>
      </c>
      <c r="R13">
        <v>428.3</v>
      </c>
      <c r="S13" t="s">
        <v>99</v>
      </c>
      <c r="Y13">
        <v>3677.7</v>
      </c>
      <c r="Z13">
        <v>648.20000000000005</v>
      </c>
      <c r="AA13" t="s">
        <v>99</v>
      </c>
      <c r="AB13">
        <v>2884.7</v>
      </c>
      <c r="AC13">
        <v>483.3</v>
      </c>
      <c r="AD13" t="s">
        <v>12</v>
      </c>
      <c r="AF13">
        <v>2356.5</v>
      </c>
      <c r="AG13">
        <v>610.1</v>
      </c>
      <c r="AJ13">
        <v>2884.7</v>
      </c>
      <c r="AK13">
        <v>483.3</v>
      </c>
      <c r="AL13" t="s">
        <v>12</v>
      </c>
      <c r="AT13">
        <v>491.1</v>
      </c>
      <c r="AU13">
        <v>304.5</v>
      </c>
      <c r="AV13" t="s">
        <v>4</v>
      </c>
      <c r="AW13">
        <v>510.6</v>
      </c>
      <c r="AX13">
        <v>74.400000000000006</v>
      </c>
      <c r="AY13" t="s">
        <v>6</v>
      </c>
      <c r="BD13">
        <v>3659</v>
      </c>
      <c r="BE13">
        <v>239.7</v>
      </c>
      <c r="BF13" t="s">
        <v>100</v>
      </c>
      <c r="BN13">
        <v>3551.6</v>
      </c>
      <c r="BO13">
        <v>179.2</v>
      </c>
      <c r="BP13" t="s">
        <v>99</v>
      </c>
      <c r="BY13">
        <v>2987.3</v>
      </c>
      <c r="BZ13">
        <v>295.60000000000002</v>
      </c>
      <c r="CA13" t="s">
        <v>13</v>
      </c>
      <c r="CD13">
        <v>2987.3</v>
      </c>
      <c r="CE13">
        <v>47.000000000007276</v>
      </c>
      <c r="CF13">
        <f t="shared" si="0"/>
        <v>4.7000000000007276</v>
      </c>
    </row>
    <row r="14" spans="1:110" x14ac:dyDescent="0.3">
      <c r="H14">
        <v>2589.1999999999998</v>
      </c>
      <c r="I14">
        <v>728.1</v>
      </c>
      <c r="J14" t="s">
        <v>12</v>
      </c>
      <c r="N14">
        <v>3206.8</v>
      </c>
      <c r="O14">
        <v>555.4</v>
      </c>
      <c r="P14" t="s">
        <v>13</v>
      </c>
      <c r="Q14">
        <v>3903.4</v>
      </c>
      <c r="R14">
        <v>434.5</v>
      </c>
      <c r="S14" t="s">
        <v>100</v>
      </c>
      <c r="Y14">
        <v>3909.9</v>
      </c>
      <c r="Z14">
        <v>678.6</v>
      </c>
      <c r="AA14" t="s">
        <v>100</v>
      </c>
      <c r="AB14">
        <v>3300.4</v>
      </c>
      <c r="AC14">
        <v>573.5</v>
      </c>
      <c r="AD14" t="s">
        <v>13</v>
      </c>
      <c r="AF14">
        <v>2884.7</v>
      </c>
      <c r="AG14">
        <v>483.3</v>
      </c>
      <c r="AJ14">
        <v>3300.4</v>
      </c>
      <c r="AK14">
        <v>573.5</v>
      </c>
      <c r="AL14" t="s">
        <v>13</v>
      </c>
      <c r="AT14">
        <v>690.2</v>
      </c>
      <c r="AU14">
        <v>399.7</v>
      </c>
      <c r="AV14" t="s">
        <v>5</v>
      </c>
      <c r="AW14">
        <v>1614.7</v>
      </c>
      <c r="AX14">
        <v>449</v>
      </c>
      <c r="AY14" t="s">
        <v>54</v>
      </c>
      <c r="BD14">
        <v>4478</v>
      </c>
      <c r="BE14">
        <v>0</v>
      </c>
      <c r="BN14">
        <v>3869.7</v>
      </c>
      <c r="BO14">
        <v>126.7</v>
      </c>
      <c r="BP14" t="s">
        <v>100</v>
      </c>
      <c r="BY14">
        <v>3498.7</v>
      </c>
      <c r="BZ14">
        <v>279.3</v>
      </c>
      <c r="CA14" t="s">
        <v>99</v>
      </c>
      <c r="CD14">
        <v>3498.7</v>
      </c>
      <c r="CE14">
        <v>20</v>
      </c>
      <c r="CF14">
        <f t="shared" si="0"/>
        <v>2</v>
      </c>
    </row>
    <row r="15" spans="1:110" x14ac:dyDescent="0.3">
      <c r="H15">
        <v>3032.6</v>
      </c>
      <c r="I15">
        <v>523.79999999999995</v>
      </c>
      <c r="J15" t="s">
        <v>13</v>
      </c>
      <c r="N15">
        <v>3672.6</v>
      </c>
      <c r="O15">
        <v>428.3</v>
      </c>
      <c r="P15" t="s">
        <v>99</v>
      </c>
      <c r="Q15">
        <v>4735.8</v>
      </c>
      <c r="R15">
        <v>0</v>
      </c>
      <c r="Y15">
        <v>4821.2</v>
      </c>
      <c r="Z15">
        <v>0</v>
      </c>
      <c r="AB15">
        <v>3677.7</v>
      </c>
      <c r="AC15">
        <v>648.20000000000005</v>
      </c>
      <c r="AD15" t="s">
        <v>99</v>
      </c>
      <c r="AF15">
        <v>3300.4</v>
      </c>
      <c r="AG15">
        <v>573.5</v>
      </c>
      <c r="AJ15">
        <v>3677.7</v>
      </c>
      <c r="AK15">
        <v>648.20000000000005</v>
      </c>
      <c r="AL15" t="s">
        <v>99</v>
      </c>
      <c r="AT15">
        <v>1013.5</v>
      </c>
      <c r="AU15">
        <v>455</v>
      </c>
      <c r="AV15" t="s">
        <v>6</v>
      </c>
      <c r="AW15">
        <v>2046.9</v>
      </c>
      <c r="AX15">
        <v>437.9</v>
      </c>
      <c r="AY15" t="s">
        <v>98</v>
      </c>
      <c r="BN15">
        <v>4411.7</v>
      </c>
      <c r="BO15">
        <v>0</v>
      </c>
      <c r="BY15">
        <v>3757.5</v>
      </c>
      <c r="BZ15">
        <v>242.1</v>
      </c>
      <c r="CA15" t="s">
        <v>100</v>
      </c>
      <c r="CD15">
        <v>3757.5</v>
      </c>
      <c r="CE15">
        <v>18.999999999996362</v>
      </c>
      <c r="CF15">
        <f t="shared" si="0"/>
        <v>1.8999999999996362</v>
      </c>
    </row>
    <row r="16" spans="1:110" x14ac:dyDescent="0.3">
      <c r="H16">
        <v>3928.6</v>
      </c>
      <c r="I16">
        <v>0</v>
      </c>
      <c r="N16">
        <v>3903.4</v>
      </c>
      <c r="O16">
        <v>434.5</v>
      </c>
      <c r="P16" t="s">
        <v>100</v>
      </c>
      <c r="AB16">
        <v>3909.9</v>
      </c>
      <c r="AC16">
        <v>678.6</v>
      </c>
      <c r="AD16" t="s">
        <v>100</v>
      </c>
      <c r="AF16">
        <v>3677.7</v>
      </c>
      <c r="AG16">
        <v>648.20000000000005</v>
      </c>
      <c r="AJ16">
        <v>3909.9</v>
      </c>
      <c r="AK16">
        <v>678.6</v>
      </c>
      <c r="AL16" t="s">
        <v>100</v>
      </c>
      <c r="AT16">
        <v>1614.7</v>
      </c>
      <c r="AU16">
        <v>449</v>
      </c>
      <c r="AV16" t="s">
        <v>54</v>
      </c>
      <c r="AW16">
        <v>2455.1999999999998</v>
      </c>
      <c r="AX16">
        <v>306.10000000000002</v>
      </c>
      <c r="AY16" t="s">
        <v>12</v>
      </c>
      <c r="BY16">
        <v>4085.1</v>
      </c>
      <c r="BZ16">
        <v>0</v>
      </c>
      <c r="CD16">
        <v>4085.1</v>
      </c>
      <c r="CE16">
        <v>0</v>
      </c>
    </row>
    <row r="17" spans="14:104" x14ac:dyDescent="0.3">
      <c r="N17">
        <v>4735.8</v>
      </c>
      <c r="O17">
        <v>0</v>
      </c>
      <c r="AB17">
        <v>4821.2</v>
      </c>
      <c r="AC17">
        <v>0</v>
      </c>
      <c r="AF17">
        <v>3909.9</v>
      </c>
      <c r="AG17">
        <v>678.6</v>
      </c>
      <c r="AJ17">
        <v>4821.2</v>
      </c>
      <c r="AK17">
        <v>0</v>
      </c>
      <c r="AT17">
        <v>2046.9</v>
      </c>
      <c r="AU17">
        <v>437.9</v>
      </c>
      <c r="AV17" t="s">
        <v>98</v>
      </c>
      <c r="AW17">
        <v>2789.6</v>
      </c>
      <c r="AX17">
        <v>370.5</v>
      </c>
      <c r="AY17" t="s">
        <v>13</v>
      </c>
    </row>
    <row r="18" spans="14:104" x14ac:dyDescent="0.3">
      <c r="AF18">
        <v>4821.2</v>
      </c>
      <c r="AG18">
        <v>0</v>
      </c>
      <c r="AT18">
        <v>2455.1999999999998</v>
      </c>
      <c r="AU18">
        <v>306.10000000000002</v>
      </c>
      <c r="AV18" t="s">
        <v>12</v>
      </c>
      <c r="AW18">
        <v>3181.3</v>
      </c>
      <c r="AX18">
        <v>383.3</v>
      </c>
      <c r="AY18" t="s">
        <v>99</v>
      </c>
    </row>
    <row r="19" spans="14:104" x14ac:dyDescent="0.3">
      <c r="AT19">
        <v>2789.6</v>
      </c>
      <c r="AU19">
        <v>370.5</v>
      </c>
      <c r="AV19" t="s">
        <v>13</v>
      </c>
      <c r="AW19">
        <v>3469</v>
      </c>
      <c r="AX19">
        <v>294.60000000000002</v>
      </c>
      <c r="AY19" t="s">
        <v>100</v>
      </c>
    </row>
    <row r="20" spans="14:104" x14ac:dyDescent="0.3">
      <c r="AT20">
        <v>3181.3</v>
      </c>
      <c r="AU20">
        <v>383.3</v>
      </c>
      <c r="AV20" t="s">
        <v>99</v>
      </c>
      <c r="AW20">
        <v>4404.8</v>
      </c>
      <c r="AX20">
        <v>0</v>
      </c>
    </row>
    <row r="21" spans="14:104" x14ac:dyDescent="0.3">
      <c r="AT21">
        <v>3469</v>
      </c>
      <c r="AU21">
        <v>294.60000000000002</v>
      </c>
      <c r="AV21" t="s">
        <v>100</v>
      </c>
    </row>
    <row r="22" spans="14:104" x14ac:dyDescent="0.3">
      <c r="AT22">
        <v>4404.8</v>
      </c>
      <c r="AU22">
        <v>0</v>
      </c>
    </row>
    <row r="31" spans="14:104" x14ac:dyDescent="0.3">
      <c r="CZ31">
        <f>555-428</f>
        <v>127</v>
      </c>
    </row>
    <row r="41" spans="28:66" x14ac:dyDescent="0.3">
      <c r="BK41">
        <v>12</v>
      </c>
      <c r="BL41">
        <v>100</v>
      </c>
    </row>
    <row r="42" spans="28:66" x14ac:dyDescent="0.3">
      <c r="AB42" s="42" t="s">
        <v>114</v>
      </c>
      <c r="AC42" s="42" t="s">
        <v>115</v>
      </c>
      <c r="AD42" s="42" t="s">
        <v>138</v>
      </c>
      <c r="BK42">
        <v>8</v>
      </c>
      <c r="BL42">
        <f>(8*100)/12</f>
        <v>66.666666666666671</v>
      </c>
    </row>
    <row r="43" spans="28:66" x14ac:dyDescent="0.3">
      <c r="AB43">
        <v>0</v>
      </c>
      <c r="AC43">
        <v>0</v>
      </c>
      <c r="BK43">
        <v>4</v>
      </c>
      <c r="BL43">
        <f>(4*100)/12</f>
        <v>33.333333333333336</v>
      </c>
    </row>
    <row r="44" spans="28:66" x14ac:dyDescent="0.3">
      <c r="AB44">
        <v>56</v>
      </c>
      <c r="AC44">
        <f>(AC3+AG3)</f>
        <v>31.6</v>
      </c>
      <c r="AD44" t="s">
        <v>15</v>
      </c>
      <c r="BM44">
        <v>4</v>
      </c>
      <c r="BN44">
        <v>50</v>
      </c>
    </row>
    <row r="45" spans="28:66" x14ac:dyDescent="0.3">
      <c r="AB45">
        <v>241.4</v>
      </c>
      <c r="AC45">
        <f>(AC4+AG4)</f>
        <v>108.3</v>
      </c>
      <c r="AD45" t="s">
        <v>29</v>
      </c>
      <c r="BM45">
        <v>3</v>
      </c>
      <c r="BN45">
        <f>(50*3)/4</f>
        <v>37.5</v>
      </c>
    </row>
    <row r="46" spans="28:66" x14ac:dyDescent="0.3">
      <c r="AB46">
        <v>348.7</v>
      </c>
      <c r="AC46">
        <f>(AC5+Z3+AG5)</f>
        <v>110.1</v>
      </c>
      <c r="AD46" t="s">
        <v>1</v>
      </c>
    </row>
    <row r="47" spans="28:66" x14ac:dyDescent="0.3">
      <c r="AB47">
        <v>458.7</v>
      </c>
      <c r="AC47">
        <f>(AC6+Z4)</f>
        <v>443.8</v>
      </c>
      <c r="AD47" t="s">
        <v>2</v>
      </c>
    </row>
    <row r="48" spans="28:66" x14ac:dyDescent="0.3">
      <c r="AB48">
        <v>668.7</v>
      </c>
      <c r="AC48">
        <f>(AC7+Z5)</f>
        <v>478.4</v>
      </c>
      <c r="AD48" t="s">
        <v>3</v>
      </c>
    </row>
    <row r="49" spans="28:67" x14ac:dyDescent="0.3">
      <c r="AB49">
        <v>881.1</v>
      </c>
      <c r="AC49">
        <f>(AC8+V6)</f>
        <v>786.59999999999991</v>
      </c>
      <c r="AD49" t="s">
        <v>4</v>
      </c>
      <c r="BK49">
        <v>47</v>
      </c>
      <c r="BL49">
        <v>100</v>
      </c>
    </row>
    <row r="50" spans="28:67" x14ac:dyDescent="0.3">
      <c r="AB50">
        <v>952</v>
      </c>
      <c r="AC50">
        <f>(AC9+V7)</f>
        <v>778.3</v>
      </c>
      <c r="AD50" t="s">
        <v>5</v>
      </c>
      <c r="BK50">
        <v>41</v>
      </c>
      <c r="BL50">
        <f>(41*100)/47</f>
        <v>87.234042553191486</v>
      </c>
    </row>
    <row r="51" spans="28:67" x14ac:dyDescent="0.3">
      <c r="AB51">
        <v>1324.9</v>
      </c>
      <c r="AC51">
        <f>(AC10+V8)</f>
        <v>533.9</v>
      </c>
      <c r="AD51" t="s">
        <v>6</v>
      </c>
      <c r="BK51">
        <v>6</v>
      </c>
    </row>
    <row r="52" spans="28:67" x14ac:dyDescent="0.3">
      <c r="AB52">
        <v>1949.4</v>
      </c>
      <c r="AC52">
        <f>(AC11+Z9)</f>
        <v>530.5</v>
      </c>
      <c r="AD52" t="s">
        <v>54</v>
      </c>
    </row>
    <row r="53" spans="28:67" x14ac:dyDescent="0.3">
      <c r="AB53">
        <v>2356.5</v>
      </c>
      <c r="AC53">
        <v>610.1</v>
      </c>
      <c r="AD53" t="s">
        <v>98</v>
      </c>
    </row>
    <row r="54" spans="28:67" x14ac:dyDescent="0.3">
      <c r="AB54">
        <v>2884.7</v>
      </c>
      <c r="AC54">
        <v>483.3</v>
      </c>
      <c r="AD54" t="s">
        <v>12</v>
      </c>
    </row>
    <row r="55" spans="28:67" x14ac:dyDescent="0.3">
      <c r="AB55">
        <v>3300.4</v>
      </c>
      <c r="AC55">
        <v>573.5</v>
      </c>
      <c r="AD55" t="s">
        <v>13</v>
      </c>
      <c r="BK55">
        <v>28</v>
      </c>
      <c r="BL55">
        <v>100</v>
      </c>
      <c r="BN55">
        <v>28</v>
      </c>
      <c r="BO55">
        <v>100</v>
      </c>
    </row>
    <row r="56" spans="28:67" x14ac:dyDescent="0.3">
      <c r="AB56">
        <v>3677.7</v>
      </c>
      <c r="AC56">
        <v>648.20000000000005</v>
      </c>
      <c r="AD56" t="s">
        <v>99</v>
      </c>
      <c r="BK56">
        <v>12</v>
      </c>
      <c r="BL56">
        <v>43</v>
      </c>
      <c r="BN56">
        <v>3</v>
      </c>
      <c r="BO56">
        <v>11</v>
      </c>
    </row>
    <row r="57" spans="28:67" x14ac:dyDescent="0.3">
      <c r="AB57">
        <v>3909.9</v>
      </c>
      <c r="AC57">
        <v>678.6</v>
      </c>
      <c r="AD57" t="s">
        <v>100</v>
      </c>
      <c r="BK57">
        <v>7</v>
      </c>
      <c r="BL57">
        <f>(7*100)/28</f>
        <v>25</v>
      </c>
      <c r="BN57">
        <v>6</v>
      </c>
      <c r="BO57">
        <v>21</v>
      </c>
    </row>
    <row r="58" spans="28:67" x14ac:dyDescent="0.3">
      <c r="AB58">
        <v>4821.2</v>
      </c>
      <c r="AC58">
        <v>0</v>
      </c>
      <c r="BK58">
        <v>5</v>
      </c>
      <c r="BL58">
        <v>18</v>
      </c>
      <c r="BN58">
        <v>19</v>
      </c>
      <c r="BO58">
        <v>68</v>
      </c>
    </row>
    <row r="59" spans="28:67" x14ac:dyDescent="0.3">
      <c r="BK59">
        <v>4</v>
      </c>
      <c r="BL59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1EAF-85C7-4F7E-BB97-4A006F341442}">
  <dimension ref="A1:Q12"/>
  <sheetViews>
    <sheetView zoomScale="66" zoomScaleNormal="66" workbookViewId="0">
      <selection sqref="A1:L13"/>
    </sheetView>
  </sheetViews>
  <sheetFormatPr defaultRowHeight="14.4" x14ac:dyDescent="0.3"/>
  <cols>
    <col min="2" max="2" width="11.6640625" bestFit="1" customWidth="1"/>
    <col min="3" max="3" width="12.6640625" bestFit="1" customWidth="1"/>
  </cols>
  <sheetData>
    <row r="1" spans="1:17" x14ac:dyDescent="0.3">
      <c r="A1" t="s">
        <v>82</v>
      </c>
      <c r="B1" t="s">
        <v>87</v>
      </c>
      <c r="C1" t="s">
        <v>88</v>
      </c>
      <c r="D1" t="s">
        <v>76</v>
      </c>
      <c r="E1" t="s">
        <v>77</v>
      </c>
      <c r="F1" t="s">
        <v>58</v>
      </c>
      <c r="G1" t="s">
        <v>36</v>
      </c>
      <c r="H1" t="s">
        <v>59</v>
      </c>
      <c r="I1" t="s">
        <v>22</v>
      </c>
      <c r="J1" t="s">
        <v>50</v>
      </c>
      <c r="K1" t="s">
        <v>29</v>
      </c>
      <c r="L1" t="s">
        <v>1</v>
      </c>
      <c r="M1" t="s">
        <v>2</v>
      </c>
      <c r="N1" t="s">
        <v>3</v>
      </c>
      <c r="O1" t="s">
        <v>4</v>
      </c>
      <c r="P1" t="s">
        <v>86</v>
      </c>
    </row>
    <row r="2" spans="1:17" x14ac:dyDescent="0.3">
      <c r="A2">
        <v>0</v>
      </c>
      <c r="B2">
        <v>0</v>
      </c>
      <c r="C2">
        <f>(B2/1000)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 t="shared" ref="P2:P12" si="0">SUM(D2:O2)</f>
        <v>0</v>
      </c>
      <c r="Q2">
        <f>(P2/1000)</f>
        <v>0</v>
      </c>
    </row>
    <row r="3" spans="1:17" x14ac:dyDescent="0.3">
      <c r="A3">
        <v>4</v>
      </c>
      <c r="B3">
        <v>92.9</v>
      </c>
      <c r="C3">
        <f t="shared" ref="C3:C12" si="1">(B3/1000)</f>
        <v>9.290000000000001E-2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43.5</v>
      </c>
      <c r="K3">
        <v>20.100000000000001</v>
      </c>
      <c r="L3">
        <v>24.8</v>
      </c>
      <c r="M3">
        <v>0</v>
      </c>
      <c r="N3">
        <v>0</v>
      </c>
      <c r="O3">
        <v>0</v>
      </c>
      <c r="P3">
        <f t="shared" si="0"/>
        <v>88.4</v>
      </c>
      <c r="Q3">
        <f t="shared" ref="Q3:Q11" si="2">(P3/1000)</f>
        <v>8.8400000000000006E-2</v>
      </c>
    </row>
    <row r="4" spans="1:17" x14ac:dyDescent="0.3">
      <c r="A4">
        <v>5</v>
      </c>
      <c r="B4">
        <v>1027.5</v>
      </c>
      <c r="C4">
        <f t="shared" si="1"/>
        <v>1.0275000000000001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64.599999999999994</v>
      </c>
      <c r="K4">
        <v>25.8</v>
      </c>
      <c r="L4">
        <v>12.6</v>
      </c>
      <c r="M4">
        <v>9.1</v>
      </c>
      <c r="N4">
        <v>0</v>
      </c>
      <c r="O4">
        <v>0</v>
      </c>
      <c r="P4">
        <f t="shared" si="0"/>
        <v>112.09999999999998</v>
      </c>
      <c r="Q4">
        <f t="shared" si="2"/>
        <v>0.11209999999999998</v>
      </c>
    </row>
    <row r="5" spans="1:17" x14ac:dyDescent="0.3">
      <c r="A5">
        <v>6</v>
      </c>
      <c r="B5">
        <v>1326.7</v>
      </c>
      <c r="C5">
        <f t="shared" si="1"/>
        <v>1.3267</v>
      </c>
      <c r="D5">
        <v>0</v>
      </c>
      <c r="E5">
        <v>0</v>
      </c>
      <c r="F5">
        <v>0</v>
      </c>
      <c r="G5">
        <v>0</v>
      </c>
      <c r="H5">
        <v>19.5</v>
      </c>
      <c r="I5">
        <v>47.6</v>
      </c>
      <c r="J5">
        <v>129.1</v>
      </c>
      <c r="K5">
        <v>76.599999999999994</v>
      </c>
      <c r="L5">
        <v>37.5</v>
      </c>
      <c r="M5">
        <v>26.9</v>
      </c>
      <c r="N5">
        <v>27.3</v>
      </c>
      <c r="O5">
        <v>0</v>
      </c>
      <c r="P5">
        <f t="shared" si="0"/>
        <v>364.49999999999994</v>
      </c>
      <c r="Q5">
        <f t="shared" si="2"/>
        <v>0.36449999999999994</v>
      </c>
    </row>
    <row r="6" spans="1:17" x14ac:dyDescent="0.3">
      <c r="A6">
        <v>7</v>
      </c>
      <c r="B6">
        <v>2231.9</v>
      </c>
      <c r="C6">
        <f t="shared" si="1"/>
        <v>2.2319</v>
      </c>
      <c r="D6">
        <v>0</v>
      </c>
      <c r="E6">
        <v>0</v>
      </c>
      <c r="F6">
        <v>4.9000000000000004</v>
      </c>
      <c r="G6">
        <v>33.9</v>
      </c>
      <c r="H6">
        <v>27.6</v>
      </c>
      <c r="I6">
        <v>29.3</v>
      </c>
      <c r="J6">
        <v>23.7</v>
      </c>
      <c r="K6">
        <v>9.4</v>
      </c>
      <c r="L6">
        <v>21.5</v>
      </c>
      <c r="M6">
        <v>0</v>
      </c>
      <c r="N6">
        <v>0</v>
      </c>
      <c r="O6">
        <v>0</v>
      </c>
      <c r="P6">
        <f t="shared" si="0"/>
        <v>150.30000000000001</v>
      </c>
      <c r="Q6">
        <f t="shared" si="2"/>
        <v>0.15030000000000002</v>
      </c>
    </row>
    <row r="7" spans="1:17" x14ac:dyDescent="0.3">
      <c r="A7">
        <v>8</v>
      </c>
      <c r="B7">
        <v>2656.4</v>
      </c>
      <c r="C7">
        <f t="shared" si="1"/>
        <v>2.6564000000000001</v>
      </c>
      <c r="D7">
        <v>0</v>
      </c>
      <c r="E7">
        <v>0</v>
      </c>
      <c r="F7">
        <v>0</v>
      </c>
      <c r="G7">
        <v>0</v>
      </c>
      <c r="H7">
        <v>332.1</v>
      </c>
      <c r="I7">
        <v>459.5</v>
      </c>
      <c r="J7">
        <v>123.5</v>
      </c>
      <c r="K7">
        <v>125.4</v>
      </c>
      <c r="L7">
        <v>28.4</v>
      </c>
      <c r="M7">
        <v>0</v>
      </c>
      <c r="N7">
        <v>0</v>
      </c>
      <c r="O7">
        <v>0</v>
      </c>
      <c r="P7">
        <f t="shared" si="0"/>
        <v>1068.9000000000001</v>
      </c>
      <c r="Q7">
        <f t="shared" si="2"/>
        <v>1.0689000000000002</v>
      </c>
    </row>
    <row r="8" spans="1:17" x14ac:dyDescent="0.3">
      <c r="A8">
        <v>9</v>
      </c>
      <c r="B8">
        <v>4006.3</v>
      </c>
      <c r="C8">
        <f t="shared" si="1"/>
        <v>4.0063000000000004</v>
      </c>
      <c r="D8">
        <v>7.3</v>
      </c>
      <c r="E8">
        <v>16.7</v>
      </c>
      <c r="F8">
        <v>0</v>
      </c>
      <c r="G8">
        <v>89</v>
      </c>
      <c r="H8">
        <v>205.5</v>
      </c>
      <c r="I8">
        <v>193.9</v>
      </c>
      <c r="J8">
        <v>228.6</v>
      </c>
      <c r="K8">
        <v>240.6</v>
      </c>
      <c r="L8">
        <v>325.89999999999998</v>
      </c>
      <c r="M8">
        <v>122.1</v>
      </c>
      <c r="N8">
        <v>81.3</v>
      </c>
      <c r="O8">
        <v>18.100000000000001</v>
      </c>
      <c r="P8">
        <f t="shared" si="0"/>
        <v>1528.9999999999998</v>
      </c>
      <c r="Q8">
        <f t="shared" si="2"/>
        <v>1.5289999999999997</v>
      </c>
    </row>
    <row r="9" spans="1:17" x14ac:dyDescent="0.3">
      <c r="A9">
        <v>10</v>
      </c>
      <c r="B9">
        <v>4736.8999999999996</v>
      </c>
      <c r="C9">
        <f t="shared" si="1"/>
        <v>4.7368999999999994</v>
      </c>
      <c r="D9">
        <v>0</v>
      </c>
      <c r="E9">
        <v>0</v>
      </c>
      <c r="F9">
        <v>0</v>
      </c>
      <c r="G9">
        <v>145.19999999999999</v>
      </c>
      <c r="H9">
        <v>201.6</v>
      </c>
      <c r="I9">
        <v>228.5</v>
      </c>
      <c r="J9">
        <v>184.9</v>
      </c>
      <c r="K9">
        <v>212.1</v>
      </c>
      <c r="L9">
        <v>238</v>
      </c>
      <c r="M9">
        <v>239.4</v>
      </c>
      <c r="N9">
        <v>164.2</v>
      </c>
      <c r="O9">
        <v>22</v>
      </c>
      <c r="P9">
        <f t="shared" si="0"/>
        <v>1635.9</v>
      </c>
      <c r="Q9">
        <f t="shared" si="2"/>
        <v>1.6359000000000001</v>
      </c>
    </row>
    <row r="10" spans="1:17" x14ac:dyDescent="0.3">
      <c r="A10">
        <v>11</v>
      </c>
      <c r="B10">
        <v>5685.9</v>
      </c>
      <c r="C10">
        <f t="shared" si="1"/>
        <v>5.6858999999999993</v>
      </c>
      <c r="D10">
        <v>0</v>
      </c>
      <c r="E10">
        <v>0</v>
      </c>
      <c r="F10">
        <v>330.3</v>
      </c>
      <c r="G10">
        <v>344.3</v>
      </c>
      <c r="H10">
        <v>386.9</v>
      </c>
      <c r="I10">
        <v>266.10000000000002</v>
      </c>
      <c r="J10">
        <v>196</v>
      </c>
      <c r="K10">
        <v>78.900000000000006</v>
      </c>
      <c r="L10">
        <v>57.9</v>
      </c>
      <c r="M10">
        <v>35.6</v>
      </c>
      <c r="N10">
        <v>0</v>
      </c>
      <c r="O10">
        <v>0</v>
      </c>
      <c r="P10">
        <f t="shared" si="0"/>
        <v>1696</v>
      </c>
      <c r="Q10">
        <f t="shared" si="2"/>
        <v>1.696</v>
      </c>
    </row>
    <row r="11" spans="1:17" x14ac:dyDescent="0.3">
      <c r="A11">
        <v>12</v>
      </c>
      <c r="B11">
        <v>6654</v>
      </c>
      <c r="C11">
        <f t="shared" si="1"/>
        <v>6.6539999999999999</v>
      </c>
      <c r="D11">
        <v>23.1</v>
      </c>
      <c r="E11">
        <v>38</v>
      </c>
      <c r="F11">
        <v>0</v>
      </c>
      <c r="G11">
        <v>86.6</v>
      </c>
      <c r="H11">
        <v>80.3</v>
      </c>
      <c r="I11">
        <v>81.5</v>
      </c>
      <c r="J11">
        <v>97.7</v>
      </c>
      <c r="K11">
        <v>122.3</v>
      </c>
      <c r="L11">
        <v>148.1</v>
      </c>
      <c r="M11">
        <v>134.80000000000001</v>
      </c>
      <c r="N11">
        <v>97.5</v>
      </c>
      <c r="O11">
        <v>0</v>
      </c>
      <c r="P11">
        <f t="shared" si="0"/>
        <v>909.90000000000009</v>
      </c>
      <c r="Q11">
        <f t="shared" si="2"/>
        <v>0.90990000000000004</v>
      </c>
    </row>
    <row r="12" spans="1:17" x14ac:dyDescent="0.3">
      <c r="A12">
        <v>13</v>
      </c>
      <c r="B12">
        <v>7500</v>
      </c>
      <c r="C12">
        <f t="shared" si="1"/>
        <v>7.5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0</v>
      </c>
      <c r="Q12">
        <f>(P12/1000)</f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EB7F-DC83-4DDA-9D0F-A7CF22A79EA0}">
  <dimension ref="I1:AB38"/>
  <sheetViews>
    <sheetView zoomScale="35" zoomScaleNormal="35" workbookViewId="0">
      <selection activeCell="AA52" sqref="AA52"/>
    </sheetView>
  </sheetViews>
  <sheetFormatPr defaultRowHeight="14.4" x14ac:dyDescent="0.3"/>
  <cols>
    <col min="9" max="9" width="10.88671875" bestFit="1" customWidth="1"/>
  </cols>
  <sheetData>
    <row r="1" spans="9:28" x14ac:dyDescent="0.3">
      <c r="I1" t="s">
        <v>92</v>
      </c>
      <c r="J1">
        <v>50</v>
      </c>
    </row>
    <row r="2" spans="9:28" x14ac:dyDescent="0.3">
      <c r="I2" t="s">
        <v>89</v>
      </c>
      <c r="J2">
        <v>20</v>
      </c>
    </row>
    <row r="3" spans="9:28" x14ac:dyDescent="0.3">
      <c r="I3" t="s">
        <v>90</v>
      </c>
      <c r="J3">
        <v>10</v>
      </c>
    </row>
    <row r="4" spans="9:28" x14ac:dyDescent="0.3">
      <c r="I4" t="s">
        <v>91</v>
      </c>
      <c r="J4">
        <v>50</v>
      </c>
    </row>
    <row r="5" spans="9:28" x14ac:dyDescent="0.3">
      <c r="I5" t="s">
        <v>93</v>
      </c>
      <c r="J5">
        <v>40</v>
      </c>
      <c r="AB5" t="s">
        <v>378</v>
      </c>
    </row>
    <row r="6" spans="9:28" x14ac:dyDescent="0.3">
      <c r="Y6">
        <v>20</v>
      </c>
      <c r="AA6" t="s">
        <v>76</v>
      </c>
      <c r="AB6">
        <v>10</v>
      </c>
    </row>
    <row r="7" spans="9:28" x14ac:dyDescent="0.3">
      <c r="Y7">
        <v>20</v>
      </c>
      <c r="AA7" t="s">
        <v>77</v>
      </c>
      <c r="AB7">
        <v>10</v>
      </c>
    </row>
    <row r="8" spans="9:28" x14ac:dyDescent="0.3">
      <c r="Y8">
        <v>50</v>
      </c>
      <c r="AA8" t="s">
        <v>58</v>
      </c>
      <c r="AB8">
        <v>10</v>
      </c>
    </row>
    <row r="9" spans="9:28" x14ac:dyDescent="0.3">
      <c r="Y9">
        <v>50</v>
      </c>
      <c r="AA9" t="s">
        <v>36</v>
      </c>
      <c r="AB9">
        <v>50</v>
      </c>
    </row>
    <row r="10" spans="9:28" x14ac:dyDescent="0.3">
      <c r="Y10">
        <v>50</v>
      </c>
      <c r="AA10" t="s">
        <v>379</v>
      </c>
      <c r="AB10">
        <v>10</v>
      </c>
    </row>
    <row r="11" spans="9:28" x14ac:dyDescent="0.3">
      <c r="Y11">
        <v>40</v>
      </c>
      <c r="AA11" t="s">
        <v>33</v>
      </c>
      <c r="AB11">
        <v>50</v>
      </c>
    </row>
    <row r="12" spans="9:28" x14ac:dyDescent="0.3">
      <c r="Y12">
        <v>30</v>
      </c>
      <c r="AA12" t="s">
        <v>22</v>
      </c>
      <c r="AB12">
        <v>50</v>
      </c>
    </row>
    <row r="13" spans="9:28" x14ac:dyDescent="0.3">
      <c r="Y13">
        <v>30</v>
      </c>
      <c r="AA13" t="s">
        <v>14</v>
      </c>
      <c r="AB13">
        <v>10</v>
      </c>
    </row>
    <row r="14" spans="9:28" x14ac:dyDescent="0.3">
      <c r="S14" t="s">
        <v>94</v>
      </c>
      <c r="T14">
        <v>25</v>
      </c>
      <c r="V14">
        <v>25</v>
      </c>
      <c r="W14">
        <v>1</v>
      </c>
      <c r="X14" t="s">
        <v>94</v>
      </c>
      <c r="Y14">
        <v>30</v>
      </c>
      <c r="AA14" t="s">
        <v>15</v>
      </c>
      <c r="AB14">
        <v>25</v>
      </c>
    </row>
    <row r="15" spans="9:28" x14ac:dyDescent="0.3">
      <c r="S15" t="s">
        <v>95</v>
      </c>
      <c r="T15">
        <f xml:space="preserve"> (20+10+40)/3</f>
        <v>23.333333333333332</v>
      </c>
      <c r="V15">
        <v>22</v>
      </c>
      <c r="W15">
        <v>2</v>
      </c>
      <c r="X15" t="s">
        <v>95</v>
      </c>
      <c r="Y15">
        <v>30</v>
      </c>
      <c r="AA15" t="s">
        <v>29</v>
      </c>
      <c r="AB15">
        <v>25</v>
      </c>
    </row>
    <row r="16" spans="9:28" x14ac:dyDescent="0.3">
      <c r="S16" t="s">
        <v>96</v>
      </c>
      <c r="V16">
        <v>25</v>
      </c>
      <c r="W16">
        <v>3</v>
      </c>
      <c r="X16" t="s">
        <v>96</v>
      </c>
      <c r="Y16">
        <v>50</v>
      </c>
      <c r="AA16" t="s">
        <v>1</v>
      </c>
      <c r="AB16">
        <v>25</v>
      </c>
    </row>
    <row r="17" spans="19:28" x14ac:dyDescent="0.3">
      <c r="S17" t="s">
        <v>76</v>
      </c>
      <c r="V17">
        <v>22</v>
      </c>
      <c r="W17">
        <v>4</v>
      </c>
      <c r="X17" t="s">
        <v>76</v>
      </c>
      <c r="Y17">
        <v>30</v>
      </c>
      <c r="AA17" t="s">
        <v>2</v>
      </c>
      <c r="AB17">
        <v>25</v>
      </c>
    </row>
    <row r="18" spans="19:28" x14ac:dyDescent="0.3">
      <c r="S18" t="s">
        <v>77</v>
      </c>
      <c r="V18">
        <v>20</v>
      </c>
      <c r="W18">
        <v>5</v>
      </c>
      <c r="X18" t="s">
        <v>77</v>
      </c>
      <c r="Y18">
        <v>30</v>
      </c>
      <c r="AA18" t="s">
        <v>3</v>
      </c>
      <c r="AB18">
        <v>25</v>
      </c>
    </row>
    <row r="19" spans="19:28" x14ac:dyDescent="0.3">
      <c r="S19" t="s">
        <v>36</v>
      </c>
      <c r="V19">
        <v>20</v>
      </c>
      <c r="W19">
        <v>6</v>
      </c>
      <c r="X19" t="s">
        <v>36</v>
      </c>
      <c r="Y19">
        <v>50</v>
      </c>
      <c r="AA19" t="s">
        <v>4</v>
      </c>
      <c r="AB19">
        <v>50</v>
      </c>
    </row>
    <row r="20" spans="19:28" x14ac:dyDescent="0.3">
      <c r="S20" t="s">
        <v>97</v>
      </c>
      <c r="V20">
        <v>42</v>
      </c>
      <c r="W20">
        <v>7</v>
      </c>
      <c r="X20" t="s">
        <v>97</v>
      </c>
      <c r="Y20">
        <v>50</v>
      </c>
      <c r="AA20" t="s">
        <v>5</v>
      </c>
      <c r="AB20">
        <v>25</v>
      </c>
    </row>
    <row r="21" spans="19:28" x14ac:dyDescent="0.3">
      <c r="S21" t="s">
        <v>33</v>
      </c>
      <c r="V21">
        <v>50</v>
      </c>
      <c r="W21">
        <v>8</v>
      </c>
      <c r="X21" t="s">
        <v>33</v>
      </c>
      <c r="Y21">
        <v>20</v>
      </c>
      <c r="AA21" t="s">
        <v>6</v>
      </c>
      <c r="AB21">
        <v>25</v>
      </c>
    </row>
    <row r="22" spans="19:28" x14ac:dyDescent="0.3">
      <c r="S22" t="s">
        <v>22</v>
      </c>
      <c r="V22">
        <v>50</v>
      </c>
      <c r="W22">
        <v>9</v>
      </c>
      <c r="X22" t="s">
        <v>22</v>
      </c>
      <c r="Y22">
        <v>50</v>
      </c>
      <c r="AA22" t="s">
        <v>54</v>
      </c>
      <c r="AB22">
        <v>50</v>
      </c>
    </row>
    <row r="23" spans="19:28" x14ac:dyDescent="0.3">
      <c r="S23" t="s">
        <v>15</v>
      </c>
      <c r="V23">
        <v>40</v>
      </c>
      <c r="W23">
        <v>10</v>
      </c>
      <c r="X23" t="s">
        <v>15</v>
      </c>
      <c r="Y23">
        <v>20</v>
      </c>
      <c r="AA23" t="s">
        <v>98</v>
      </c>
      <c r="AB23">
        <v>50</v>
      </c>
    </row>
    <row r="24" spans="19:28" x14ac:dyDescent="0.3">
      <c r="S24" t="s">
        <v>29</v>
      </c>
      <c r="V24">
        <v>45</v>
      </c>
      <c r="W24">
        <v>11</v>
      </c>
      <c r="X24" t="s">
        <v>29</v>
      </c>
      <c r="Y24">
        <v>20</v>
      </c>
      <c r="AA24" t="s">
        <v>119</v>
      </c>
      <c r="AB24">
        <v>10</v>
      </c>
    </row>
    <row r="25" spans="19:28" x14ac:dyDescent="0.3">
      <c r="S25" t="s">
        <v>1</v>
      </c>
      <c r="V25">
        <v>40</v>
      </c>
      <c r="W25">
        <v>12</v>
      </c>
      <c r="X25" t="s">
        <v>1</v>
      </c>
      <c r="Y25">
        <v>50</v>
      </c>
      <c r="AA25" t="s">
        <v>117</v>
      </c>
      <c r="AB25">
        <v>50</v>
      </c>
    </row>
    <row r="26" spans="19:28" x14ac:dyDescent="0.3">
      <c r="S26" t="s">
        <v>2</v>
      </c>
      <c r="T26">
        <f>(40+50)/2</f>
        <v>45</v>
      </c>
      <c r="V26">
        <v>45</v>
      </c>
      <c r="W26">
        <v>13</v>
      </c>
      <c r="X26" t="s">
        <v>2</v>
      </c>
      <c r="AA26" t="s">
        <v>12</v>
      </c>
      <c r="AB26">
        <v>10</v>
      </c>
    </row>
    <row r="27" spans="19:28" x14ac:dyDescent="0.3">
      <c r="S27" t="s">
        <v>3</v>
      </c>
      <c r="V27">
        <v>40</v>
      </c>
      <c r="W27">
        <v>14</v>
      </c>
      <c r="X27" t="s">
        <v>3</v>
      </c>
      <c r="AA27" t="s">
        <v>13</v>
      </c>
      <c r="AB27">
        <v>10</v>
      </c>
    </row>
    <row r="28" spans="19:28" x14ac:dyDescent="0.3">
      <c r="S28" t="s">
        <v>4</v>
      </c>
      <c r="T28">
        <f>(20+50)/2</f>
        <v>35</v>
      </c>
      <c r="V28">
        <v>35</v>
      </c>
      <c r="W28">
        <v>15</v>
      </c>
      <c r="X28" t="s">
        <v>4</v>
      </c>
      <c r="AA28" t="s">
        <v>99</v>
      </c>
      <c r="AB28">
        <v>10</v>
      </c>
    </row>
    <row r="29" spans="19:28" x14ac:dyDescent="0.3">
      <c r="S29" t="s">
        <v>5</v>
      </c>
      <c r="V29">
        <v>47</v>
      </c>
      <c r="W29">
        <v>16</v>
      </c>
      <c r="X29" t="s">
        <v>5</v>
      </c>
      <c r="AA29" t="s">
        <v>100</v>
      </c>
      <c r="AB29">
        <v>10</v>
      </c>
    </row>
    <row r="30" spans="19:28" x14ac:dyDescent="0.3">
      <c r="S30" t="s">
        <v>6</v>
      </c>
      <c r="V30">
        <v>40</v>
      </c>
      <c r="W30">
        <v>17</v>
      </c>
      <c r="X30" t="s">
        <v>6</v>
      </c>
      <c r="AA30" t="s">
        <v>101</v>
      </c>
      <c r="AB30">
        <v>50</v>
      </c>
    </row>
    <row r="31" spans="19:28" x14ac:dyDescent="0.3">
      <c r="S31" t="s">
        <v>54</v>
      </c>
      <c r="V31">
        <v>45</v>
      </c>
      <c r="W31">
        <v>18</v>
      </c>
      <c r="X31" t="s">
        <v>54</v>
      </c>
    </row>
    <row r="32" spans="19:28" x14ac:dyDescent="0.3">
      <c r="S32" t="s">
        <v>98</v>
      </c>
      <c r="V32">
        <v>50</v>
      </c>
      <c r="W32">
        <v>19</v>
      </c>
      <c r="X32" t="s">
        <v>98</v>
      </c>
    </row>
    <row r="33" spans="19:24" x14ac:dyDescent="0.3">
      <c r="S33" t="s">
        <v>12</v>
      </c>
      <c r="V33">
        <v>20</v>
      </c>
      <c r="W33">
        <v>20</v>
      </c>
      <c r="X33" t="s">
        <v>12</v>
      </c>
    </row>
    <row r="34" spans="19:24" x14ac:dyDescent="0.3">
      <c r="S34" t="s">
        <v>13</v>
      </c>
      <c r="T34">
        <f>(40+50)/2</f>
        <v>45</v>
      </c>
      <c r="V34">
        <v>45</v>
      </c>
      <c r="W34">
        <v>21</v>
      </c>
      <c r="X34" t="s">
        <v>13</v>
      </c>
    </row>
    <row r="35" spans="19:24" x14ac:dyDescent="0.3">
      <c r="S35" t="s">
        <v>99</v>
      </c>
      <c r="V35">
        <v>40</v>
      </c>
      <c r="W35">
        <v>22</v>
      </c>
      <c r="X35" t="s">
        <v>99</v>
      </c>
    </row>
    <row r="36" spans="19:24" x14ac:dyDescent="0.3">
      <c r="S36" t="s">
        <v>100</v>
      </c>
      <c r="V36">
        <v>40</v>
      </c>
      <c r="W36">
        <v>23</v>
      </c>
      <c r="X36" t="s">
        <v>100</v>
      </c>
    </row>
    <row r="37" spans="19:24" x14ac:dyDescent="0.3">
      <c r="S37" t="s">
        <v>101</v>
      </c>
      <c r="V37">
        <v>50</v>
      </c>
      <c r="W37">
        <v>24</v>
      </c>
      <c r="X37" t="s">
        <v>101</v>
      </c>
    </row>
    <row r="38" spans="19:24" x14ac:dyDescent="0.3">
      <c r="S38" t="s">
        <v>102</v>
      </c>
      <c r="V38">
        <v>40</v>
      </c>
      <c r="W38">
        <v>25</v>
      </c>
      <c r="X38" t="s">
        <v>102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F37A-B8DC-4516-8DAF-24DC1C65E444}">
  <dimension ref="A1:M17"/>
  <sheetViews>
    <sheetView workbookViewId="0">
      <selection activeCell="F28" sqref="F2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4.109375" bestFit="1" customWidth="1"/>
    <col min="8" max="8" width="17.5546875" bestFit="1" customWidth="1"/>
    <col min="9" max="9" width="22.5546875" bestFit="1" customWidth="1"/>
    <col min="10" max="10" width="24.109375" bestFit="1" customWidth="1"/>
  </cols>
  <sheetData>
    <row r="1" spans="1:13" x14ac:dyDescent="0.3">
      <c r="A1" s="39" t="s">
        <v>154</v>
      </c>
      <c r="B1" s="39" t="s">
        <v>155</v>
      </c>
      <c r="C1" s="39" t="s">
        <v>153</v>
      </c>
      <c r="H1" s="39" t="s">
        <v>154</v>
      </c>
      <c r="I1" s="39" t="s">
        <v>155</v>
      </c>
      <c r="J1" s="39" t="s">
        <v>156</v>
      </c>
    </row>
    <row r="2" spans="1:13" x14ac:dyDescent="0.3">
      <c r="A2">
        <v>0</v>
      </c>
      <c r="B2">
        <v>0</v>
      </c>
      <c r="H2">
        <v>0</v>
      </c>
      <c r="I2">
        <v>0</v>
      </c>
    </row>
    <row r="3" spans="1:13" x14ac:dyDescent="0.3">
      <c r="A3">
        <v>33</v>
      </c>
      <c r="B3">
        <f>M3</f>
        <v>99.199999999999818</v>
      </c>
      <c r="C3" t="s">
        <v>15</v>
      </c>
      <c r="D3">
        <v>3435.6</v>
      </c>
      <c r="E3">
        <v>3430.4</v>
      </c>
      <c r="F3">
        <f>D3-E3</f>
        <v>5.1999999999998181</v>
      </c>
      <c r="H3">
        <v>33</v>
      </c>
      <c r="I3">
        <f>M3*100</f>
        <v>9919.9999999999818</v>
      </c>
      <c r="J3" t="s">
        <v>15</v>
      </c>
      <c r="K3">
        <v>3435.6</v>
      </c>
      <c r="L3">
        <v>3336.4</v>
      </c>
      <c r="M3">
        <f>K3-L3</f>
        <v>99.199999999999818</v>
      </c>
    </row>
    <row r="4" spans="1:13" x14ac:dyDescent="0.3">
      <c r="A4">
        <v>155.69999999999999</v>
      </c>
      <c r="B4">
        <f t="shared" ref="B4:B17" si="0">M4</f>
        <v>120.69999999999982</v>
      </c>
      <c r="C4" t="s">
        <v>29</v>
      </c>
      <c r="D4">
        <v>3352.6</v>
      </c>
      <c r="E4">
        <v>3350.8</v>
      </c>
      <c r="F4">
        <f t="shared" ref="F4:F16" si="1">D4-E4</f>
        <v>1.7999999999997272</v>
      </c>
      <c r="H4">
        <v>155.69999999999999</v>
      </c>
      <c r="I4">
        <f t="shared" ref="I4:I16" si="2">M4*100</f>
        <v>12069.999999999982</v>
      </c>
      <c r="J4" t="s">
        <v>29</v>
      </c>
      <c r="K4">
        <v>3352.6</v>
      </c>
      <c r="L4">
        <v>3231.9</v>
      </c>
      <c r="M4">
        <f t="shared" ref="M4:M16" si="3">K4-L4</f>
        <v>120.69999999999982</v>
      </c>
    </row>
    <row r="5" spans="1:13" x14ac:dyDescent="0.3">
      <c r="A5">
        <v>271.60000000000002</v>
      </c>
      <c r="B5">
        <f t="shared" si="0"/>
        <v>638.19999999999982</v>
      </c>
      <c r="C5" t="s">
        <v>1</v>
      </c>
      <c r="D5">
        <v>3749.7</v>
      </c>
      <c r="E5">
        <v>3747</v>
      </c>
      <c r="F5">
        <f t="shared" si="1"/>
        <v>2.6999999999998181</v>
      </c>
      <c r="H5">
        <v>271.60000000000002</v>
      </c>
      <c r="I5">
        <f t="shared" si="2"/>
        <v>63819.999999999985</v>
      </c>
      <c r="J5" t="s">
        <v>1</v>
      </c>
      <c r="K5">
        <v>3749.7</v>
      </c>
      <c r="L5">
        <v>3111.5</v>
      </c>
      <c r="M5">
        <f t="shared" si="3"/>
        <v>638.19999999999982</v>
      </c>
    </row>
    <row r="6" spans="1:13" x14ac:dyDescent="0.3">
      <c r="A6">
        <v>456.8</v>
      </c>
      <c r="B6">
        <f t="shared" si="0"/>
        <v>1159.8000000000002</v>
      </c>
      <c r="C6" t="s">
        <v>2</v>
      </c>
      <c r="D6">
        <v>4147</v>
      </c>
      <c r="E6">
        <v>4144</v>
      </c>
      <c r="F6">
        <f t="shared" si="1"/>
        <v>3</v>
      </c>
      <c r="H6">
        <v>456.8</v>
      </c>
      <c r="I6">
        <f t="shared" si="2"/>
        <v>115980.00000000001</v>
      </c>
      <c r="J6" t="s">
        <v>2</v>
      </c>
      <c r="K6">
        <v>4147</v>
      </c>
      <c r="L6">
        <v>2987.2</v>
      </c>
      <c r="M6">
        <f t="shared" si="3"/>
        <v>1159.8000000000002</v>
      </c>
    </row>
    <row r="7" spans="1:13" x14ac:dyDescent="0.3">
      <c r="A7">
        <v>598.4</v>
      </c>
      <c r="B7">
        <f t="shared" si="0"/>
        <v>489</v>
      </c>
      <c r="C7" t="s">
        <v>3</v>
      </c>
      <c r="D7">
        <v>3433.6</v>
      </c>
      <c r="E7">
        <v>3430.4</v>
      </c>
      <c r="F7">
        <f t="shared" si="1"/>
        <v>3.1999999999998181</v>
      </c>
      <c r="H7">
        <v>598.4</v>
      </c>
      <c r="I7">
        <f t="shared" si="2"/>
        <v>48900</v>
      </c>
      <c r="J7" t="s">
        <v>3</v>
      </c>
      <c r="K7">
        <v>3433.6</v>
      </c>
      <c r="L7">
        <v>2944.6</v>
      </c>
      <c r="M7">
        <f t="shared" si="3"/>
        <v>489</v>
      </c>
    </row>
    <row r="8" spans="1:13" x14ac:dyDescent="0.3">
      <c r="A8">
        <v>816.8</v>
      </c>
      <c r="B8">
        <f t="shared" si="0"/>
        <v>827</v>
      </c>
      <c r="C8" t="s">
        <v>4</v>
      </c>
      <c r="D8">
        <v>3717.1</v>
      </c>
      <c r="E8">
        <v>3716.1</v>
      </c>
      <c r="F8">
        <f t="shared" si="1"/>
        <v>1</v>
      </c>
      <c r="H8">
        <v>816.8</v>
      </c>
      <c r="I8">
        <f t="shared" si="2"/>
        <v>82700</v>
      </c>
      <c r="J8" t="s">
        <v>4</v>
      </c>
      <c r="K8">
        <v>3717.1</v>
      </c>
      <c r="L8">
        <v>2890.1</v>
      </c>
      <c r="M8">
        <f t="shared" si="3"/>
        <v>827</v>
      </c>
    </row>
    <row r="9" spans="1:13" x14ac:dyDescent="0.3">
      <c r="A9">
        <v>971.4</v>
      </c>
      <c r="B9">
        <f t="shared" si="0"/>
        <v>979.80000000000018</v>
      </c>
      <c r="C9" t="s">
        <v>5</v>
      </c>
      <c r="D9">
        <v>5050.1000000000004</v>
      </c>
      <c r="E9">
        <v>5049.5</v>
      </c>
      <c r="F9">
        <f t="shared" si="1"/>
        <v>0.6000000000003638</v>
      </c>
      <c r="H9">
        <v>971.4</v>
      </c>
      <c r="I9">
        <f t="shared" si="2"/>
        <v>97980.000000000015</v>
      </c>
      <c r="J9" t="s">
        <v>5</v>
      </c>
      <c r="K9">
        <v>5050.1000000000004</v>
      </c>
      <c r="L9">
        <v>4070.3</v>
      </c>
      <c r="M9">
        <f t="shared" si="3"/>
        <v>979.80000000000018</v>
      </c>
    </row>
    <row r="10" spans="1:13" x14ac:dyDescent="0.3">
      <c r="A10">
        <v>1154.5</v>
      </c>
      <c r="B10">
        <f t="shared" si="0"/>
        <v>916</v>
      </c>
      <c r="C10" t="s">
        <v>6</v>
      </c>
      <c r="D10">
        <v>5028.3</v>
      </c>
      <c r="E10">
        <v>5023.8</v>
      </c>
      <c r="F10">
        <f t="shared" si="1"/>
        <v>4.5</v>
      </c>
      <c r="H10">
        <v>1154.5</v>
      </c>
      <c r="I10">
        <f t="shared" si="2"/>
        <v>91600</v>
      </c>
      <c r="J10" t="s">
        <v>6</v>
      </c>
      <c r="K10">
        <v>5028.3</v>
      </c>
      <c r="L10">
        <v>4112.3</v>
      </c>
      <c r="M10">
        <f t="shared" si="3"/>
        <v>916</v>
      </c>
    </row>
    <row r="11" spans="1:13" x14ac:dyDescent="0.3">
      <c r="A11">
        <v>1745</v>
      </c>
      <c r="B11">
        <f t="shared" si="0"/>
        <v>1393.1999999999998</v>
      </c>
      <c r="C11" t="s">
        <v>54</v>
      </c>
      <c r="D11">
        <v>5639</v>
      </c>
      <c r="E11">
        <v>5636.4</v>
      </c>
      <c r="F11">
        <f t="shared" si="1"/>
        <v>2.6000000000003638</v>
      </c>
      <c r="H11">
        <v>1745</v>
      </c>
      <c r="I11">
        <f t="shared" si="2"/>
        <v>139319.99999999997</v>
      </c>
      <c r="J11" t="s">
        <v>54</v>
      </c>
      <c r="K11">
        <v>5639</v>
      </c>
      <c r="L11">
        <v>4245.8</v>
      </c>
      <c r="M11">
        <f t="shared" si="3"/>
        <v>1393.1999999999998</v>
      </c>
    </row>
    <row r="12" spans="1:13" x14ac:dyDescent="0.3">
      <c r="A12">
        <v>2361</v>
      </c>
      <c r="B12">
        <f t="shared" si="0"/>
        <v>1471.5</v>
      </c>
      <c r="C12" t="s">
        <v>98</v>
      </c>
      <c r="D12">
        <v>5837.2</v>
      </c>
      <c r="E12">
        <v>5834.2</v>
      </c>
      <c r="F12">
        <f t="shared" si="1"/>
        <v>3</v>
      </c>
      <c r="H12">
        <v>2361</v>
      </c>
      <c r="I12">
        <f t="shared" si="2"/>
        <v>147150</v>
      </c>
      <c r="J12" t="s">
        <v>98</v>
      </c>
      <c r="K12">
        <v>5837.2</v>
      </c>
      <c r="L12">
        <v>4365.7</v>
      </c>
      <c r="M12">
        <f t="shared" si="3"/>
        <v>1471.5</v>
      </c>
    </row>
    <row r="13" spans="1:13" x14ac:dyDescent="0.3">
      <c r="A13">
        <v>2512.9</v>
      </c>
      <c r="B13">
        <f t="shared" si="0"/>
        <v>1498.1000000000004</v>
      </c>
      <c r="C13" t="s">
        <v>12</v>
      </c>
      <c r="D13">
        <v>5983.6</v>
      </c>
      <c r="E13">
        <v>5981</v>
      </c>
      <c r="F13">
        <f t="shared" si="1"/>
        <v>2.6000000000003638</v>
      </c>
      <c r="H13">
        <v>2512.9</v>
      </c>
      <c r="I13">
        <f t="shared" si="2"/>
        <v>149810.00000000003</v>
      </c>
      <c r="J13" t="s">
        <v>12</v>
      </c>
      <c r="K13">
        <v>5983.6</v>
      </c>
      <c r="L13">
        <v>4485.5</v>
      </c>
      <c r="M13">
        <f t="shared" si="3"/>
        <v>1498.1000000000004</v>
      </c>
    </row>
    <row r="14" spans="1:13" x14ac:dyDescent="0.3">
      <c r="A14">
        <v>2987.3</v>
      </c>
      <c r="B14">
        <f t="shared" si="0"/>
        <v>1616.8000000000002</v>
      </c>
      <c r="C14" t="s">
        <v>13</v>
      </c>
      <c r="D14">
        <v>6298.1</v>
      </c>
      <c r="E14">
        <v>6293.4</v>
      </c>
      <c r="F14">
        <f t="shared" si="1"/>
        <v>4.7000000000007276</v>
      </c>
      <c r="H14">
        <v>2987.3</v>
      </c>
      <c r="I14">
        <f t="shared" si="2"/>
        <v>161680.00000000003</v>
      </c>
      <c r="J14" t="s">
        <v>13</v>
      </c>
      <c r="K14">
        <v>6298.1</v>
      </c>
      <c r="L14">
        <v>4681.3</v>
      </c>
      <c r="M14">
        <f t="shared" si="3"/>
        <v>1616.8000000000002</v>
      </c>
    </row>
    <row r="15" spans="1:13" x14ac:dyDescent="0.3">
      <c r="A15">
        <v>3498.7</v>
      </c>
      <c r="B15">
        <f t="shared" si="0"/>
        <v>1257.4000000000001</v>
      </c>
      <c r="C15" t="s">
        <v>99</v>
      </c>
      <c r="D15">
        <v>3976.5</v>
      </c>
      <c r="E15">
        <v>3974.5</v>
      </c>
      <c r="F15">
        <f t="shared" si="1"/>
        <v>2</v>
      </c>
      <c r="H15">
        <v>3498.7</v>
      </c>
      <c r="I15">
        <f t="shared" si="2"/>
        <v>125740.00000000001</v>
      </c>
      <c r="J15" t="s">
        <v>99</v>
      </c>
      <c r="K15">
        <v>3976.5</v>
      </c>
      <c r="L15">
        <v>2719.1</v>
      </c>
      <c r="M15">
        <f t="shared" si="3"/>
        <v>1257.4000000000001</v>
      </c>
    </row>
    <row r="16" spans="1:13" x14ac:dyDescent="0.3">
      <c r="A16">
        <v>3757.5</v>
      </c>
      <c r="B16">
        <f t="shared" si="0"/>
        <v>1212.7999999999997</v>
      </c>
      <c r="C16" t="s">
        <v>100</v>
      </c>
      <c r="D16">
        <v>3784.2</v>
      </c>
      <c r="E16">
        <v>3782.3</v>
      </c>
      <c r="F16">
        <f t="shared" si="1"/>
        <v>1.8999999999996362</v>
      </c>
      <c r="H16">
        <v>3757.5</v>
      </c>
      <c r="I16">
        <f t="shared" si="2"/>
        <v>121279.99999999997</v>
      </c>
      <c r="J16" t="s">
        <v>100</v>
      </c>
      <c r="K16">
        <v>3784.2</v>
      </c>
      <c r="L16">
        <v>2571.4</v>
      </c>
      <c r="M16">
        <f t="shared" si="3"/>
        <v>1212.7999999999997</v>
      </c>
    </row>
    <row r="17" spans="1:2" x14ac:dyDescent="0.3">
      <c r="A17">
        <v>4085.1</v>
      </c>
      <c r="B17">
        <f t="shared" si="0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8375-EEF6-4428-A253-C0D153A9C13E}">
  <dimension ref="A1:CL41"/>
  <sheetViews>
    <sheetView topLeftCell="AE7" zoomScale="84" zoomScaleNormal="84" workbookViewId="0">
      <selection activeCell="A2" sqref="A2:P12"/>
    </sheetView>
  </sheetViews>
  <sheetFormatPr defaultRowHeight="14.4" x14ac:dyDescent="0.3"/>
  <cols>
    <col min="1" max="1" width="12.6640625" bestFit="1" customWidth="1"/>
    <col min="2" max="9" width="9.33203125" bestFit="1" customWidth="1"/>
    <col min="10" max="11" width="10.33203125" bestFit="1" customWidth="1"/>
    <col min="12" max="16" width="10.33203125" customWidth="1"/>
    <col min="17" max="17" width="10.33203125" bestFit="1" customWidth="1"/>
    <col min="18" max="18" width="10" bestFit="1" customWidth="1"/>
    <col min="19" max="19" width="12.33203125" bestFit="1" customWidth="1"/>
    <col min="20" max="21" width="11.88671875" bestFit="1" customWidth="1"/>
    <col min="22" max="23" width="11.88671875" customWidth="1"/>
    <col min="24" max="24" width="12.33203125" bestFit="1" customWidth="1"/>
    <col min="25" max="76" width="11.88671875" customWidth="1"/>
    <col min="77" max="77" width="16.33203125" customWidth="1"/>
    <col min="78" max="86" width="9.33203125" bestFit="1" customWidth="1"/>
    <col min="87" max="89" width="10.33203125" bestFit="1" customWidth="1"/>
  </cols>
  <sheetData>
    <row r="1" spans="1:90" ht="15.6" x14ac:dyDescent="0.3">
      <c r="A1" s="15" t="s">
        <v>207</v>
      </c>
      <c r="B1" s="63" t="s">
        <v>197</v>
      </c>
      <c r="C1" s="63" t="s">
        <v>198</v>
      </c>
      <c r="D1" s="63" t="s">
        <v>199</v>
      </c>
      <c r="E1" s="63" t="s">
        <v>200</v>
      </c>
      <c r="F1" s="63" t="s">
        <v>201</v>
      </c>
      <c r="G1" s="63" t="s">
        <v>202</v>
      </c>
      <c r="H1" s="63" t="s">
        <v>203</v>
      </c>
      <c r="I1" s="63" t="s">
        <v>204</v>
      </c>
      <c r="J1" s="63" t="s">
        <v>205</v>
      </c>
      <c r="K1" s="63" t="s">
        <v>206</v>
      </c>
      <c r="L1" s="63" t="s">
        <v>236</v>
      </c>
      <c r="M1" s="63" t="s">
        <v>237</v>
      </c>
      <c r="N1" s="63" t="s">
        <v>238</v>
      </c>
      <c r="O1" s="63" t="s">
        <v>239</v>
      </c>
      <c r="P1" s="63" t="s">
        <v>240</v>
      </c>
      <c r="Q1" s="50" t="s">
        <v>208</v>
      </c>
      <c r="R1" s="51" t="s">
        <v>209</v>
      </c>
      <c r="S1" s="58" t="s">
        <v>235</v>
      </c>
      <c r="T1" s="20" t="s">
        <v>196</v>
      </c>
      <c r="U1" s="16" t="s">
        <v>195</v>
      </c>
      <c r="V1" s="50" t="s">
        <v>208</v>
      </c>
      <c r="W1" s="51" t="s">
        <v>209</v>
      </c>
      <c r="X1" s="59" t="s">
        <v>235</v>
      </c>
      <c r="Y1" s="54" t="s">
        <v>196</v>
      </c>
      <c r="Z1" s="54" t="s">
        <v>195</v>
      </c>
      <c r="AA1" s="50" t="s">
        <v>208</v>
      </c>
      <c r="AB1" s="51" t="s">
        <v>209</v>
      </c>
      <c r="AC1" s="59" t="s">
        <v>235</v>
      </c>
      <c r="AD1" s="54" t="s">
        <v>196</v>
      </c>
      <c r="AE1" s="54" t="s">
        <v>195</v>
      </c>
      <c r="AF1" s="50" t="s">
        <v>208</v>
      </c>
      <c r="AG1" s="51" t="s">
        <v>209</v>
      </c>
      <c r="AH1" s="59" t="s">
        <v>235</v>
      </c>
      <c r="AI1" s="54" t="s">
        <v>196</v>
      </c>
      <c r="AJ1" s="54" t="s">
        <v>195</v>
      </c>
      <c r="AK1" s="50" t="s">
        <v>208</v>
      </c>
      <c r="AL1" s="51" t="s">
        <v>209</v>
      </c>
      <c r="AM1" s="59" t="s">
        <v>235</v>
      </c>
      <c r="AN1" s="54" t="s">
        <v>196</v>
      </c>
      <c r="AO1" s="54" t="s">
        <v>195</v>
      </c>
      <c r="AP1" s="50" t="s">
        <v>208</v>
      </c>
      <c r="AQ1" s="51" t="s">
        <v>209</v>
      </c>
      <c r="AR1" s="59" t="s">
        <v>235</v>
      </c>
      <c r="AS1" s="54" t="s">
        <v>196</v>
      </c>
      <c r="AT1" s="54" t="s">
        <v>195</v>
      </c>
      <c r="AU1" s="50" t="s">
        <v>208</v>
      </c>
      <c r="AV1" s="51" t="s">
        <v>209</v>
      </c>
      <c r="AW1" s="59" t="s">
        <v>235</v>
      </c>
      <c r="AX1" s="54" t="s">
        <v>196</v>
      </c>
      <c r="AY1" s="54" t="s">
        <v>195</v>
      </c>
      <c r="AZ1" s="50" t="s">
        <v>208</v>
      </c>
      <c r="BA1" s="51" t="s">
        <v>209</v>
      </c>
      <c r="BB1" s="59" t="s">
        <v>235</v>
      </c>
      <c r="BC1" s="54" t="s">
        <v>196</v>
      </c>
      <c r="BD1" s="54" t="s">
        <v>195</v>
      </c>
      <c r="BE1" s="50" t="s">
        <v>208</v>
      </c>
      <c r="BF1" s="51" t="s">
        <v>209</v>
      </c>
      <c r="BG1" s="59" t="s">
        <v>235</v>
      </c>
      <c r="BH1" s="54" t="s">
        <v>196</v>
      </c>
      <c r="BI1" s="54" t="s">
        <v>195</v>
      </c>
      <c r="BJ1" s="50" t="s">
        <v>208</v>
      </c>
      <c r="BK1" s="51" t="s">
        <v>209</v>
      </c>
      <c r="BL1" s="59" t="s">
        <v>235</v>
      </c>
      <c r="BM1" s="54" t="s">
        <v>196</v>
      </c>
      <c r="BN1" s="54" t="s">
        <v>195</v>
      </c>
      <c r="BO1" s="50" t="s">
        <v>208</v>
      </c>
      <c r="BP1" s="51" t="s">
        <v>209</v>
      </c>
      <c r="BQ1" s="59" t="s">
        <v>235</v>
      </c>
      <c r="BR1" s="54" t="s">
        <v>196</v>
      </c>
      <c r="BS1" s="54" t="s">
        <v>195</v>
      </c>
      <c r="BT1" s="50" t="s">
        <v>208</v>
      </c>
      <c r="BU1" s="51" t="s">
        <v>209</v>
      </c>
      <c r="BV1" s="59" t="s">
        <v>235</v>
      </c>
      <c r="BW1" s="54" t="s">
        <v>196</v>
      </c>
      <c r="BX1" s="54" t="s">
        <v>195</v>
      </c>
      <c r="BY1" s="49" t="s">
        <v>171</v>
      </c>
      <c r="BZ1" s="56" t="s">
        <v>183</v>
      </c>
      <c r="CA1" s="20" t="s">
        <v>184</v>
      </c>
      <c r="CB1" s="16" t="s">
        <v>185</v>
      </c>
      <c r="CC1" s="21" t="s">
        <v>186</v>
      </c>
      <c r="CD1" s="15" t="s">
        <v>187</v>
      </c>
      <c r="CE1" s="66" t="s">
        <v>188</v>
      </c>
      <c r="CF1" s="20" t="s">
        <v>189</v>
      </c>
      <c r="CG1" s="62" t="s">
        <v>190</v>
      </c>
      <c r="CH1" s="72" t="s">
        <v>191</v>
      </c>
      <c r="CI1" s="11" t="s">
        <v>192</v>
      </c>
      <c r="CJ1" s="74" t="s">
        <v>193</v>
      </c>
      <c r="CK1" s="76" t="s">
        <v>194</v>
      </c>
      <c r="CL1" s="78" t="s">
        <v>234</v>
      </c>
    </row>
    <row r="2" spans="1:90" x14ac:dyDescent="0.3">
      <c r="A2" s="56" t="s">
        <v>183</v>
      </c>
      <c r="B2" s="56">
        <v>30</v>
      </c>
      <c r="C2" s="56">
        <v>3</v>
      </c>
      <c r="D2" s="56">
        <v>3</v>
      </c>
      <c r="E2" s="56">
        <v>1</v>
      </c>
      <c r="F2" s="56">
        <v>0</v>
      </c>
      <c r="G2" s="56">
        <v>0</v>
      </c>
      <c r="H2" s="56">
        <v>0</v>
      </c>
      <c r="I2" s="56">
        <v>2</v>
      </c>
      <c r="J2" s="56">
        <v>1</v>
      </c>
      <c r="K2" s="56">
        <v>0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20"/>
      <c r="W2" s="20"/>
      <c r="X2" s="20"/>
      <c r="Y2" s="20"/>
      <c r="Z2" s="20"/>
      <c r="AA2" s="16"/>
      <c r="AB2" s="16"/>
      <c r="AC2" s="16"/>
      <c r="AD2" s="16"/>
      <c r="AE2" s="16"/>
      <c r="AF2" s="21"/>
      <c r="AG2" s="21"/>
      <c r="AH2" s="21"/>
      <c r="AI2" s="21"/>
      <c r="AJ2" s="21"/>
      <c r="AK2" s="15"/>
      <c r="AL2" s="15"/>
      <c r="AM2" s="15"/>
      <c r="AN2" s="15"/>
      <c r="AO2" s="15"/>
      <c r="AP2" s="66"/>
      <c r="AQ2" s="66"/>
      <c r="AR2" s="66"/>
      <c r="AS2" s="66"/>
      <c r="AT2" s="66"/>
      <c r="AU2" s="20"/>
      <c r="AV2" s="20"/>
      <c r="AW2" s="20"/>
      <c r="AX2" s="20"/>
      <c r="AY2" s="20"/>
      <c r="AZ2" s="62"/>
      <c r="BA2" s="62"/>
      <c r="BB2" s="62"/>
      <c r="BC2" s="62"/>
      <c r="BD2" s="62"/>
      <c r="BE2" s="15"/>
      <c r="BF2" s="15"/>
      <c r="BG2" s="15"/>
      <c r="BH2" s="15"/>
      <c r="BI2" s="15"/>
      <c r="BJ2" s="11"/>
      <c r="BK2" s="11"/>
      <c r="BL2" s="11"/>
      <c r="BM2" s="11"/>
      <c r="BN2" s="11"/>
      <c r="BO2" s="74"/>
      <c r="BP2" s="74"/>
      <c r="BQ2" s="74"/>
      <c r="BR2" s="74"/>
      <c r="BS2" s="74"/>
      <c r="BT2" s="76"/>
      <c r="BU2" s="76"/>
      <c r="BV2" s="76"/>
      <c r="BW2" s="76"/>
      <c r="BX2" s="76"/>
      <c r="BY2" s="1" t="s">
        <v>172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79"/>
    </row>
    <row r="3" spans="1:90" x14ac:dyDescent="0.3">
      <c r="A3" s="16" t="s">
        <v>184</v>
      </c>
      <c r="B3" s="64">
        <v>14</v>
      </c>
      <c r="C3" s="64">
        <v>6</v>
      </c>
      <c r="D3" s="64">
        <v>4</v>
      </c>
      <c r="E3" s="64">
        <v>1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1</v>
      </c>
      <c r="M3" s="64"/>
      <c r="N3" s="64"/>
      <c r="O3" s="64"/>
      <c r="P3" s="64"/>
      <c r="Q3" s="56"/>
      <c r="R3" s="56"/>
      <c r="S3" s="56"/>
      <c r="T3" s="56"/>
      <c r="U3" s="56"/>
      <c r="V3" s="20"/>
      <c r="W3" s="20"/>
      <c r="X3" s="20"/>
      <c r="Y3" s="20"/>
      <c r="Z3" s="20"/>
      <c r="AA3" s="16"/>
      <c r="AB3" s="16"/>
      <c r="AC3" s="16"/>
      <c r="AD3" s="16"/>
      <c r="AE3" s="16"/>
      <c r="AF3" s="21"/>
      <c r="AG3" s="21"/>
      <c r="AH3" s="21"/>
      <c r="AI3" s="21"/>
      <c r="AJ3" s="21"/>
      <c r="AK3" s="15"/>
      <c r="AL3" s="15"/>
      <c r="AM3" s="15"/>
      <c r="AN3" s="15"/>
      <c r="AO3" s="15"/>
      <c r="AP3" s="66"/>
      <c r="AQ3" s="66"/>
      <c r="AR3" s="66"/>
      <c r="AS3" s="66"/>
      <c r="AT3" s="66"/>
      <c r="AU3" s="20"/>
      <c r="AV3" s="20"/>
      <c r="AW3" s="20"/>
      <c r="AX3" s="20"/>
      <c r="AY3" s="20"/>
      <c r="AZ3" s="62"/>
      <c r="BA3" s="62"/>
      <c r="BB3" s="62"/>
      <c r="BC3" s="62"/>
      <c r="BD3" s="62"/>
      <c r="BE3" s="15"/>
      <c r="BF3" s="15"/>
      <c r="BG3" s="15"/>
      <c r="BH3" s="15"/>
      <c r="BI3" s="15"/>
      <c r="BJ3" s="11"/>
      <c r="BK3" s="11"/>
      <c r="BL3" s="11"/>
      <c r="BM3" s="11"/>
      <c r="BN3" s="11"/>
      <c r="BO3" s="74"/>
      <c r="BP3" s="74"/>
      <c r="BQ3" s="74"/>
      <c r="BR3" s="74"/>
      <c r="BS3" s="74"/>
      <c r="BT3" s="76"/>
      <c r="BU3" s="76"/>
      <c r="BV3" s="76"/>
      <c r="BW3" s="76"/>
      <c r="BX3" s="76"/>
      <c r="BY3" s="1" t="s">
        <v>173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79"/>
    </row>
    <row r="4" spans="1:90" x14ac:dyDescent="0.3">
      <c r="A4" s="54" t="s">
        <v>185</v>
      </c>
      <c r="B4" s="54">
        <v>24</v>
      </c>
      <c r="C4" s="54">
        <v>2</v>
      </c>
      <c r="D4" s="54">
        <v>0</v>
      </c>
      <c r="E4" s="54">
        <v>0</v>
      </c>
      <c r="F4" s="54">
        <v>1</v>
      </c>
      <c r="G4" s="54">
        <v>1</v>
      </c>
      <c r="H4" s="54">
        <v>0</v>
      </c>
      <c r="I4" s="54">
        <v>0</v>
      </c>
      <c r="J4" s="54">
        <v>1</v>
      </c>
      <c r="K4" s="54">
        <v>0</v>
      </c>
      <c r="L4" s="54"/>
      <c r="M4" s="54"/>
      <c r="N4" s="54"/>
      <c r="O4" s="54"/>
      <c r="P4" s="54"/>
      <c r="Q4" s="56"/>
      <c r="R4" s="56"/>
      <c r="S4" s="56"/>
      <c r="T4" s="56"/>
      <c r="U4" s="56"/>
      <c r="V4" s="20"/>
      <c r="W4" s="20"/>
      <c r="X4" s="20"/>
      <c r="Y4" s="20"/>
      <c r="Z4" s="20"/>
      <c r="AA4" s="16"/>
      <c r="AB4" s="16"/>
      <c r="AC4" s="16"/>
      <c r="AD4" s="16"/>
      <c r="AE4" s="16"/>
      <c r="AF4" s="21"/>
      <c r="AG4" s="21"/>
      <c r="AH4" s="21"/>
      <c r="AI4" s="21"/>
      <c r="AJ4" s="21"/>
      <c r="AK4" s="15"/>
      <c r="AL4" s="15"/>
      <c r="AM4" s="15"/>
      <c r="AN4" s="15"/>
      <c r="AO4" s="15"/>
      <c r="AP4" s="66"/>
      <c r="AQ4" s="66"/>
      <c r="AR4" s="66"/>
      <c r="AS4" s="66"/>
      <c r="AT4" s="66"/>
      <c r="AU4" s="20"/>
      <c r="AV4" s="20"/>
      <c r="AW4" s="20"/>
      <c r="AX4" s="20"/>
      <c r="AY4" s="20"/>
      <c r="AZ4" s="62"/>
      <c r="BA4" s="62"/>
      <c r="BB4" s="62"/>
      <c r="BC4" s="62"/>
      <c r="BD4" s="62"/>
      <c r="BE4" s="15"/>
      <c r="BF4" s="15"/>
      <c r="BG4" s="15"/>
      <c r="BH4" s="15"/>
      <c r="BI4" s="15"/>
      <c r="BJ4" s="11"/>
      <c r="BK4" s="11"/>
      <c r="BL4" s="11"/>
      <c r="BM4" s="11"/>
      <c r="BN4" s="11"/>
      <c r="BO4" s="74"/>
      <c r="BP4" s="74"/>
      <c r="BQ4" s="74"/>
      <c r="BR4" s="74"/>
      <c r="BS4" s="74"/>
      <c r="BT4" s="76"/>
      <c r="BU4" s="76"/>
      <c r="BV4" s="76"/>
      <c r="BW4" s="76"/>
      <c r="BX4" s="76"/>
      <c r="BY4" s="1" t="s">
        <v>94</v>
      </c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79"/>
    </row>
    <row r="5" spans="1:90" x14ac:dyDescent="0.3">
      <c r="A5" s="15" t="s">
        <v>186</v>
      </c>
      <c r="B5" s="15">
        <v>9</v>
      </c>
      <c r="C5" s="15">
        <v>2</v>
      </c>
      <c r="D5" s="15">
        <v>4</v>
      </c>
      <c r="E5" s="15">
        <v>1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/>
      <c r="M5" s="15"/>
      <c r="N5" s="15"/>
      <c r="O5" s="15"/>
      <c r="P5" s="15">
        <v>1</v>
      </c>
      <c r="Q5" s="56"/>
      <c r="R5" s="56"/>
      <c r="S5" s="56"/>
      <c r="T5" s="56"/>
      <c r="U5" s="56"/>
      <c r="V5" s="20"/>
      <c r="W5" s="20"/>
      <c r="X5" s="20"/>
      <c r="Y5" s="20"/>
      <c r="Z5" s="20"/>
      <c r="AA5" s="16"/>
      <c r="AB5" s="16"/>
      <c r="AC5" s="16"/>
      <c r="AD5" s="16"/>
      <c r="AE5" s="16"/>
      <c r="AF5" s="21"/>
      <c r="AG5" s="21"/>
      <c r="AH5" s="21"/>
      <c r="AI5" s="21"/>
      <c r="AJ5" s="21"/>
      <c r="AK5" s="15"/>
      <c r="AL5" s="15"/>
      <c r="AM5" s="15"/>
      <c r="AN5" s="15"/>
      <c r="AO5" s="15"/>
      <c r="AP5" s="66"/>
      <c r="AQ5" s="66"/>
      <c r="AR5" s="66"/>
      <c r="AS5" s="66"/>
      <c r="AT5" s="66"/>
      <c r="AU5" s="20"/>
      <c r="AV5" s="20"/>
      <c r="AW5" s="20"/>
      <c r="AX5" s="20"/>
      <c r="AY5" s="20"/>
      <c r="AZ5" s="62"/>
      <c r="BA5" s="62"/>
      <c r="BB5" s="62"/>
      <c r="BC5" s="62"/>
      <c r="BD5" s="62"/>
      <c r="BE5" s="15"/>
      <c r="BF5" s="15"/>
      <c r="BG5" s="15"/>
      <c r="BH5" s="15"/>
      <c r="BI5" s="15"/>
      <c r="BJ5" s="11"/>
      <c r="BK5" s="11"/>
      <c r="BL5" s="11"/>
      <c r="BM5" s="11"/>
      <c r="BN5" s="11"/>
      <c r="BO5" s="74"/>
      <c r="BP5" s="74"/>
      <c r="BQ5" s="74"/>
      <c r="BR5" s="74"/>
      <c r="BS5" s="74"/>
      <c r="BT5" s="76"/>
      <c r="BU5" s="76"/>
      <c r="BV5" s="76"/>
      <c r="BW5" s="76"/>
      <c r="BX5" s="76"/>
      <c r="BY5" s="1" t="s">
        <v>95</v>
      </c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79"/>
    </row>
    <row r="6" spans="1:90" x14ac:dyDescent="0.3">
      <c r="A6" s="65" t="s">
        <v>187</v>
      </c>
      <c r="B6" s="65">
        <v>50</v>
      </c>
      <c r="C6" s="65">
        <v>6</v>
      </c>
      <c r="D6" s="65">
        <v>2</v>
      </c>
      <c r="E6" s="65">
        <v>1</v>
      </c>
      <c r="F6" s="65">
        <v>2</v>
      </c>
      <c r="G6" s="65">
        <v>3</v>
      </c>
      <c r="H6" s="65"/>
      <c r="I6" s="65"/>
      <c r="J6" s="65"/>
      <c r="K6" s="65"/>
      <c r="L6" s="65"/>
      <c r="M6" s="65">
        <v>1</v>
      </c>
      <c r="N6" s="65"/>
      <c r="O6" s="65"/>
      <c r="P6" s="65"/>
      <c r="Q6" s="56"/>
      <c r="R6" s="56"/>
      <c r="S6" s="56"/>
      <c r="T6" s="56"/>
      <c r="U6" s="56"/>
      <c r="V6" s="20"/>
      <c r="W6" s="20"/>
      <c r="X6" s="20"/>
      <c r="Y6" s="20"/>
      <c r="Z6" s="20"/>
      <c r="AA6" s="16"/>
      <c r="AB6" s="16"/>
      <c r="AC6" s="16"/>
      <c r="AD6" s="16"/>
      <c r="AE6" s="16"/>
      <c r="AF6" s="21"/>
      <c r="AG6" s="21"/>
      <c r="AH6" s="21"/>
      <c r="AI6" s="21"/>
      <c r="AJ6" s="21"/>
      <c r="AK6" s="15"/>
      <c r="AL6" s="15"/>
      <c r="AM6" s="15"/>
      <c r="AN6" s="15"/>
      <c r="AO6" s="15"/>
      <c r="AP6" s="66"/>
      <c r="AQ6" s="66"/>
      <c r="AR6" s="66"/>
      <c r="AS6" s="66"/>
      <c r="AT6" s="66"/>
      <c r="AU6" s="20"/>
      <c r="AV6" s="20"/>
      <c r="AW6" s="20"/>
      <c r="AX6" s="20"/>
      <c r="AY6" s="20"/>
      <c r="AZ6" s="62"/>
      <c r="BA6" s="62"/>
      <c r="BB6" s="62"/>
      <c r="BC6" s="62"/>
      <c r="BD6" s="62"/>
      <c r="BE6" s="15"/>
      <c r="BF6" s="15"/>
      <c r="BG6" s="15"/>
      <c r="BH6" s="15"/>
      <c r="BI6" s="15"/>
      <c r="BJ6" s="11"/>
      <c r="BK6" s="11"/>
      <c r="BL6" s="11"/>
      <c r="BM6" s="11"/>
      <c r="BN6" s="11"/>
      <c r="BO6" s="74"/>
      <c r="BP6" s="74"/>
      <c r="BQ6" s="74"/>
      <c r="BR6" s="74"/>
      <c r="BS6" s="74"/>
      <c r="BT6" s="76"/>
      <c r="BU6" s="76"/>
      <c r="BV6" s="76"/>
      <c r="BW6" s="76"/>
      <c r="BX6" s="76"/>
      <c r="BY6" s="1" t="s">
        <v>174</v>
      </c>
      <c r="BZ6" s="1"/>
      <c r="CA6" s="1"/>
      <c r="CB6" s="1"/>
      <c r="CC6" s="1"/>
      <c r="CD6" s="1"/>
      <c r="CE6" s="1"/>
      <c r="CF6" s="1"/>
      <c r="CG6" s="1"/>
      <c r="CH6" s="1"/>
      <c r="CI6" s="1"/>
      <c r="CJ6" s="1">
        <v>1</v>
      </c>
      <c r="CK6" s="1"/>
      <c r="CL6" s="79"/>
    </row>
    <row r="7" spans="1:90" x14ac:dyDescent="0.3">
      <c r="A7" s="54" t="s">
        <v>188</v>
      </c>
      <c r="B7" s="54">
        <v>40</v>
      </c>
      <c r="C7" s="54">
        <v>2</v>
      </c>
      <c r="D7" s="54">
        <v>4</v>
      </c>
      <c r="E7" s="54">
        <v>3</v>
      </c>
      <c r="F7" s="54">
        <v>1</v>
      </c>
      <c r="G7" s="54"/>
      <c r="H7" s="54">
        <v>2</v>
      </c>
      <c r="I7" s="54"/>
      <c r="J7" s="54"/>
      <c r="K7" s="54"/>
      <c r="L7" s="54"/>
      <c r="M7" s="54"/>
      <c r="N7" s="54"/>
      <c r="O7" s="54">
        <v>1</v>
      </c>
      <c r="P7" s="54"/>
      <c r="Q7" s="56"/>
      <c r="R7" s="56"/>
      <c r="S7" s="56"/>
      <c r="T7" s="56"/>
      <c r="U7" s="56"/>
      <c r="V7" s="20"/>
      <c r="W7" s="20"/>
      <c r="X7" s="20"/>
      <c r="Y7" s="20"/>
      <c r="Z7" s="20"/>
      <c r="AA7" s="16"/>
      <c r="AB7" s="16"/>
      <c r="AC7" s="16"/>
      <c r="AD7" s="16"/>
      <c r="AE7" s="16"/>
      <c r="AF7" s="21"/>
      <c r="AG7" s="21"/>
      <c r="AH7" s="21"/>
      <c r="AI7" s="21"/>
      <c r="AJ7" s="21"/>
      <c r="AK7" s="15"/>
      <c r="AL7" s="15"/>
      <c r="AM7" s="15"/>
      <c r="AN7" s="15"/>
      <c r="AO7" s="15"/>
      <c r="AP7" s="66"/>
      <c r="AQ7" s="66"/>
      <c r="AR7" s="66"/>
      <c r="AS7" s="66"/>
      <c r="AT7" s="66"/>
      <c r="AU7" s="20"/>
      <c r="AV7" s="20"/>
      <c r="AW7" s="20"/>
      <c r="AX7" s="20"/>
      <c r="AY7" s="20"/>
      <c r="AZ7" s="62"/>
      <c r="BA7" s="62"/>
      <c r="BB7" s="62"/>
      <c r="BC7" s="62"/>
      <c r="BD7" s="62"/>
      <c r="BE7" s="15">
        <v>2</v>
      </c>
      <c r="BF7" s="15">
        <v>0</v>
      </c>
      <c r="BG7" s="15">
        <v>0</v>
      </c>
      <c r="BH7" s="15">
        <v>1</v>
      </c>
      <c r="BI7" s="15">
        <v>1</v>
      </c>
      <c r="BJ7" s="11"/>
      <c r="BK7" s="11"/>
      <c r="BL7" s="11"/>
      <c r="BM7" s="11"/>
      <c r="BN7" s="11"/>
      <c r="BO7" s="74">
        <v>0</v>
      </c>
      <c r="BP7" s="74">
        <v>1</v>
      </c>
      <c r="BQ7" s="74">
        <v>0</v>
      </c>
      <c r="BR7" s="74">
        <v>0</v>
      </c>
      <c r="BS7" s="74">
        <v>1</v>
      </c>
      <c r="BT7" s="76">
        <v>2</v>
      </c>
      <c r="BU7" s="76">
        <v>0</v>
      </c>
      <c r="BV7" s="76">
        <v>0</v>
      </c>
      <c r="BW7" s="76">
        <v>1</v>
      </c>
      <c r="BX7" s="76">
        <v>1</v>
      </c>
      <c r="BY7" s="1" t="s">
        <v>76</v>
      </c>
      <c r="BZ7" s="1"/>
      <c r="CA7" s="1"/>
      <c r="CB7" s="1"/>
      <c r="CC7" s="1"/>
      <c r="CD7" s="1"/>
      <c r="CE7" s="1"/>
      <c r="CF7" s="1"/>
      <c r="CG7" s="1"/>
      <c r="CH7" s="1">
        <v>2</v>
      </c>
      <c r="CI7" s="1"/>
      <c r="CJ7" s="1"/>
      <c r="CK7" s="1">
        <v>2</v>
      </c>
      <c r="CL7" s="79">
        <f>SUM(BZ7:CK7)</f>
        <v>4</v>
      </c>
    </row>
    <row r="8" spans="1:90" x14ac:dyDescent="0.3">
      <c r="A8" s="20" t="s">
        <v>189</v>
      </c>
      <c r="B8" s="61">
        <v>69</v>
      </c>
      <c r="C8" s="61">
        <v>6</v>
      </c>
      <c r="D8" s="61">
        <v>6</v>
      </c>
      <c r="E8" s="61">
        <v>0</v>
      </c>
      <c r="F8" s="61">
        <v>1</v>
      </c>
      <c r="G8" s="61">
        <v>1</v>
      </c>
      <c r="H8" s="61">
        <v>3</v>
      </c>
      <c r="I8" s="61"/>
      <c r="J8" s="61">
        <v>1</v>
      </c>
      <c r="K8" s="61"/>
      <c r="L8" s="61"/>
      <c r="M8" s="61"/>
      <c r="N8" s="61"/>
      <c r="O8" s="61">
        <v>1</v>
      </c>
      <c r="P8" s="61"/>
      <c r="Q8" s="56"/>
      <c r="R8" s="56"/>
      <c r="S8" s="56"/>
      <c r="T8" s="56"/>
      <c r="U8" s="56"/>
      <c r="V8" s="20"/>
      <c r="W8" s="20"/>
      <c r="X8" s="20"/>
      <c r="Y8" s="20"/>
      <c r="Z8" s="20"/>
      <c r="AA8" s="16"/>
      <c r="AB8" s="16"/>
      <c r="AC8" s="16"/>
      <c r="AD8" s="16"/>
      <c r="AE8" s="16"/>
      <c r="AF8" s="21">
        <v>1</v>
      </c>
      <c r="AG8" s="21">
        <v>0</v>
      </c>
      <c r="AH8" s="21">
        <v>0</v>
      </c>
      <c r="AI8" s="21">
        <v>0</v>
      </c>
      <c r="AJ8" s="21">
        <v>1</v>
      </c>
      <c r="AK8" s="15"/>
      <c r="AL8" s="15"/>
      <c r="AM8" s="15"/>
      <c r="AN8" s="15"/>
      <c r="AO8" s="15"/>
      <c r="AP8" s="66"/>
      <c r="AQ8" s="66"/>
      <c r="AR8" s="66"/>
      <c r="AS8" s="66"/>
      <c r="AT8" s="66"/>
      <c r="AU8" s="20">
        <v>2</v>
      </c>
      <c r="AV8" s="20">
        <v>0</v>
      </c>
      <c r="AW8" s="20">
        <v>0</v>
      </c>
      <c r="AX8" s="20">
        <v>0</v>
      </c>
      <c r="AY8" s="20">
        <v>2</v>
      </c>
      <c r="AZ8" s="62">
        <v>2</v>
      </c>
      <c r="BA8" s="62">
        <v>0</v>
      </c>
      <c r="BB8" s="62">
        <v>0</v>
      </c>
      <c r="BC8" s="62">
        <v>0</v>
      </c>
      <c r="BD8" s="62">
        <v>2</v>
      </c>
      <c r="BE8" s="15">
        <v>4</v>
      </c>
      <c r="BF8" s="15">
        <v>0</v>
      </c>
      <c r="BG8" s="15">
        <v>0</v>
      </c>
      <c r="BH8" s="15">
        <v>1</v>
      </c>
      <c r="BI8" s="15">
        <v>3</v>
      </c>
      <c r="BJ8" s="11">
        <v>2</v>
      </c>
      <c r="BK8" s="11">
        <v>0</v>
      </c>
      <c r="BL8" s="11">
        <v>0</v>
      </c>
      <c r="BM8" s="11">
        <v>0</v>
      </c>
      <c r="BN8" s="11">
        <v>2</v>
      </c>
      <c r="BO8" s="74">
        <v>1</v>
      </c>
      <c r="BP8" s="74">
        <v>0</v>
      </c>
      <c r="BQ8" s="74">
        <v>0</v>
      </c>
      <c r="BR8" s="74">
        <v>1</v>
      </c>
      <c r="BS8" s="74">
        <v>0</v>
      </c>
      <c r="BT8" s="76">
        <v>2</v>
      </c>
      <c r="BU8" s="76">
        <v>0</v>
      </c>
      <c r="BV8" s="76">
        <v>0</v>
      </c>
      <c r="BW8" s="76">
        <v>1</v>
      </c>
      <c r="BX8" s="76">
        <v>1</v>
      </c>
      <c r="BY8" s="1" t="s">
        <v>77</v>
      </c>
      <c r="BZ8" s="1"/>
      <c r="CA8" s="1"/>
      <c r="CB8" s="1"/>
      <c r="CC8" s="1">
        <v>1</v>
      </c>
      <c r="CD8" s="1"/>
      <c r="CE8" s="1"/>
      <c r="CF8" s="1">
        <v>1</v>
      </c>
      <c r="CG8" s="1">
        <v>2</v>
      </c>
      <c r="CH8" s="1">
        <v>4</v>
      </c>
      <c r="CI8" s="1">
        <v>2</v>
      </c>
      <c r="CJ8" s="1">
        <v>1</v>
      </c>
      <c r="CK8" s="1">
        <v>2</v>
      </c>
      <c r="CL8" s="79">
        <f t="shared" ref="CL8:CL37" si="0">SUM(BZ8:CK8)</f>
        <v>13</v>
      </c>
    </row>
    <row r="9" spans="1:90" x14ac:dyDescent="0.3">
      <c r="A9" s="16" t="s">
        <v>190</v>
      </c>
      <c r="B9" s="16">
        <v>39</v>
      </c>
      <c r="C9" s="16">
        <v>6</v>
      </c>
      <c r="D9" s="16">
        <v>4</v>
      </c>
      <c r="E9" s="16">
        <v>1</v>
      </c>
      <c r="F9" s="16">
        <v>1</v>
      </c>
      <c r="G9" s="16">
        <v>1</v>
      </c>
      <c r="H9" s="16"/>
      <c r="I9" s="16"/>
      <c r="J9" s="16"/>
      <c r="K9" s="16">
        <v>1</v>
      </c>
      <c r="L9" s="16"/>
      <c r="M9" s="16"/>
      <c r="N9" s="16"/>
      <c r="O9" s="16"/>
      <c r="P9" s="16"/>
      <c r="Q9" s="56"/>
      <c r="R9" s="56"/>
      <c r="S9" s="56"/>
      <c r="T9" s="56"/>
      <c r="U9" s="56"/>
      <c r="V9" s="20"/>
      <c r="W9" s="20"/>
      <c r="X9" s="20"/>
      <c r="Y9" s="20"/>
      <c r="Z9" s="20"/>
      <c r="AA9" s="16"/>
      <c r="AB9" s="16"/>
      <c r="AC9" s="16"/>
      <c r="AD9" s="16"/>
      <c r="AE9" s="16"/>
      <c r="AF9" s="21"/>
      <c r="AG9" s="21"/>
      <c r="AH9" s="21"/>
      <c r="AI9" s="21"/>
      <c r="AJ9" s="21"/>
      <c r="AK9" s="15"/>
      <c r="AL9" s="15"/>
      <c r="AM9" s="15"/>
      <c r="AN9" s="15"/>
      <c r="AO9" s="15"/>
      <c r="AP9" s="66"/>
      <c r="AQ9" s="66"/>
      <c r="AR9" s="66"/>
      <c r="AS9" s="66"/>
      <c r="AT9" s="66"/>
      <c r="AU9" s="20"/>
      <c r="AV9" s="20"/>
      <c r="AW9" s="20"/>
      <c r="AX9" s="20"/>
      <c r="AY9" s="20"/>
      <c r="AZ9" s="62"/>
      <c r="BA9" s="62"/>
      <c r="BB9" s="62"/>
      <c r="BC9" s="62"/>
      <c r="BD9" s="62"/>
      <c r="BE9" s="15"/>
      <c r="BF9" s="15"/>
      <c r="BG9" s="15"/>
      <c r="BH9" s="15"/>
      <c r="BI9" s="15"/>
      <c r="BJ9" s="11"/>
      <c r="BK9" s="11"/>
      <c r="BL9" s="11"/>
      <c r="BM9" s="11"/>
      <c r="BN9" s="11"/>
      <c r="BO9" s="74"/>
      <c r="BP9" s="74"/>
      <c r="BQ9" s="74"/>
      <c r="BR9" s="74"/>
      <c r="BS9" s="74"/>
      <c r="BT9" s="76"/>
      <c r="BU9" s="76"/>
      <c r="BV9" s="76"/>
      <c r="BW9" s="76"/>
      <c r="BX9" s="76"/>
      <c r="BY9" s="1" t="s">
        <v>175</v>
      </c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79">
        <f t="shared" si="0"/>
        <v>0</v>
      </c>
    </row>
    <row r="10" spans="1:90" x14ac:dyDescent="0.3">
      <c r="A10" s="15" t="s">
        <v>191</v>
      </c>
      <c r="B10" s="15">
        <v>24</v>
      </c>
      <c r="C10" s="15">
        <v>10</v>
      </c>
      <c r="D10" s="15">
        <v>3</v>
      </c>
      <c r="E10" s="15">
        <v>3</v>
      </c>
      <c r="F10" s="15">
        <v>1</v>
      </c>
      <c r="G10" s="15">
        <v>3</v>
      </c>
      <c r="H10" s="15"/>
      <c r="I10" s="15"/>
      <c r="J10" s="15">
        <v>1</v>
      </c>
      <c r="K10" s="15"/>
      <c r="L10" s="15">
        <v>1</v>
      </c>
      <c r="M10" s="15">
        <v>1</v>
      </c>
      <c r="N10" s="15"/>
      <c r="O10" s="15"/>
      <c r="P10" s="15"/>
      <c r="Q10" s="56"/>
      <c r="R10" s="56"/>
      <c r="S10" s="56"/>
      <c r="T10" s="56"/>
      <c r="U10" s="56"/>
      <c r="V10" s="20"/>
      <c r="W10" s="20"/>
      <c r="X10" s="20"/>
      <c r="Y10" s="20"/>
      <c r="Z10" s="20"/>
      <c r="AA10" s="16"/>
      <c r="AB10" s="16"/>
      <c r="AC10" s="16"/>
      <c r="AD10" s="16"/>
      <c r="AE10" s="16"/>
      <c r="AF10" s="21"/>
      <c r="AG10" s="21"/>
      <c r="AH10" s="21"/>
      <c r="AI10" s="21"/>
      <c r="AJ10" s="21"/>
      <c r="AK10" s="15"/>
      <c r="AL10" s="15"/>
      <c r="AM10" s="15"/>
      <c r="AN10" s="15"/>
      <c r="AO10" s="15"/>
      <c r="AP10" s="66"/>
      <c r="AQ10" s="66"/>
      <c r="AR10" s="66"/>
      <c r="AS10" s="66"/>
      <c r="AT10" s="66"/>
      <c r="AU10" s="20">
        <v>4</v>
      </c>
      <c r="AV10" s="20">
        <v>1</v>
      </c>
      <c r="AW10" s="20">
        <v>0</v>
      </c>
      <c r="AX10" s="20">
        <v>0</v>
      </c>
      <c r="AY10" s="20">
        <v>5</v>
      </c>
      <c r="AZ10" s="62"/>
      <c r="BA10" s="62"/>
      <c r="BB10" s="62"/>
      <c r="BC10" s="62"/>
      <c r="BD10" s="62"/>
      <c r="BE10" s="15">
        <v>12</v>
      </c>
      <c r="BF10" s="15">
        <v>0</v>
      </c>
      <c r="BG10" s="15">
        <v>0</v>
      </c>
      <c r="BH10" s="15">
        <v>0</v>
      </c>
      <c r="BI10" s="15">
        <v>12</v>
      </c>
      <c r="BJ10" s="11"/>
      <c r="BK10" s="11"/>
      <c r="BL10" s="11"/>
      <c r="BM10" s="11"/>
      <c r="BN10" s="11"/>
      <c r="BO10" s="74"/>
      <c r="BP10" s="74"/>
      <c r="BQ10" s="74"/>
      <c r="BR10" s="74"/>
      <c r="BS10" s="74"/>
      <c r="BT10" s="76"/>
      <c r="BU10" s="76"/>
      <c r="BV10" s="76"/>
      <c r="BW10" s="76"/>
      <c r="BX10" s="76"/>
      <c r="BY10" s="1" t="s">
        <v>58</v>
      </c>
      <c r="BZ10" s="1"/>
      <c r="CA10" s="1"/>
      <c r="CB10" s="1"/>
      <c r="CC10" s="1"/>
      <c r="CD10" s="1"/>
      <c r="CE10" s="1"/>
      <c r="CF10" s="1">
        <v>5</v>
      </c>
      <c r="CG10" s="1"/>
      <c r="CH10" s="1">
        <v>12</v>
      </c>
      <c r="CI10" s="1"/>
      <c r="CJ10" s="1"/>
      <c r="CK10" s="1"/>
      <c r="CL10" s="79">
        <f t="shared" si="0"/>
        <v>17</v>
      </c>
    </row>
    <row r="11" spans="1:90" x14ac:dyDescent="0.3">
      <c r="A11" s="71" t="s">
        <v>192</v>
      </c>
      <c r="B11" s="71">
        <v>26</v>
      </c>
      <c r="C11" s="71">
        <v>6</v>
      </c>
      <c r="D11" s="71">
        <v>3</v>
      </c>
      <c r="E11" s="71"/>
      <c r="F11" s="71">
        <v>2</v>
      </c>
      <c r="G11" s="71">
        <v>1</v>
      </c>
      <c r="H11" s="71"/>
      <c r="I11" s="71">
        <v>1</v>
      </c>
      <c r="J11" s="71">
        <v>1</v>
      </c>
      <c r="K11" s="71"/>
      <c r="L11" s="71"/>
      <c r="M11" s="71"/>
      <c r="N11" s="71"/>
      <c r="O11" s="71"/>
      <c r="P11" s="71"/>
      <c r="Q11" s="56">
        <v>3</v>
      </c>
      <c r="R11" s="56">
        <v>0</v>
      </c>
      <c r="S11" s="56"/>
      <c r="T11" s="56">
        <v>0</v>
      </c>
      <c r="U11" s="56">
        <v>3</v>
      </c>
      <c r="V11" s="20"/>
      <c r="W11" s="20"/>
      <c r="X11" s="20"/>
      <c r="Y11" s="20"/>
      <c r="Z11" s="20"/>
      <c r="AA11" s="16">
        <v>2</v>
      </c>
      <c r="AB11" s="16">
        <v>0</v>
      </c>
      <c r="AC11" s="16">
        <v>0</v>
      </c>
      <c r="AD11" s="16">
        <v>0</v>
      </c>
      <c r="AE11" s="16">
        <v>2</v>
      </c>
      <c r="AF11" s="21">
        <v>1</v>
      </c>
      <c r="AG11" s="21">
        <v>0</v>
      </c>
      <c r="AH11" s="21">
        <v>0</v>
      </c>
      <c r="AI11" s="21">
        <v>0</v>
      </c>
      <c r="AJ11" s="21">
        <v>1</v>
      </c>
      <c r="AK11" s="15">
        <v>2</v>
      </c>
      <c r="AL11" s="15">
        <v>0</v>
      </c>
      <c r="AM11" s="15">
        <v>0</v>
      </c>
      <c r="AN11" s="15">
        <v>0</v>
      </c>
      <c r="AO11" s="15">
        <v>2</v>
      </c>
      <c r="AP11" s="66">
        <v>2</v>
      </c>
      <c r="AQ11" s="66">
        <v>0</v>
      </c>
      <c r="AR11" s="66">
        <v>0</v>
      </c>
      <c r="AS11" s="66">
        <v>0</v>
      </c>
      <c r="AT11" s="66">
        <v>2</v>
      </c>
      <c r="AU11" s="20">
        <v>5</v>
      </c>
      <c r="AV11" s="20">
        <v>1</v>
      </c>
      <c r="AW11" s="20">
        <v>0</v>
      </c>
      <c r="AX11" s="20">
        <v>0</v>
      </c>
      <c r="AY11" s="20">
        <v>6</v>
      </c>
      <c r="AZ11" s="62">
        <v>0</v>
      </c>
      <c r="BA11" s="62">
        <v>2</v>
      </c>
      <c r="BB11" s="62">
        <v>0</v>
      </c>
      <c r="BC11" s="62">
        <v>1</v>
      </c>
      <c r="BD11" s="62">
        <v>1</v>
      </c>
      <c r="BE11" s="15">
        <v>12</v>
      </c>
      <c r="BF11" s="15">
        <v>0</v>
      </c>
      <c r="BG11" s="15">
        <v>0</v>
      </c>
      <c r="BH11" s="15">
        <v>2</v>
      </c>
      <c r="BI11" s="15">
        <v>10</v>
      </c>
      <c r="BJ11" s="11">
        <v>4</v>
      </c>
      <c r="BK11" s="11">
        <v>3</v>
      </c>
      <c r="BL11" s="11">
        <v>0</v>
      </c>
      <c r="BM11" s="11">
        <v>2</v>
      </c>
      <c r="BN11" s="11">
        <v>7</v>
      </c>
      <c r="BO11" s="74">
        <v>8</v>
      </c>
      <c r="BP11" s="74">
        <v>5</v>
      </c>
      <c r="BQ11" s="74">
        <v>0</v>
      </c>
      <c r="BR11" s="74">
        <v>1</v>
      </c>
      <c r="BS11" s="74">
        <v>12</v>
      </c>
      <c r="BT11" s="76">
        <v>5</v>
      </c>
      <c r="BU11" s="76">
        <v>0</v>
      </c>
      <c r="BV11" s="76">
        <v>0</v>
      </c>
      <c r="BW11" s="76">
        <v>4</v>
      </c>
      <c r="BX11" s="76">
        <v>1</v>
      </c>
      <c r="BY11" s="1" t="s">
        <v>36</v>
      </c>
      <c r="BZ11" s="1">
        <v>3</v>
      </c>
      <c r="CA11" s="1">
        <v>0</v>
      </c>
      <c r="CB11" s="1">
        <v>2</v>
      </c>
      <c r="CC11" s="1">
        <v>1</v>
      </c>
      <c r="CD11" s="1">
        <v>2</v>
      </c>
      <c r="CE11" s="1">
        <v>2</v>
      </c>
      <c r="CF11" s="1">
        <v>6</v>
      </c>
      <c r="CG11" s="1">
        <v>2</v>
      </c>
      <c r="CH11" s="1">
        <v>12</v>
      </c>
      <c r="CI11" s="1">
        <v>9</v>
      </c>
      <c r="CJ11" s="1">
        <v>13</v>
      </c>
      <c r="CK11" s="1">
        <v>5</v>
      </c>
      <c r="CL11" s="79">
        <f t="shared" si="0"/>
        <v>57</v>
      </c>
    </row>
    <row r="12" spans="1:90" x14ac:dyDescent="0.3">
      <c r="A12" s="74" t="s">
        <v>193</v>
      </c>
      <c r="B12" s="74">
        <v>38</v>
      </c>
      <c r="C12" s="74">
        <v>5</v>
      </c>
      <c r="D12" s="74">
        <v>7</v>
      </c>
      <c r="E12" s="74">
        <v>2</v>
      </c>
      <c r="F12" s="74">
        <v>1</v>
      </c>
      <c r="G12" s="74">
        <v>3</v>
      </c>
      <c r="H12" s="74"/>
      <c r="I12" s="74"/>
      <c r="J12" s="74">
        <v>1</v>
      </c>
      <c r="K12" s="74">
        <v>1</v>
      </c>
      <c r="L12" s="74"/>
      <c r="M12" s="74">
        <v>1</v>
      </c>
      <c r="N12" s="74"/>
      <c r="O12" s="74"/>
      <c r="P12" s="74"/>
      <c r="Q12" s="56"/>
      <c r="R12" s="56"/>
      <c r="S12" s="56"/>
      <c r="T12" s="56"/>
      <c r="U12" s="56"/>
      <c r="V12" s="20"/>
      <c r="W12" s="20"/>
      <c r="X12" s="20"/>
      <c r="Y12" s="20"/>
      <c r="Z12" s="20"/>
      <c r="AA12" s="16"/>
      <c r="AB12" s="16"/>
      <c r="AC12" s="16"/>
      <c r="AD12" s="16"/>
      <c r="AE12" s="16"/>
      <c r="AF12" s="21"/>
      <c r="AG12" s="21"/>
      <c r="AH12" s="21"/>
      <c r="AI12" s="21"/>
      <c r="AJ12" s="21"/>
      <c r="AK12" s="15"/>
      <c r="AL12" s="15"/>
      <c r="AM12" s="15"/>
      <c r="AN12" s="15"/>
      <c r="AO12" s="15"/>
      <c r="AP12" s="66"/>
      <c r="AQ12" s="66"/>
      <c r="AR12" s="66"/>
      <c r="AS12" s="66"/>
      <c r="AT12" s="66"/>
      <c r="AU12" s="20"/>
      <c r="AV12" s="20"/>
      <c r="AW12" s="20"/>
      <c r="AX12" s="20"/>
      <c r="AY12" s="20"/>
      <c r="AZ12" s="62"/>
      <c r="BA12" s="62"/>
      <c r="BB12" s="62"/>
      <c r="BC12" s="62"/>
      <c r="BD12" s="62"/>
      <c r="BE12" s="15"/>
      <c r="BF12" s="15"/>
      <c r="BG12" s="15"/>
      <c r="BH12" s="15"/>
      <c r="BI12" s="15"/>
      <c r="BJ12" s="11"/>
      <c r="BK12" s="11"/>
      <c r="BL12" s="11"/>
      <c r="BM12" s="11"/>
      <c r="BN12" s="11"/>
      <c r="BO12" s="74"/>
      <c r="BP12" s="74"/>
      <c r="BQ12" s="74"/>
      <c r="BR12" s="74"/>
      <c r="BS12" s="74"/>
      <c r="BT12" s="76"/>
      <c r="BU12" s="76"/>
      <c r="BV12" s="76"/>
      <c r="BW12" s="76"/>
      <c r="BX12" s="76"/>
      <c r="BY12" s="1" t="s">
        <v>176</v>
      </c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9">
        <f t="shared" si="0"/>
        <v>0</v>
      </c>
    </row>
    <row r="13" spans="1:90" x14ac:dyDescent="0.3">
      <c r="A13" s="76" t="s">
        <v>194</v>
      </c>
      <c r="B13" s="76">
        <v>39</v>
      </c>
      <c r="C13" s="76">
        <v>8</v>
      </c>
      <c r="D13" s="76">
        <v>10</v>
      </c>
      <c r="E13" s="76">
        <v>2</v>
      </c>
      <c r="F13" s="76"/>
      <c r="G13" s="76">
        <v>2</v>
      </c>
      <c r="H13" s="76">
        <v>1</v>
      </c>
      <c r="I13" s="76"/>
      <c r="J13" s="76">
        <v>1</v>
      </c>
      <c r="K13" s="76">
        <v>1</v>
      </c>
      <c r="L13" s="76">
        <v>1</v>
      </c>
      <c r="M13" s="76"/>
      <c r="N13" s="76"/>
      <c r="O13" s="76">
        <v>1</v>
      </c>
      <c r="P13" s="76"/>
      <c r="Q13" s="56"/>
      <c r="R13" s="56"/>
      <c r="S13" s="56"/>
      <c r="T13" s="56"/>
      <c r="U13" s="56"/>
      <c r="V13" s="20"/>
      <c r="W13" s="20"/>
      <c r="X13" s="20"/>
      <c r="Y13" s="20"/>
      <c r="Z13" s="20"/>
      <c r="AA13" s="16">
        <v>3</v>
      </c>
      <c r="AB13" s="16">
        <v>0</v>
      </c>
      <c r="AC13" s="16">
        <v>0</v>
      </c>
      <c r="AD13" s="16">
        <v>0</v>
      </c>
      <c r="AE13" s="16">
        <v>3</v>
      </c>
      <c r="AF13" s="21"/>
      <c r="AG13" s="21"/>
      <c r="AH13" s="21"/>
      <c r="AI13" s="21"/>
      <c r="AJ13" s="21"/>
      <c r="AK13" s="15">
        <v>1</v>
      </c>
      <c r="AL13" s="15">
        <v>0</v>
      </c>
      <c r="AM13" s="15">
        <v>0</v>
      </c>
      <c r="AN13" s="15">
        <v>0</v>
      </c>
      <c r="AO13" s="15">
        <v>1</v>
      </c>
      <c r="AP13" s="66"/>
      <c r="AQ13" s="66"/>
      <c r="AR13" s="66"/>
      <c r="AS13" s="66"/>
      <c r="AT13" s="66"/>
      <c r="AU13" s="20"/>
      <c r="AV13" s="20"/>
      <c r="AW13" s="20"/>
      <c r="AX13" s="20"/>
      <c r="AY13" s="20"/>
      <c r="AZ13" s="62"/>
      <c r="BA13" s="62"/>
      <c r="BB13" s="62"/>
      <c r="BC13" s="62"/>
      <c r="BD13" s="62"/>
      <c r="BE13" s="15"/>
      <c r="BF13" s="15"/>
      <c r="BG13" s="15"/>
      <c r="BH13" s="15"/>
      <c r="BI13" s="15"/>
      <c r="BJ13" s="11"/>
      <c r="BK13" s="11"/>
      <c r="BL13" s="11"/>
      <c r="BM13" s="11"/>
      <c r="BN13" s="11"/>
      <c r="BO13" s="74"/>
      <c r="BP13" s="74"/>
      <c r="BQ13" s="74"/>
      <c r="BR13" s="74"/>
      <c r="BS13" s="74"/>
      <c r="BT13" s="76"/>
      <c r="BU13" s="76"/>
      <c r="BV13" s="76"/>
      <c r="BW13" s="76"/>
      <c r="BX13" s="76"/>
      <c r="BY13" s="1" t="s">
        <v>177</v>
      </c>
      <c r="BZ13" s="1">
        <v>0</v>
      </c>
      <c r="CA13" s="1">
        <v>0</v>
      </c>
      <c r="CB13" s="1">
        <v>3</v>
      </c>
      <c r="CC13" s="1"/>
      <c r="CD13" s="1">
        <v>1</v>
      </c>
      <c r="CE13" s="1"/>
      <c r="CF13" s="1"/>
      <c r="CG13" s="1"/>
      <c r="CH13" s="1"/>
      <c r="CI13" s="1"/>
      <c r="CJ13" s="1"/>
      <c r="CK13" s="1"/>
      <c r="CL13" s="79">
        <f t="shared" si="0"/>
        <v>4</v>
      </c>
    </row>
    <row r="14" spans="1:90" x14ac:dyDescent="0.3">
      <c r="A14" s="52" t="s">
        <v>210</v>
      </c>
      <c r="B14" s="56">
        <v>29</v>
      </c>
      <c r="C14" s="56">
        <v>3</v>
      </c>
      <c r="D14" s="56">
        <v>3</v>
      </c>
      <c r="E14" s="56">
        <v>1</v>
      </c>
      <c r="F14" s="56"/>
      <c r="G14" s="56"/>
      <c r="H14" s="56"/>
      <c r="I14" s="56">
        <v>0</v>
      </c>
      <c r="J14" s="56"/>
      <c r="K14" s="56"/>
      <c r="L14" s="56"/>
      <c r="M14" s="56"/>
      <c r="N14" s="56"/>
      <c r="O14" s="56"/>
      <c r="P14" s="56"/>
      <c r="Q14" s="56">
        <v>6</v>
      </c>
      <c r="R14" s="56">
        <v>0</v>
      </c>
      <c r="S14" s="56"/>
      <c r="T14" s="56">
        <v>0</v>
      </c>
      <c r="U14" s="56">
        <v>6</v>
      </c>
      <c r="V14" s="20">
        <v>6</v>
      </c>
      <c r="W14" s="20">
        <v>0</v>
      </c>
      <c r="X14" s="20"/>
      <c r="Y14" s="20">
        <v>0</v>
      </c>
      <c r="Z14" s="20">
        <v>6</v>
      </c>
      <c r="AA14" s="16">
        <v>7</v>
      </c>
      <c r="AB14" s="16">
        <v>0</v>
      </c>
      <c r="AC14" s="16">
        <v>0</v>
      </c>
      <c r="AD14" s="16">
        <v>0</v>
      </c>
      <c r="AE14" s="16">
        <v>7</v>
      </c>
      <c r="AF14" s="21">
        <v>3</v>
      </c>
      <c r="AG14" s="21">
        <v>1</v>
      </c>
      <c r="AH14" s="21">
        <v>0</v>
      </c>
      <c r="AI14" s="21">
        <v>0</v>
      </c>
      <c r="AJ14" s="21">
        <v>4</v>
      </c>
      <c r="AK14" s="15">
        <v>12</v>
      </c>
      <c r="AL14" s="15">
        <v>0</v>
      </c>
      <c r="AM14" s="15">
        <v>0</v>
      </c>
      <c r="AN14" s="15">
        <v>0</v>
      </c>
      <c r="AO14" s="15">
        <v>12</v>
      </c>
      <c r="AP14" s="66">
        <v>11</v>
      </c>
      <c r="AQ14" s="66">
        <v>0</v>
      </c>
      <c r="AR14" s="66">
        <v>0</v>
      </c>
      <c r="AS14" s="66">
        <v>0</v>
      </c>
      <c r="AT14" s="66">
        <v>11</v>
      </c>
      <c r="AU14" s="20">
        <v>11</v>
      </c>
      <c r="AV14" s="20">
        <v>2</v>
      </c>
      <c r="AW14" s="20">
        <v>0</v>
      </c>
      <c r="AX14" s="20">
        <v>1</v>
      </c>
      <c r="AY14" s="20">
        <v>12</v>
      </c>
      <c r="AZ14" s="62">
        <v>13</v>
      </c>
      <c r="BA14" s="62">
        <v>1</v>
      </c>
      <c r="BB14" s="62">
        <v>0</v>
      </c>
      <c r="BC14" s="62">
        <v>1</v>
      </c>
      <c r="BD14" s="62">
        <v>13</v>
      </c>
      <c r="BE14" s="15">
        <v>5</v>
      </c>
      <c r="BF14" s="15">
        <v>1</v>
      </c>
      <c r="BG14" s="15">
        <v>0</v>
      </c>
      <c r="BH14" s="15">
        <v>2</v>
      </c>
      <c r="BI14" s="15">
        <v>4</v>
      </c>
      <c r="BJ14" s="11">
        <v>8</v>
      </c>
      <c r="BK14" s="11">
        <v>1</v>
      </c>
      <c r="BL14" s="11">
        <v>0</v>
      </c>
      <c r="BM14" s="11">
        <v>3</v>
      </c>
      <c r="BN14" s="11">
        <v>6</v>
      </c>
      <c r="BO14" s="74">
        <v>12</v>
      </c>
      <c r="BP14" s="74">
        <v>3</v>
      </c>
      <c r="BQ14" s="74">
        <v>0</v>
      </c>
      <c r="BR14" s="74">
        <v>5</v>
      </c>
      <c r="BS14" s="74">
        <v>10</v>
      </c>
      <c r="BT14" s="76">
        <v>29</v>
      </c>
      <c r="BU14" s="76">
        <v>1</v>
      </c>
      <c r="BV14" s="76">
        <v>0</v>
      </c>
      <c r="BW14" s="76">
        <v>4</v>
      </c>
      <c r="BX14" s="76">
        <v>26</v>
      </c>
      <c r="BY14" s="1" t="s">
        <v>33</v>
      </c>
      <c r="BZ14" s="1">
        <v>6</v>
      </c>
      <c r="CA14" s="1">
        <v>6</v>
      </c>
      <c r="CB14" s="1">
        <v>7</v>
      </c>
      <c r="CC14" s="1">
        <v>4</v>
      </c>
      <c r="CD14" s="1">
        <v>12</v>
      </c>
      <c r="CE14" s="1">
        <v>11</v>
      </c>
      <c r="CF14" s="1">
        <v>13</v>
      </c>
      <c r="CG14" s="1">
        <v>14</v>
      </c>
      <c r="CH14" s="1">
        <v>6</v>
      </c>
      <c r="CI14" s="1">
        <v>9</v>
      </c>
      <c r="CJ14" s="1">
        <v>15</v>
      </c>
      <c r="CK14" s="1">
        <v>30</v>
      </c>
      <c r="CL14" s="79">
        <f t="shared" si="0"/>
        <v>133</v>
      </c>
    </row>
    <row r="15" spans="1:90" x14ac:dyDescent="0.3">
      <c r="A15" s="53" t="s">
        <v>225</v>
      </c>
      <c r="B15" s="56">
        <v>1</v>
      </c>
      <c r="C15" s="56">
        <v>0</v>
      </c>
      <c r="D15" s="56">
        <v>0</v>
      </c>
      <c r="E15" s="56">
        <v>0</v>
      </c>
      <c r="F15" s="56"/>
      <c r="G15" s="56"/>
      <c r="H15" s="56"/>
      <c r="I15" s="56">
        <v>2</v>
      </c>
      <c r="J15" s="56"/>
      <c r="K15" s="56"/>
      <c r="L15" s="56"/>
      <c r="M15" s="56"/>
      <c r="N15" s="56"/>
      <c r="O15" s="56"/>
      <c r="P15" s="56"/>
      <c r="Q15" s="56">
        <v>3</v>
      </c>
      <c r="R15" s="56">
        <v>0</v>
      </c>
      <c r="S15" s="56"/>
      <c r="T15" s="56">
        <v>0</v>
      </c>
      <c r="U15" s="56">
        <v>3</v>
      </c>
      <c r="V15" s="20">
        <v>3</v>
      </c>
      <c r="W15" s="20">
        <v>0</v>
      </c>
      <c r="X15" s="20"/>
      <c r="Y15" s="20">
        <v>0</v>
      </c>
      <c r="Z15" s="20">
        <v>3</v>
      </c>
      <c r="AA15" s="16">
        <v>4</v>
      </c>
      <c r="AB15" s="16">
        <v>0</v>
      </c>
      <c r="AC15" s="16">
        <v>0</v>
      </c>
      <c r="AD15" s="16">
        <v>0</v>
      </c>
      <c r="AE15" s="16">
        <v>4</v>
      </c>
      <c r="AF15" s="21">
        <v>0</v>
      </c>
      <c r="AG15" s="21">
        <v>2</v>
      </c>
      <c r="AH15" s="21">
        <v>0</v>
      </c>
      <c r="AI15" s="21">
        <v>0</v>
      </c>
      <c r="AJ15" s="21">
        <v>2</v>
      </c>
      <c r="AK15" s="15">
        <v>13</v>
      </c>
      <c r="AL15" s="15">
        <v>0</v>
      </c>
      <c r="AM15" s="15">
        <v>0</v>
      </c>
      <c r="AN15" s="15">
        <v>3</v>
      </c>
      <c r="AO15" s="15">
        <v>10</v>
      </c>
      <c r="AP15" s="66">
        <v>15</v>
      </c>
      <c r="AQ15" s="66">
        <v>0</v>
      </c>
      <c r="AR15" s="66">
        <v>0</v>
      </c>
      <c r="AS15" s="66">
        <v>3</v>
      </c>
      <c r="AT15" s="66">
        <v>12</v>
      </c>
      <c r="AU15" s="20">
        <v>6</v>
      </c>
      <c r="AV15" s="20">
        <v>2</v>
      </c>
      <c r="AW15" s="20">
        <v>0</v>
      </c>
      <c r="AX15" s="20">
        <v>3</v>
      </c>
      <c r="AY15" s="20">
        <v>5</v>
      </c>
      <c r="AZ15" s="62">
        <v>10</v>
      </c>
      <c r="BA15" s="62">
        <v>2</v>
      </c>
      <c r="BB15" s="62">
        <v>0</v>
      </c>
      <c r="BC15" s="62">
        <v>1</v>
      </c>
      <c r="BD15" s="62">
        <v>11</v>
      </c>
      <c r="BE15" s="15">
        <v>3</v>
      </c>
      <c r="BF15" s="15">
        <v>3</v>
      </c>
      <c r="BG15" s="15">
        <v>0</v>
      </c>
      <c r="BH15" s="15">
        <v>2</v>
      </c>
      <c r="BI15" s="15">
        <v>4</v>
      </c>
      <c r="BJ15" s="11">
        <v>12</v>
      </c>
      <c r="BK15" s="11">
        <v>2</v>
      </c>
      <c r="BL15" s="11">
        <v>0</v>
      </c>
      <c r="BM15" s="11">
        <v>3</v>
      </c>
      <c r="BN15" s="11">
        <v>11</v>
      </c>
      <c r="BO15" s="74">
        <v>12</v>
      </c>
      <c r="BP15" s="74">
        <v>2</v>
      </c>
      <c r="BQ15" s="74">
        <v>0</v>
      </c>
      <c r="BR15" s="74">
        <v>3</v>
      </c>
      <c r="BS15" s="74">
        <v>14</v>
      </c>
      <c r="BT15" s="76">
        <v>12</v>
      </c>
      <c r="BU15" s="76">
        <v>1</v>
      </c>
      <c r="BV15" s="76">
        <v>0</v>
      </c>
      <c r="BW15" s="76">
        <v>5</v>
      </c>
      <c r="BX15" s="76">
        <v>8</v>
      </c>
      <c r="BY15" s="1" t="s">
        <v>22</v>
      </c>
      <c r="BZ15" s="1">
        <v>3</v>
      </c>
      <c r="CA15" s="1">
        <v>3</v>
      </c>
      <c r="CB15" s="1">
        <v>4</v>
      </c>
      <c r="CC15" s="1">
        <v>2</v>
      </c>
      <c r="CD15" s="1">
        <v>13</v>
      </c>
      <c r="CE15" s="1">
        <v>15</v>
      </c>
      <c r="CF15" s="1">
        <v>8</v>
      </c>
      <c r="CG15" s="1">
        <v>12</v>
      </c>
      <c r="CH15" s="1">
        <v>6</v>
      </c>
      <c r="CI15" s="1">
        <v>14</v>
      </c>
      <c r="CJ15" s="1">
        <v>17</v>
      </c>
      <c r="CK15" s="1">
        <v>13</v>
      </c>
      <c r="CL15" s="79">
        <f t="shared" si="0"/>
        <v>110</v>
      </c>
    </row>
    <row r="16" spans="1:90" x14ac:dyDescent="0.3">
      <c r="A16" s="52" t="s">
        <v>212</v>
      </c>
      <c r="B16" s="20">
        <v>14</v>
      </c>
      <c r="C16" s="20">
        <v>5</v>
      </c>
      <c r="D16" s="20">
        <v>3</v>
      </c>
      <c r="E16" s="20">
        <v>0</v>
      </c>
      <c r="F16" s="20"/>
      <c r="G16" s="20"/>
      <c r="H16" s="20"/>
      <c r="I16" s="20"/>
      <c r="J16" s="20">
        <v>0</v>
      </c>
      <c r="K16" s="20"/>
      <c r="L16" s="20">
        <v>0</v>
      </c>
      <c r="M16" s="20"/>
      <c r="N16" s="20"/>
      <c r="O16" s="20"/>
      <c r="P16" s="20"/>
      <c r="Q16" s="56"/>
      <c r="R16" s="56"/>
      <c r="S16" s="56"/>
      <c r="T16" s="56"/>
      <c r="U16" s="56"/>
      <c r="V16" s="20"/>
      <c r="W16" s="20"/>
      <c r="X16" s="20"/>
      <c r="Y16" s="20"/>
      <c r="Z16" s="20"/>
      <c r="AA16" s="16">
        <v>5</v>
      </c>
      <c r="AB16" s="16">
        <v>0</v>
      </c>
      <c r="AC16" s="16">
        <v>0</v>
      </c>
      <c r="AD16" s="16">
        <v>0</v>
      </c>
      <c r="AE16" s="16">
        <v>5</v>
      </c>
      <c r="AF16" s="21">
        <v>1</v>
      </c>
      <c r="AG16" s="21">
        <v>0</v>
      </c>
      <c r="AH16" s="21">
        <v>0</v>
      </c>
      <c r="AI16" s="21">
        <v>0</v>
      </c>
      <c r="AJ16" s="21">
        <v>1</v>
      </c>
      <c r="AK16" s="15">
        <v>11</v>
      </c>
      <c r="AL16" s="15">
        <v>0</v>
      </c>
      <c r="AM16" s="15">
        <v>0</v>
      </c>
      <c r="AN16" s="15">
        <v>4</v>
      </c>
      <c r="AO16" s="15">
        <v>7</v>
      </c>
      <c r="AP16" s="66">
        <v>14</v>
      </c>
      <c r="AQ16" s="66">
        <v>0</v>
      </c>
      <c r="AR16" s="66">
        <v>0</v>
      </c>
      <c r="AS16" s="66">
        <v>1</v>
      </c>
      <c r="AT16" s="66">
        <v>13</v>
      </c>
      <c r="AU16" s="20">
        <v>5</v>
      </c>
      <c r="AV16" s="20">
        <v>3</v>
      </c>
      <c r="AW16" s="20">
        <v>0</v>
      </c>
      <c r="AX16" s="20">
        <v>1</v>
      </c>
      <c r="AY16" s="20">
        <v>8</v>
      </c>
      <c r="AZ16" s="62">
        <v>9</v>
      </c>
      <c r="BA16" s="62">
        <v>2</v>
      </c>
      <c r="BB16" s="62">
        <v>0</v>
      </c>
      <c r="BC16" s="62">
        <v>0</v>
      </c>
      <c r="BD16" s="62">
        <v>11</v>
      </c>
      <c r="BE16" s="15">
        <v>2</v>
      </c>
      <c r="BF16" s="15">
        <v>2</v>
      </c>
      <c r="BG16" s="15">
        <v>0</v>
      </c>
      <c r="BH16" s="15">
        <v>1</v>
      </c>
      <c r="BI16" s="15">
        <v>3</v>
      </c>
      <c r="BJ16" s="11"/>
      <c r="BK16" s="11"/>
      <c r="BL16" s="11"/>
      <c r="BM16" s="11"/>
      <c r="BN16" s="11"/>
      <c r="BO16" s="74"/>
      <c r="BP16" s="74"/>
      <c r="BQ16" s="74"/>
      <c r="BR16" s="74"/>
      <c r="BS16" s="74"/>
      <c r="BT16" s="76"/>
      <c r="BU16" s="76"/>
      <c r="BV16" s="76"/>
      <c r="BW16" s="76"/>
      <c r="BX16" s="76"/>
      <c r="BY16" s="1" t="s">
        <v>14</v>
      </c>
      <c r="BZ16" s="1">
        <v>0</v>
      </c>
      <c r="CA16" s="1">
        <v>0</v>
      </c>
      <c r="CB16" s="1">
        <v>5</v>
      </c>
      <c r="CC16" s="1">
        <v>1</v>
      </c>
      <c r="CD16" s="1">
        <v>11</v>
      </c>
      <c r="CE16" s="1">
        <v>14</v>
      </c>
      <c r="CF16" s="1">
        <v>9</v>
      </c>
      <c r="CG16" s="1">
        <v>11</v>
      </c>
      <c r="CH16" s="1">
        <v>4</v>
      </c>
      <c r="CI16" s="1"/>
      <c r="CJ16" s="1"/>
      <c r="CK16" s="1"/>
      <c r="CL16" s="79">
        <f t="shared" si="0"/>
        <v>55</v>
      </c>
    </row>
    <row r="17" spans="1:90" x14ac:dyDescent="0.3">
      <c r="A17" s="53" t="s">
        <v>211</v>
      </c>
      <c r="B17" s="20">
        <v>0</v>
      </c>
      <c r="C17" s="20">
        <v>1</v>
      </c>
      <c r="D17" s="20">
        <v>1</v>
      </c>
      <c r="E17" s="20">
        <v>1</v>
      </c>
      <c r="F17" s="20"/>
      <c r="G17" s="20"/>
      <c r="H17" s="20"/>
      <c r="I17" s="20"/>
      <c r="J17" s="20">
        <v>1</v>
      </c>
      <c r="K17" s="20"/>
      <c r="L17" s="20">
        <v>1</v>
      </c>
      <c r="M17" s="20"/>
      <c r="N17" s="20"/>
      <c r="O17" s="20"/>
      <c r="P17" s="20"/>
      <c r="Q17" s="56">
        <v>6</v>
      </c>
      <c r="R17" s="56">
        <v>2</v>
      </c>
      <c r="S17" s="56"/>
      <c r="T17" s="56">
        <v>0</v>
      </c>
      <c r="U17" s="56">
        <v>8</v>
      </c>
      <c r="V17" s="20">
        <v>5</v>
      </c>
      <c r="W17" s="20">
        <v>1</v>
      </c>
      <c r="X17" s="20"/>
      <c r="Y17" s="20">
        <v>1</v>
      </c>
      <c r="Z17" s="20">
        <v>5</v>
      </c>
      <c r="AA17" s="16">
        <v>1</v>
      </c>
      <c r="AB17" s="16">
        <v>1</v>
      </c>
      <c r="AC17" s="16">
        <v>0</v>
      </c>
      <c r="AD17" s="16">
        <v>0</v>
      </c>
      <c r="AE17" s="16">
        <v>2</v>
      </c>
      <c r="AF17" s="21">
        <v>6</v>
      </c>
      <c r="AG17" s="21">
        <v>0</v>
      </c>
      <c r="AH17" s="21">
        <v>0</v>
      </c>
      <c r="AI17" s="21">
        <v>2</v>
      </c>
      <c r="AJ17" s="21">
        <v>4</v>
      </c>
      <c r="AK17" s="15">
        <v>19</v>
      </c>
      <c r="AL17" s="15">
        <v>1</v>
      </c>
      <c r="AM17" s="15">
        <v>0</v>
      </c>
      <c r="AN17" s="15">
        <v>3</v>
      </c>
      <c r="AO17" s="15">
        <v>17</v>
      </c>
      <c r="AP17" s="66">
        <v>14</v>
      </c>
      <c r="AQ17" s="66">
        <v>0</v>
      </c>
      <c r="AR17" s="66">
        <v>0</v>
      </c>
      <c r="AS17" s="66">
        <v>3</v>
      </c>
      <c r="AT17" s="66">
        <v>11</v>
      </c>
      <c r="AU17" s="20">
        <v>24</v>
      </c>
      <c r="AV17" s="20">
        <v>3</v>
      </c>
      <c r="AW17" s="20">
        <v>0</v>
      </c>
      <c r="AX17" s="20">
        <v>2</v>
      </c>
      <c r="AY17" s="20">
        <v>25</v>
      </c>
      <c r="AZ17" s="62">
        <v>1</v>
      </c>
      <c r="BA17" s="62">
        <v>5</v>
      </c>
      <c r="BB17" s="62">
        <v>0</v>
      </c>
      <c r="BC17" s="62">
        <v>1</v>
      </c>
      <c r="BD17" s="62">
        <v>5</v>
      </c>
      <c r="BE17" s="15">
        <v>4</v>
      </c>
      <c r="BF17" s="15">
        <v>5</v>
      </c>
      <c r="BG17" s="15">
        <v>0</v>
      </c>
      <c r="BH17" s="15">
        <v>4</v>
      </c>
      <c r="BI17" s="15">
        <v>5</v>
      </c>
      <c r="BJ17" s="11">
        <v>14</v>
      </c>
      <c r="BK17" s="11">
        <v>2</v>
      </c>
      <c r="BL17" s="11">
        <v>0</v>
      </c>
      <c r="BM17" s="11">
        <v>3</v>
      </c>
      <c r="BN17" s="11">
        <v>13</v>
      </c>
      <c r="BO17" s="74">
        <v>6</v>
      </c>
      <c r="BP17" s="74">
        <v>4</v>
      </c>
      <c r="BQ17" s="74">
        <v>0</v>
      </c>
      <c r="BR17" s="74">
        <v>4</v>
      </c>
      <c r="BS17" s="74">
        <v>6</v>
      </c>
      <c r="BT17" s="76">
        <v>14</v>
      </c>
      <c r="BU17" s="76">
        <v>3</v>
      </c>
      <c r="BV17" s="76">
        <v>0</v>
      </c>
      <c r="BW17" s="76">
        <v>4</v>
      </c>
      <c r="BX17" s="76">
        <v>13</v>
      </c>
      <c r="BY17" s="1" t="s">
        <v>15</v>
      </c>
      <c r="BZ17" s="1">
        <v>8</v>
      </c>
      <c r="CA17" s="1">
        <v>6</v>
      </c>
      <c r="CB17" s="1">
        <v>2</v>
      </c>
      <c r="CC17" s="1">
        <v>6</v>
      </c>
      <c r="CD17" s="1">
        <v>20</v>
      </c>
      <c r="CE17" s="1">
        <v>14</v>
      </c>
      <c r="CF17" s="1">
        <v>27</v>
      </c>
      <c r="CG17" s="1">
        <v>6</v>
      </c>
      <c r="CH17" s="1">
        <v>9</v>
      </c>
      <c r="CI17" s="1">
        <v>16</v>
      </c>
      <c r="CJ17" s="1">
        <v>10</v>
      </c>
      <c r="CK17" s="1">
        <v>17</v>
      </c>
      <c r="CL17" s="79">
        <f t="shared" si="0"/>
        <v>141</v>
      </c>
    </row>
    <row r="18" spans="1:90" x14ac:dyDescent="0.3">
      <c r="A18" s="52" t="s">
        <v>214</v>
      </c>
      <c r="B18" s="62">
        <v>24</v>
      </c>
      <c r="C18" s="62">
        <v>2</v>
      </c>
      <c r="D18" s="62"/>
      <c r="E18" s="62"/>
      <c r="F18" s="62">
        <v>0</v>
      </c>
      <c r="G18" s="62">
        <v>0</v>
      </c>
      <c r="H18" s="62"/>
      <c r="I18" s="62"/>
      <c r="J18" s="62">
        <v>0</v>
      </c>
      <c r="K18" s="62"/>
      <c r="L18" s="62"/>
      <c r="M18" s="62"/>
      <c r="N18" s="62"/>
      <c r="O18" s="62"/>
      <c r="P18" s="62"/>
      <c r="Q18" s="56">
        <v>10</v>
      </c>
      <c r="R18" s="56">
        <v>2</v>
      </c>
      <c r="S18" s="56"/>
      <c r="T18" s="56">
        <v>0</v>
      </c>
      <c r="U18" s="56">
        <v>12</v>
      </c>
      <c r="V18" s="20">
        <v>4</v>
      </c>
      <c r="W18" s="20">
        <v>0</v>
      </c>
      <c r="X18" s="20"/>
      <c r="Y18" s="20">
        <v>0</v>
      </c>
      <c r="Z18" s="20">
        <v>4</v>
      </c>
      <c r="AA18" s="16">
        <v>5</v>
      </c>
      <c r="AB18" s="16">
        <v>1</v>
      </c>
      <c r="AC18" s="16">
        <v>0</v>
      </c>
      <c r="AD18" s="16">
        <v>0</v>
      </c>
      <c r="AE18" s="16">
        <v>6</v>
      </c>
      <c r="AF18" s="21">
        <v>6</v>
      </c>
      <c r="AG18" s="21">
        <v>0</v>
      </c>
      <c r="AH18" s="21">
        <v>0</v>
      </c>
      <c r="AI18" s="21">
        <v>2</v>
      </c>
      <c r="AJ18" s="21">
        <v>4</v>
      </c>
      <c r="AK18" s="15">
        <v>9</v>
      </c>
      <c r="AL18" s="15">
        <v>4</v>
      </c>
      <c r="AM18" s="15">
        <v>0</v>
      </c>
      <c r="AN18" s="15">
        <v>3</v>
      </c>
      <c r="AO18" s="15">
        <v>10</v>
      </c>
      <c r="AP18" s="66">
        <v>13</v>
      </c>
      <c r="AQ18" s="66">
        <v>1</v>
      </c>
      <c r="AR18" s="66">
        <v>0</v>
      </c>
      <c r="AS18" s="66">
        <v>3</v>
      </c>
      <c r="AT18" s="66">
        <v>11</v>
      </c>
      <c r="AU18" s="20">
        <v>12</v>
      </c>
      <c r="AV18" s="20">
        <v>6</v>
      </c>
      <c r="AW18" s="20">
        <v>0</v>
      </c>
      <c r="AX18" s="20">
        <v>3</v>
      </c>
      <c r="AY18" s="20">
        <v>15</v>
      </c>
      <c r="AZ18" s="62">
        <v>7</v>
      </c>
      <c r="BA18" s="62">
        <v>1</v>
      </c>
      <c r="BB18" s="62">
        <v>0</v>
      </c>
      <c r="BC18" s="62">
        <v>1</v>
      </c>
      <c r="BD18" s="62">
        <v>7</v>
      </c>
      <c r="BE18" s="15">
        <v>5</v>
      </c>
      <c r="BF18" s="15">
        <v>6</v>
      </c>
      <c r="BG18" s="15">
        <v>0</v>
      </c>
      <c r="BH18" s="15">
        <v>4</v>
      </c>
      <c r="BI18" s="15">
        <v>7</v>
      </c>
      <c r="BJ18" s="11">
        <v>3</v>
      </c>
      <c r="BK18" s="11">
        <v>5</v>
      </c>
      <c r="BL18" s="11">
        <v>0</v>
      </c>
      <c r="BM18" s="11">
        <v>4</v>
      </c>
      <c r="BN18" s="11">
        <v>4</v>
      </c>
      <c r="BO18" s="74">
        <v>4</v>
      </c>
      <c r="BP18" s="74">
        <v>6</v>
      </c>
      <c r="BQ18" s="74">
        <v>0</v>
      </c>
      <c r="BR18" s="74">
        <v>3</v>
      </c>
      <c r="BS18" s="74">
        <v>7</v>
      </c>
      <c r="BT18" s="76">
        <v>9</v>
      </c>
      <c r="BU18" s="76">
        <v>6</v>
      </c>
      <c r="BV18" s="76">
        <v>0</v>
      </c>
      <c r="BW18" s="76">
        <v>5</v>
      </c>
      <c r="BX18" s="76">
        <v>10</v>
      </c>
      <c r="BY18" s="1" t="s">
        <v>29</v>
      </c>
      <c r="BZ18" s="1">
        <v>12</v>
      </c>
      <c r="CA18" s="1">
        <v>4</v>
      </c>
      <c r="CB18" s="1">
        <v>6</v>
      </c>
      <c r="CC18" s="1">
        <v>6</v>
      </c>
      <c r="CD18" s="1">
        <v>13</v>
      </c>
      <c r="CE18" s="1">
        <v>14</v>
      </c>
      <c r="CF18" s="1">
        <v>18</v>
      </c>
      <c r="CG18" s="1">
        <v>8</v>
      </c>
      <c r="CH18" s="1">
        <v>11</v>
      </c>
      <c r="CI18" s="1">
        <v>8</v>
      </c>
      <c r="CJ18" s="1">
        <v>10</v>
      </c>
      <c r="CK18" s="1">
        <v>15</v>
      </c>
      <c r="CL18" s="79">
        <f t="shared" si="0"/>
        <v>125</v>
      </c>
    </row>
    <row r="19" spans="1:90" x14ac:dyDescent="0.3">
      <c r="A19" s="53" t="s">
        <v>213</v>
      </c>
      <c r="B19" s="62">
        <v>0</v>
      </c>
      <c r="C19" s="62">
        <v>0</v>
      </c>
      <c r="D19" s="62"/>
      <c r="E19" s="62"/>
      <c r="F19" s="62">
        <v>1</v>
      </c>
      <c r="G19" s="62">
        <v>1</v>
      </c>
      <c r="H19" s="62"/>
      <c r="I19" s="62"/>
      <c r="J19" s="62">
        <v>1</v>
      </c>
      <c r="K19" s="62"/>
      <c r="L19" s="62"/>
      <c r="M19" s="62"/>
      <c r="N19" s="62"/>
      <c r="O19" s="62"/>
      <c r="P19" s="62"/>
      <c r="Q19" s="56"/>
      <c r="R19" s="56"/>
      <c r="S19" s="56"/>
      <c r="T19" s="56"/>
      <c r="U19" s="56"/>
      <c r="V19" s="57"/>
      <c r="W19" s="57"/>
      <c r="X19" s="57"/>
      <c r="Y19" s="57"/>
      <c r="Z19" s="57"/>
      <c r="AA19" s="60"/>
      <c r="AB19" s="60"/>
      <c r="AC19" s="60"/>
      <c r="AD19" s="60"/>
      <c r="AE19" s="60"/>
      <c r="AF19" s="67"/>
      <c r="AG19" s="67"/>
      <c r="AH19" s="67"/>
      <c r="AI19" s="67"/>
      <c r="AJ19" s="67"/>
      <c r="AK19" s="68"/>
      <c r="AL19" s="68"/>
      <c r="AM19" s="68"/>
      <c r="AN19" s="68"/>
      <c r="AO19" s="68"/>
      <c r="AP19" s="69"/>
      <c r="AQ19" s="69"/>
      <c r="AR19" s="69"/>
      <c r="AS19" s="69"/>
      <c r="AT19" s="69"/>
      <c r="AU19" s="57"/>
      <c r="AV19" s="57"/>
      <c r="AW19" s="57"/>
      <c r="AX19" s="57"/>
      <c r="AY19" s="57"/>
      <c r="AZ19" s="70"/>
      <c r="BA19" s="70"/>
      <c r="BB19" s="70"/>
      <c r="BC19" s="70"/>
      <c r="BD19" s="70"/>
      <c r="BE19" s="68"/>
      <c r="BF19" s="68"/>
      <c r="BG19" s="68"/>
      <c r="BH19" s="68"/>
      <c r="BI19" s="68"/>
      <c r="BJ19" s="73"/>
      <c r="BK19" s="73"/>
      <c r="BL19" s="73"/>
      <c r="BM19" s="73"/>
      <c r="BN19" s="73"/>
      <c r="BO19" s="75"/>
      <c r="BP19" s="75"/>
      <c r="BQ19" s="75"/>
      <c r="BR19" s="75"/>
      <c r="BS19" s="75"/>
      <c r="BT19" s="77"/>
      <c r="BU19" s="77"/>
      <c r="BV19" s="77"/>
      <c r="BW19" s="77"/>
      <c r="BX19" s="77"/>
      <c r="BY19" s="1" t="s">
        <v>178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79">
        <f t="shared" si="0"/>
        <v>0</v>
      </c>
    </row>
    <row r="20" spans="1:90" x14ac:dyDescent="0.3">
      <c r="A20" s="52" t="s">
        <v>216</v>
      </c>
      <c r="B20" s="15">
        <v>8</v>
      </c>
      <c r="C20" s="15">
        <v>1</v>
      </c>
      <c r="D20" s="15">
        <v>2</v>
      </c>
      <c r="E20" s="15">
        <v>1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>
        <v>0</v>
      </c>
      <c r="Q20" s="56">
        <v>3</v>
      </c>
      <c r="R20" s="56">
        <v>3</v>
      </c>
      <c r="S20" s="56"/>
      <c r="T20" s="56">
        <v>0</v>
      </c>
      <c r="U20" s="56">
        <v>6</v>
      </c>
      <c r="V20" s="20">
        <v>4</v>
      </c>
      <c r="W20" s="20">
        <v>4</v>
      </c>
      <c r="X20" s="20"/>
      <c r="Y20" s="20">
        <v>0</v>
      </c>
      <c r="Z20" s="20">
        <v>4</v>
      </c>
      <c r="AA20" s="16">
        <v>3</v>
      </c>
      <c r="AB20" s="16">
        <v>0</v>
      </c>
      <c r="AC20" s="16">
        <v>0</v>
      </c>
      <c r="AD20" s="16">
        <v>0</v>
      </c>
      <c r="AE20" s="16">
        <v>3</v>
      </c>
      <c r="AF20" s="21">
        <v>8</v>
      </c>
      <c r="AG20" s="21">
        <v>1</v>
      </c>
      <c r="AH20" s="21">
        <v>0</v>
      </c>
      <c r="AI20" s="21">
        <v>2</v>
      </c>
      <c r="AJ20" s="21">
        <v>7</v>
      </c>
      <c r="AK20" s="15">
        <v>7</v>
      </c>
      <c r="AL20" s="15">
        <v>5</v>
      </c>
      <c r="AM20" s="15">
        <v>0</v>
      </c>
      <c r="AN20" s="15">
        <v>4</v>
      </c>
      <c r="AO20" s="15">
        <v>8</v>
      </c>
      <c r="AP20" s="66">
        <v>7</v>
      </c>
      <c r="AQ20" s="66">
        <v>3</v>
      </c>
      <c r="AR20" s="66">
        <v>0</v>
      </c>
      <c r="AS20" s="66">
        <v>4</v>
      </c>
      <c r="AT20" s="66">
        <v>6</v>
      </c>
      <c r="AU20" s="20">
        <v>9</v>
      </c>
      <c r="AV20" s="20">
        <v>7</v>
      </c>
      <c r="AW20" s="20">
        <v>0</v>
      </c>
      <c r="AX20" s="20">
        <v>1</v>
      </c>
      <c r="AY20" s="20">
        <v>15</v>
      </c>
      <c r="AZ20" s="62">
        <v>3</v>
      </c>
      <c r="BA20" s="62">
        <v>3</v>
      </c>
      <c r="BB20" s="62">
        <v>0</v>
      </c>
      <c r="BC20" s="62">
        <v>1</v>
      </c>
      <c r="BD20" s="62">
        <v>5</v>
      </c>
      <c r="BE20" s="15">
        <v>3</v>
      </c>
      <c r="BF20" s="15">
        <v>9</v>
      </c>
      <c r="BG20" s="15">
        <v>0</v>
      </c>
      <c r="BH20" s="15">
        <v>3</v>
      </c>
      <c r="BI20" s="15">
        <v>9</v>
      </c>
      <c r="BJ20" s="11">
        <v>4</v>
      </c>
      <c r="BK20" s="11">
        <v>3</v>
      </c>
      <c r="BL20" s="11">
        <v>0</v>
      </c>
      <c r="BM20" s="11">
        <v>3</v>
      </c>
      <c r="BN20" s="11">
        <v>4</v>
      </c>
      <c r="BO20" s="74">
        <v>2</v>
      </c>
      <c r="BP20" s="74">
        <v>7</v>
      </c>
      <c r="BQ20" s="74">
        <v>0</v>
      </c>
      <c r="BR20" s="74">
        <v>2</v>
      </c>
      <c r="BS20" s="74">
        <v>7</v>
      </c>
      <c r="BT20" s="76">
        <v>9</v>
      </c>
      <c r="BU20" s="76">
        <v>7</v>
      </c>
      <c r="BV20" s="76">
        <v>0</v>
      </c>
      <c r="BW20" s="76">
        <v>5</v>
      </c>
      <c r="BX20" s="76">
        <v>11</v>
      </c>
      <c r="BY20" s="1" t="s">
        <v>1</v>
      </c>
      <c r="BZ20" s="3">
        <v>6</v>
      </c>
      <c r="CA20" s="1">
        <v>4</v>
      </c>
      <c r="CB20" s="1">
        <v>3</v>
      </c>
      <c r="CC20" s="1">
        <v>9</v>
      </c>
      <c r="CD20" s="1">
        <v>12</v>
      </c>
      <c r="CE20" s="1">
        <v>10</v>
      </c>
      <c r="CF20" s="1">
        <v>16</v>
      </c>
      <c r="CG20" s="1">
        <v>6</v>
      </c>
      <c r="CH20" s="1">
        <v>12</v>
      </c>
      <c r="CI20" s="1">
        <v>7</v>
      </c>
      <c r="CJ20" s="1">
        <v>9</v>
      </c>
      <c r="CK20" s="1">
        <v>16</v>
      </c>
      <c r="CL20" s="79">
        <f t="shared" si="0"/>
        <v>110</v>
      </c>
    </row>
    <row r="21" spans="1:90" x14ac:dyDescent="0.3">
      <c r="A21" s="53" t="s">
        <v>215</v>
      </c>
      <c r="B21" s="15">
        <v>1</v>
      </c>
      <c r="C21" s="15">
        <v>1</v>
      </c>
      <c r="D21" s="15">
        <v>2</v>
      </c>
      <c r="E21" s="15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>
        <v>1</v>
      </c>
      <c r="Q21" s="56"/>
      <c r="R21" s="56"/>
      <c r="S21" s="56"/>
      <c r="T21" s="56"/>
      <c r="U21" s="56"/>
      <c r="V21" s="20"/>
      <c r="W21" s="20"/>
      <c r="X21" s="20"/>
      <c r="Y21" s="20"/>
      <c r="Z21" s="20"/>
      <c r="AA21" s="16"/>
      <c r="AB21" s="16"/>
      <c r="AC21" s="16"/>
      <c r="AD21" s="16"/>
      <c r="AE21" s="16"/>
      <c r="AF21" s="21"/>
      <c r="AG21" s="21"/>
      <c r="AH21" s="21"/>
      <c r="AI21" s="21"/>
      <c r="AJ21" s="21"/>
      <c r="AK21" s="15"/>
      <c r="AL21" s="15"/>
      <c r="AM21" s="15"/>
      <c r="AN21" s="15"/>
      <c r="AO21" s="15"/>
      <c r="AP21" s="66"/>
      <c r="AQ21" s="66"/>
      <c r="AR21" s="66"/>
      <c r="AS21" s="66"/>
      <c r="AT21" s="66"/>
      <c r="AU21" s="20"/>
      <c r="AV21" s="20"/>
      <c r="AW21" s="20"/>
      <c r="AX21" s="20"/>
      <c r="AY21" s="20"/>
      <c r="AZ21" s="62"/>
      <c r="BA21" s="62"/>
      <c r="BB21" s="62"/>
      <c r="BC21" s="62"/>
      <c r="BD21" s="62"/>
      <c r="BE21" s="15"/>
      <c r="BF21" s="15"/>
      <c r="BG21" s="15"/>
      <c r="BH21" s="15"/>
      <c r="BI21" s="15"/>
      <c r="BJ21" s="11"/>
      <c r="BK21" s="11"/>
      <c r="BL21" s="11"/>
      <c r="BM21" s="11"/>
      <c r="BN21" s="11"/>
      <c r="BO21" s="74"/>
      <c r="BP21" s="74"/>
      <c r="BQ21" s="74"/>
      <c r="BR21" s="74"/>
      <c r="BS21" s="74"/>
      <c r="BT21" s="76"/>
      <c r="BU21" s="76"/>
      <c r="BV21" s="76"/>
      <c r="BW21" s="76"/>
      <c r="BX21" s="76"/>
      <c r="BY21" s="1" t="s">
        <v>179</v>
      </c>
      <c r="BZ21" s="3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79">
        <f t="shared" si="0"/>
        <v>0</v>
      </c>
    </row>
    <row r="22" spans="1:90" x14ac:dyDescent="0.3">
      <c r="A22" s="52" t="s">
        <v>218</v>
      </c>
      <c r="B22" s="56">
        <v>49</v>
      </c>
      <c r="C22" s="56">
        <v>4</v>
      </c>
      <c r="D22" s="56">
        <v>0</v>
      </c>
      <c r="E22" s="56">
        <v>0</v>
      </c>
      <c r="F22" s="56">
        <v>0</v>
      </c>
      <c r="G22" s="56">
        <v>0</v>
      </c>
      <c r="H22" s="56"/>
      <c r="I22" s="56"/>
      <c r="J22" s="56"/>
      <c r="K22" s="56"/>
      <c r="L22" s="56"/>
      <c r="M22" s="56">
        <v>0</v>
      </c>
      <c r="N22" s="56"/>
      <c r="O22" s="56"/>
      <c r="P22" s="56"/>
      <c r="Q22" s="56">
        <v>4</v>
      </c>
      <c r="R22" s="56">
        <v>1</v>
      </c>
      <c r="S22" s="56"/>
      <c r="T22" s="56">
        <v>0</v>
      </c>
      <c r="U22" s="56">
        <v>5</v>
      </c>
      <c r="V22" s="20">
        <v>2</v>
      </c>
      <c r="W22" s="20">
        <v>1</v>
      </c>
      <c r="X22" s="20"/>
      <c r="Y22" s="20">
        <v>0</v>
      </c>
      <c r="Z22" s="20">
        <v>3</v>
      </c>
      <c r="AA22" s="16">
        <v>1</v>
      </c>
      <c r="AB22" s="16">
        <v>1</v>
      </c>
      <c r="AC22" s="16">
        <v>0</v>
      </c>
      <c r="AD22" s="16">
        <v>0</v>
      </c>
      <c r="AE22" s="16">
        <v>1</v>
      </c>
      <c r="AF22" s="21">
        <v>3</v>
      </c>
      <c r="AG22" s="21">
        <v>0</v>
      </c>
      <c r="AH22" s="21">
        <v>0</v>
      </c>
      <c r="AI22" s="21">
        <v>2</v>
      </c>
      <c r="AJ22" s="21">
        <v>1</v>
      </c>
      <c r="AK22" s="15">
        <v>5</v>
      </c>
      <c r="AL22" s="15">
        <v>5</v>
      </c>
      <c r="AM22" s="15">
        <v>0</v>
      </c>
      <c r="AN22" s="15">
        <v>2</v>
      </c>
      <c r="AO22" s="15">
        <v>8</v>
      </c>
      <c r="AP22" s="66">
        <v>2</v>
      </c>
      <c r="AQ22" s="66">
        <v>4</v>
      </c>
      <c r="AR22" s="66">
        <v>0</v>
      </c>
      <c r="AS22" s="66">
        <v>1</v>
      </c>
      <c r="AT22" s="66">
        <v>0</v>
      </c>
      <c r="AU22" s="20">
        <v>3</v>
      </c>
      <c r="AV22" s="20">
        <v>9</v>
      </c>
      <c r="AW22" s="20">
        <v>0</v>
      </c>
      <c r="AX22" s="20">
        <v>4</v>
      </c>
      <c r="AY22" s="20">
        <v>8</v>
      </c>
      <c r="AZ22" s="62">
        <v>6</v>
      </c>
      <c r="BA22" s="62">
        <v>3</v>
      </c>
      <c r="BB22" s="62">
        <v>0</v>
      </c>
      <c r="BC22" s="62">
        <v>2</v>
      </c>
      <c r="BD22" s="62">
        <v>7</v>
      </c>
      <c r="BE22" s="15">
        <v>0</v>
      </c>
      <c r="BF22" s="15">
        <v>7</v>
      </c>
      <c r="BG22" s="15">
        <v>0</v>
      </c>
      <c r="BH22" s="15">
        <v>3</v>
      </c>
      <c r="BI22" s="15">
        <v>4</v>
      </c>
      <c r="BJ22" s="11">
        <v>2</v>
      </c>
      <c r="BK22" s="11">
        <v>3</v>
      </c>
      <c r="BL22" s="11">
        <v>0</v>
      </c>
      <c r="BM22" s="11">
        <v>1</v>
      </c>
      <c r="BN22" s="11">
        <v>4</v>
      </c>
      <c r="BO22" s="74">
        <v>0</v>
      </c>
      <c r="BP22" s="74">
        <v>4</v>
      </c>
      <c r="BQ22" s="74">
        <v>0</v>
      </c>
      <c r="BR22" s="74">
        <v>2</v>
      </c>
      <c r="BS22" s="74">
        <v>2</v>
      </c>
      <c r="BT22" s="76">
        <v>7</v>
      </c>
      <c r="BU22" s="76">
        <v>4</v>
      </c>
      <c r="BV22" s="76">
        <v>0</v>
      </c>
      <c r="BW22" s="76">
        <v>3</v>
      </c>
      <c r="BX22" s="76">
        <v>8</v>
      </c>
      <c r="BY22" s="1" t="s">
        <v>2</v>
      </c>
      <c r="BZ22" s="3">
        <v>5</v>
      </c>
      <c r="CA22" s="1">
        <v>3</v>
      </c>
      <c r="CB22" s="1">
        <v>1</v>
      </c>
      <c r="CC22" s="1">
        <v>3</v>
      </c>
      <c r="CD22" s="1">
        <v>10</v>
      </c>
      <c r="CE22" s="1">
        <v>6</v>
      </c>
      <c r="CF22" s="1">
        <v>12</v>
      </c>
      <c r="CG22" s="1">
        <v>9</v>
      </c>
      <c r="CH22" s="1">
        <v>7</v>
      </c>
      <c r="CI22" s="1">
        <v>5</v>
      </c>
      <c r="CJ22" s="1">
        <v>4</v>
      </c>
      <c r="CK22" s="1">
        <v>11</v>
      </c>
      <c r="CL22" s="79">
        <f t="shared" si="0"/>
        <v>76</v>
      </c>
    </row>
    <row r="23" spans="1:90" x14ac:dyDescent="0.3">
      <c r="A23" s="53" t="s">
        <v>217</v>
      </c>
      <c r="B23" s="56">
        <v>1</v>
      </c>
      <c r="C23" s="56">
        <v>2</v>
      </c>
      <c r="D23" s="56">
        <v>2</v>
      </c>
      <c r="E23" s="56">
        <v>1</v>
      </c>
      <c r="F23" s="56">
        <v>2</v>
      </c>
      <c r="G23" s="56">
        <v>3</v>
      </c>
      <c r="H23" s="56"/>
      <c r="I23" s="56"/>
      <c r="J23" s="56"/>
      <c r="K23" s="56"/>
      <c r="L23" s="56"/>
      <c r="M23" s="56">
        <v>1</v>
      </c>
      <c r="N23" s="56"/>
      <c r="O23" s="56"/>
      <c r="P23" s="56"/>
      <c r="Q23" s="56">
        <v>4</v>
      </c>
      <c r="R23" s="56">
        <v>1</v>
      </c>
      <c r="S23" s="56"/>
      <c r="T23" s="56">
        <v>0</v>
      </c>
      <c r="U23" s="56">
        <v>5</v>
      </c>
      <c r="V23" s="20">
        <v>2</v>
      </c>
      <c r="W23" s="20">
        <v>1</v>
      </c>
      <c r="X23" s="20"/>
      <c r="Y23" s="20">
        <v>0</v>
      </c>
      <c r="Z23" s="20">
        <v>3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21">
        <v>1</v>
      </c>
      <c r="AG23" s="21">
        <v>0</v>
      </c>
      <c r="AH23" s="21">
        <v>0</v>
      </c>
      <c r="AI23" s="21">
        <v>1</v>
      </c>
      <c r="AJ23" s="21">
        <v>0</v>
      </c>
      <c r="AK23" s="15">
        <v>0</v>
      </c>
      <c r="AL23" s="15">
        <v>5</v>
      </c>
      <c r="AM23" s="15">
        <v>0</v>
      </c>
      <c r="AN23" s="15"/>
      <c r="AO23" s="15">
        <v>0</v>
      </c>
      <c r="AP23" s="66">
        <v>2</v>
      </c>
      <c r="AQ23" s="66">
        <v>3</v>
      </c>
      <c r="AR23" s="66">
        <v>0</v>
      </c>
      <c r="AS23" s="66">
        <v>1</v>
      </c>
      <c r="AT23" s="66">
        <v>0</v>
      </c>
      <c r="AU23" s="20">
        <v>2</v>
      </c>
      <c r="AV23" s="20">
        <v>6</v>
      </c>
      <c r="AW23" s="20">
        <v>0</v>
      </c>
      <c r="AX23" s="20">
        <v>3</v>
      </c>
      <c r="AY23" s="20">
        <v>5</v>
      </c>
      <c r="AZ23" s="62">
        <v>1</v>
      </c>
      <c r="BA23" s="62">
        <v>3</v>
      </c>
      <c r="BB23" s="62">
        <v>0</v>
      </c>
      <c r="BC23" s="62">
        <v>1</v>
      </c>
      <c r="BD23" s="62">
        <v>3</v>
      </c>
      <c r="BE23" s="15">
        <v>0</v>
      </c>
      <c r="BF23" s="15">
        <v>5</v>
      </c>
      <c r="BG23" s="15">
        <v>0</v>
      </c>
      <c r="BH23" s="15">
        <v>1</v>
      </c>
      <c r="BI23" s="15">
        <v>4</v>
      </c>
      <c r="BJ23" s="11">
        <v>1</v>
      </c>
      <c r="BK23" s="11">
        <v>3</v>
      </c>
      <c r="BL23" s="11">
        <v>0</v>
      </c>
      <c r="BM23" s="11">
        <v>2</v>
      </c>
      <c r="BN23" s="11">
        <v>2</v>
      </c>
      <c r="BO23" s="74">
        <v>1</v>
      </c>
      <c r="BP23" s="74">
        <v>2</v>
      </c>
      <c r="BQ23" s="74">
        <v>0</v>
      </c>
      <c r="BR23" s="74">
        <v>1</v>
      </c>
      <c r="BS23" s="74">
        <v>2</v>
      </c>
      <c r="BT23" s="76">
        <v>4</v>
      </c>
      <c r="BU23" s="76">
        <v>3</v>
      </c>
      <c r="BV23" s="76">
        <v>0</v>
      </c>
      <c r="BW23" s="76">
        <v>3</v>
      </c>
      <c r="BX23" s="76">
        <v>4</v>
      </c>
      <c r="BY23" s="1" t="s">
        <v>3</v>
      </c>
      <c r="BZ23" s="3">
        <v>5</v>
      </c>
      <c r="CA23" s="1">
        <v>3</v>
      </c>
      <c r="CB23" s="1">
        <v>0</v>
      </c>
      <c r="CC23" s="1">
        <v>1</v>
      </c>
      <c r="CD23" s="1">
        <v>5</v>
      </c>
      <c r="CE23" s="1">
        <v>5</v>
      </c>
      <c r="CF23" s="1">
        <v>8</v>
      </c>
      <c r="CG23" s="1">
        <v>4</v>
      </c>
      <c r="CH23" s="1">
        <v>5</v>
      </c>
      <c r="CI23" s="1">
        <v>4</v>
      </c>
      <c r="CJ23" s="1">
        <v>3</v>
      </c>
      <c r="CK23" s="1">
        <v>7</v>
      </c>
      <c r="CL23" s="79">
        <f t="shared" si="0"/>
        <v>50</v>
      </c>
    </row>
    <row r="24" spans="1:90" x14ac:dyDescent="0.3">
      <c r="A24" s="52" t="s">
        <v>220</v>
      </c>
      <c r="B24" s="54">
        <v>40</v>
      </c>
      <c r="C24" s="54">
        <v>1</v>
      </c>
      <c r="D24" s="54">
        <v>3</v>
      </c>
      <c r="E24" s="54">
        <v>2</v>
      </c>
      <c r="F24" s="54">
        <v>0</v>
      </c>
      <c r="G24" s="54"/>
      <c r="H24" s="54">
        <v>0</v>
      </c>
      <c r="I24" s="54"/>
      <c r="J24" s="54"/>
      <c r="K24" s="54"/>
      <c r="L24" s="54"/>
      <c r="M24" s="54"/>
      <c r="N24" s="54"/>
      <c r="O24" s="54">
        <v>0</v>
      </c>
      <c r="P24" s="54"/>
      <c r="Q24" s="56">
        <v>5</v>
      </c>
      <c r="R24" s="56">
        <v>1</v>
      </c>
      <c r="S24" s="56"/>
      <c r="T24" s="56">
        <v>1</v>
      </c>
      <c r="U24" s="56">
        <v>5</v>
      </c>
      <c r="V24" s="20">
        <v>0</v>
      </c>
      <c r="W24" s="20">
        <v>1</v>
      </c>
      <c r="X24" s="20"/>
      <c r="Y24" s="20">
        <v>1</v>
      </c>
      <c r="Z24" s="20">
        <v>0</v>
      </c>
      <c r="AA24" s="16">
        <v>0</v>
      </c>
      <c r="AB24" s="16">
        <v>1</v>
      </c>
      <c r="AC24" s="16"/>
      <c r="AD24" s="16"/>
      <c r="AE24" s="16"/>
      <c r="AF24" s="21">
        <v>0</v>
      </c>
      <c r="AG24" s="21">
        <v>1</v>
      </c>
      <c r="AH24" s="21">
        <v>0</v>
      </c>
      <c r="AI24" s="21">
        <v>1</v>
      </c>
      <c r="AJ24" s="21">
        <v>0</v>
      </c>
      <c r="AK24" s="15">
        <v>1</v>
      </c>
      <c r="AL24" s="15">
        <v>2</v>
      </c>
      <c r="AM24" s="15">
        <v>0</v>
      </c>
      <c r="AN24" s="15">
        <v>1</v>
      </c>
      <c r="AO24" s="15">
        <v>2</v>
      </c>
      <c r="AP24" s="66">
        <v>0</v>
      </c>
      <c r="AQ24" s="66">
        <v>2</v>
      </c>
      <c r="AR24" s="66">
        <v>0</v>
      </c>
      <c r="AS24" s="66">
        <v>1</v>
      </c>
      <c r="AT24" s="66">
        <v>1</v>
      </c>
      <c r="AU24" s="20">
        <v>0</v>
      </c>
      <c r="AV24" s="20">
        <v>3</v>
      </c>
      <c r="AW24" s="20">
        <v>0</v>
      </c>
      <c r="AX24" s="20">
        <v>2</v>
      </c>
      <c r="AY24" s="20">
        <v>1</v>
      </c>
      <c r="AZ24" s="62">
        <v>0</v>
      </c>
      <c r="BA24" s="62">
        <v>2</v>
      </c>
      <c r="BB24" s="62">
        <v>0</v>
      </c>
      <c r="BC24" s="62">
        <v>1</v>
      </c>
      <c r="BD24" s="62">
        <v>1</v>
      </c>
      <c r="BE24" s="15">
        <v>1</v>
      </c>
      <c r="BF24" s="15">
        <v>3</v>
      </c>
      <c r="BG24" s="15">
        <v>0</v>
      </c>
      <c r="BH24" s="15">
        <v>2</v>
      </c>
      <c r="BI24" s="15">
        <v>2</v>
      </c>
      <c r="BJ24" s="11">
        <v>1</v>
      </c>
      <c r="BK24" s="11">
        <v>4</v>
      </c>
      <c r="BL24" s="11">
        <v>0</v>
      </c>
      <c r="BM24" s="11">
        <v>3</v>
      </c>
      <c r="BN24" s="11">
        <v>2</v>
      </c>
      <c r="BO24" s="74">
        <v>4</v>
      </c>
      <c r="BP24" s="74">
        <v>2</v>
      </c>
      <c r="BQ24" s="74">
        <v>0</v>
      </c>
      <c r="BR24" s="74">
        <v>2</v>
      </c>
      <c r="BS24" s="74">
        <v>4</v>
      </c>
      <c r="BT24" s="76">
        <v>7</v>
      </c>
      <c r="BU24" s="76">
        <v>2</v>
      </c>
      <c r="BV24" s="76">
        <v>0</v>
      </c>
      <c r="BW24" s="76">
        <v>4</v>
      </c>
      <c r="BX24" s="76">
        <v>5</v>
      </c>
      <c r="BY24" s="1" t="s">
        <v>4</v>
      </c>
      <c r="BZ24" s="3">
        <v>6</v>
      </c>
      <c r="CA24" s="1">
        <v>1</v>
      </c>
      <c r="CB24" s="1">
        <v>1</v>
      </c>
      <c r="CC24" s="1">
        <v>1</v>
      </c>
      <c r="CD24" s="1">
        <v>3</v>
      </c>
      <c r="CE24" s="1">
        <v>2</v>
      </c>
      <c r="CF24" s="1">
        <v>3</v>
      </c>
      <c r="CG24" s="1">
        <v>2</v>
      </c>
      <c r="CH24" s="1">
        <v>4</v>
      </c>
      <c r="CI24" s="1">
        <v>5</v>
      </c>
      <c r="CJ24" s="1">
        <v>6</v>
      </c>
      <c r="CK24" s="1">
        <v>9</v>
      </c>
      <c r="CL24" s="79">
        <f t="shared" si="0"/>
        <v>43</v>
      </c>
    </row>
    <row r="25" spans="1:90" x14ac:dyDescent="0.3">
      <c r="A25" s="53" t="s">
        <v>219</v>
      </c>
      <c r="B25" s="54">
        <v>0</v>
      </c>
      <c r="C25" s="54">
        <v>1</v>
      </c>
      <c r="D25" s="54">
        <v>1</v>
      </c>
      <c r="E25" s="54">
        <v>1</v>
      </c>
      <c r="F25" s="54">
        <v>1</v>
      </c>
      <c r="G25" s="54"/>
      <c r="H25" s="54">
        <v>2</v>
      </c>
      <c r="I25" s="54"/>
      <c r="J25" s="54"/>
      <c r="K25" s="54"/>
      <c r="L25" s="54"/>
      <c r="M25" s="54"/>
      <c r="N25" s="54"/>
      <c r="O25" s="54">
        <v>1</v>
      </c>
      <c r="P25" s="54"/>
      <c r="Q25" s="56">
        <v>0</v>
      </c>
      <c r="R25" s="56">
        <v>1</v>
      </c>
      <c r="S25" s="56"/>
      <c r="T25" s="56">
        <v>1</v>
      </c>
      <c r="U25" s="56">
        <v>0</v>
      </c>
      <c r="V25" s="20">
        <v>0</v>
      </c>
      <c r="W25" s="20">
        <v>1</v>
      </c>
      <c r="X25" s="20"/>
      <c r="Y25" s="20">
        <v>1</v>
      </c>
      <c r="Z25" s="20">
        <v>0</v>
      </c>
      <c r="AA25" s="16">
        <v>0</v>
      </c>
      <c r="AB25" s="16">
        <v>1</v>
      </c>
      <c r="AC25" s="16"/>
      <c r="AD25" s="16"/>
      <c r="AE25" s="16"/>
      <c r="AF25" s="21">
        <v>0</v>
      </c>
      <c r="AG25" s="21">
        <v>1</v>
      </c>
      <c r="AH25" s="21">
        <v>0</v>
      </c>
      <c r="AI25" s="21">
        <v>1</v>
      </c>
      <c r="AJ25" s="21">
        <v>0</v>
      </c>
      <c r="AK25" s="15">
        <v>0</v>
      </c>
      <c r="AL25" s="15">
        <v>2</v>
      </c>
      <c r="AM25" s="15">
        <v>0</v>
      </c>
      <c r="AN25" s="15">
        <v>1</v>
      </c>
      <c r="AO25" s="15">
        <v>1</v>
      </c>
      <c r="AP25" s="66">
        <v>0</v>
      </c>
      <c r="AQ25" s="66">
        <v>2</v>
      </c>
      <c r="AR25" s="66">
        <v>0</v>
      </c>
      <c r="AS25" s="66">
        <v>2</v>
      </c>
      <c r="AT25" s="66">
        <v>0</v>
      </c>
      <c r="AU25" s="20">
        <v>0</v>
      </c>
      <c r="AV25" s="20">
        <v>3</v>
      </c>
      <c r="AW25" s="20">
        <v>0</v>
      </c>
      <c r="AX25" s="20">
        <v>1</v>
      </c>
      <c r="AY25" s="20">
        <v>2</v>
      </c>
      <c r="AZ25" s="62">
        <v>0</v>
      </c>
      <c r="BA25" s="62">
        <v>2</v>
      </c>
      <c r="BB25" s="62">
        <v>0</v>
      </c>
      <c r="BC25" s="62">
        <v>1</v>
      </c>
      <c r="BD25" s="62">
        <v>1</v>
      </c>
      <c r="BE25" s="15">
        <v>1</v>
      </c>
      <c r="BF25" s="15">
        <v>2</v>
      </c>
      <c r="BG25" s="15">
        <v>0</v>
      </c>
      <c r="BH25" s="15">
        <v>3</v>
      </c>
      <c r="BI25" s="15">
        <v>0</v>
      </c>
      <c r="BJ25" s="11">
        <v>1</v>
      </c>
      <c r="BK25" s="11">
        <v>2</v>
      </c>
      <c r="BL25" s="11">
        <v>0</v>
      </c>
      <c r="BM25" s="11">
        <v>3</v>
      </c>
      <c r="BN25" s="11">
        <v>0</v>
      </c>
      <c r="BO25" s="74">
        <v>4</v>
      </c>
      <c r="BP25" s="74">
        <v>2</v>
      </c>
      <c r="BQ25" s="74">
        <v>0</v>
      </c>
      <c r="BR25" s="74">
        <v>2</v>
      </c>
      <c r="BS25" s="74">
        <v>4</v>
      </c>
      <c r="BT25" s="76">
        <v>5</v>
      </c>
      <c r="BU25" s="76">
        <v>3</v>
      </c>
      <c r="BV25" s="76">
        <v>0</v>
      </c>
      <c r="BW25" s="76">
        <v>6</v>
      </c>
      <c r="BX25" s="76">
        <v>2</v>
      </c>
      <c r="BY25" s="1" t="s">
        <v>5</v>
      </c>
      <c r="BZ25" s="3">
        <v>1</v>
      </c>
      <c r="CA25" s="1">
        <v>1</v>
      </c>
      <c r="CB25" s="1">
        <v>1</v>
      </c>
      <c r="CC25" s="1">
        <v>1</v>
      </c>
      <c r="CD25" s="1">
        <v>2</v>
      </c>
      <c r="CE25" s="1">
        <v>2</v>
      </c>
      <c r="CF25" s="1">
        <v>3</v>
      </c>
      <c r="CG25" s="1">
        <v>2</v>
      </c>
      <c r="CH25" s="1">
        <v>3</v>
      </c>
      <c r="CI25" s="1">
        <v>3</v>
      </c>
      <c r="CJ25" s="1">
        <v>6</v>
      </c>
      <c r="CK25" s="1">
        <v>8</v>
      </c>
      <c r="CL25" s="79">
        <f t="shared" si="0"/>
        <v>33</v>
      </c>
    </row>
    <row r="26" spans="1:90" x14ac:dyDescent="0.3">
      <c r="A26" s="52" t="s">
        <v>222</v>
      </c>
      <c r="B26" s="20">
        <v>69</v>
      </c>
      <c r="C26" s="20">
        <v>3</v>
      </c>
      <c r="D26" s="20">
        <v>1</v>
      </c>
      <c r="E26" s="20"/>
      <c r="F26" s="20">
        <v>0</v>
      </c>
      <c r="G26" s="20">
        <v>0</v>
      </c>
      <c r="H26" s="20">
        <v>0</v>
      </c>
      <c r="I26" s="20"/>
      <c r="J26" s="20">
        <v>0</v>
      </c>
      <c r="K26" s="20"/>
      <c r="L26" s="20"/>
      <c r="M26" s="20"/>
      <c r="N26" s="20"/>
      <c r="O26" s="20">
        <v>0</v>
      </c>
      <c r="P26" s="20"/>
      <c r="Q26" s="56">
        <v>1</v>
      </c>
      <c r="R26" s="56">
        <v>1</v>
      </c>
      <c r="S26" s="56"/>
      <c r="T26" s="56">
        <v>1</v>
      </c>
      <c r="U26" s="56">
        <v>1</v>
      </c>
      <c r="V26" s="20">
        <v>0</v>
      </c>
      <c r="W26" s="20">
        <v>1</v>
      </c>
      <c r="X26" s="20"/>
      <c r="Y26" s="20">
        <v>1</v>
      </c>
      <c r="Z26" s="20">
        <v>0</v>
      </c>
      <c r="AA26" s="16">
        <v>0</v>
      </c>
      <c r="AB26" s="16">
        <v>1</v>
      </c>
      <c r="AC26" s="16"/>
      <c r="AD26" s="16"/>
      <c r="AE26" s="16"/>
      <c r="AF26" s="21">
        <v>0</v>
      </c>
      <c r="AG26" s="21">
        <v>1</v>
      </c>
      <c r="AH26" s="21">
        <v>0</v>
      </c>
      <c r="AI26" s="21">
        <v>1</v>
      </c>
      <c r="AJ26" s="21">
        <v>0</v>
      </c>
      <c r="AK26" s="15">
        <v>2</v>
      </c>
      <c r="AL26" s="15">
        <v>2</v>
      </c>
      <c r="AM26" s="15">
        <v>0</v>
      </c>
      <c r="AN26" s="15">
        <v>2</v>
      </c>
      <c r="AO26" s="15">
        <v>2</v>
      </c>
      <c r="AP26" s="66">
        <v>0</v>
      </c>
      <c r="AQ26" s="66">
        <v>2</v>
      </c>
      <c r="AR26" s="66">
        <v>0</v>
      </c>
      <c r="AS26" s="66">
        <v>2</v>
      </c>
      <c r="AT26" s="66">
        <v>0</v>
      </c>
      <c r="AU26" s="20">
        <v>0</v>
      </c>
      <c r="AV26" s="20">
        <v>2</v>
      </c>
      <c r="AW26" s="20">
        <v>0</v>
      </c>
      <c r="AX26" s="20">
        <v>1</v>
      </c>
      <c r="AY26" s="20">
        <v>1</v>
      </c>
      <c r="AZ26" s="62">
        <v>0</v>
      </c>
      <c r="BA26" s="62">
        <v>2</v>
      </c>
      <c r="BB26" s="62">
        <v>0</v>
      </c>
      <c r="BC26" s="62">
        <v>1</v>
      </c>
      <c r="BD26" s="62">
        <v>1</v>
      </c>
      <c r="BE26" s="15">
        <v>1</v>
      </c>
      <c r="BF26" s="15">
        <v>2</v>
      </c>
      <c r="BG26" s="15">
        <v>0</v>
      </c>
      <c r="BH26" s="15">
        <v>3</v>
      </c>
      <c r="BI26" s="15">
        <v>0</v>
      </c>
      <c r="BJ26" s="11">
        <v>1</v>
      </c>
      <c r="BK26" s="11">
        <v>2</v>
      </c>
      <c r="BL26" s="11">
        <v>0</v>
      </c>
      <c r="BM26" s="11">
        <v>3</v>
      </c>
      <c r="BN26" s="11">
        <v>0</v>
      </c>
      <c r="BO26" s="74">
        <v>3</v>
      </c>
      <c r="BP26" s="74">
        <v>2</v>
      </c>
      <c r="BQ26" s="74">
        <v>0</v>
      </c>
      <c r="BR26" s="74">
        <v>2</v>
      </c>
      <c r="BS26" s="74">
        <v>3</v>
      </c>
      <c r="BT26" s="76">
        <v>2</v>
      </c>
      <c r="BU26" s="76">
        <v>6</v>
      </c>
      <c r="BV26" s="76">
        <v>0</v>
      </c>
      <c r="BW26" s="76">
        <v>5</v>
      </c>
      <c r="BX26" s="76">
        <v>3</v>
      </c>
      <c r="BY26" s="1" t="s">
        <v>6</v>
      </c>
      <c r="BZ26" s="3">
        <v>2</v>
      </c>
      <c r="CA26" s="1">
        <v>1</v>
      </c>
      <c r="CB26" s="1">
        <v>1</v>
      </c>
      <c r="CC26" s="1">
        <v>1</v>
      </c>
      <c r="CD26" s="1">
        <v>4</v>
      </c>
      <c r="CE26" s="1">
        <v>2</v>
      </c>
      <c r="CF26" s="1">
        <v>2</v>
      </c>
      <c r="CG26" s="1">
        <v>2</v>
      </c>
      <c r="CH26" s="1">
        <v>3</v>
      </c>
      <c r="CI26" s="1">
        <v>3</v>
      </c>
      <c r="CJ26" s="1">
        <v>5</v>
      </c>
      <c r="CK26" s="1">
        <v>8</v>
      </c>
      <c r="CL26" s="79">
        <f t="shared" si="0"/>
        <v>34</v>
      </c>
    </row>
    <row r="27" spans="1:90" x14ac:dyDescent="0.3">
      <c r="A27" s="53" t="s">
        <v>221</v>
      </c>
      <c r="B27" s="20">
        <v>0</v>
      </c>
      <c r="C27" s="20">
        <v>3</v>
      </c>
      <c r="D27" s="20">
        <v>5</v>
      </c>
      <c r="E27" s="20"/>
      <c r="F27" s="20">
        <v>1</v>
      </c>
      <c r="G27" s="20">
        <v>1</v>
      </c>
      <c r="H27" s="20">
        <v>3</v>
      </c>
      <c r="I27" s="20"/>
      <c r="J27" s="20">
        <v>1</v>
      </c>
      <c r="K27" s="20"/>
      <c r="L27" s="20"/>
      <c r="M27" s="20"/>
      <c r="N27" s="20"/>
      <c r="O27" s="20">
        <v>1</v>
      </c>
      <c r="P27" s="20"/>
      <c r="Q27" s="56"/>
      <c r="R27" s="56"/>
      <c r="S27" s="56"/>
      <c r="T27" s="56"/>
      <c r="U27" s="56"/>
      <c r="V27" s="20"/>
      <c r="W27" s="20"/>
      <c r="X27" s="20"/>
      <c r="Y27" s="20"/>
      <c r="Z27" s="20"/>
      <c r="AA27" s="16"/>
      <c r="AB27" s="16"/>
      <c r="AC27" s="16"/>
      <c r="AD27" s="16"/>
      <c r="AE27" s="16"/>
      <c r="AF27" s="21"/>
      <c r="AG27" s="21"/>
      <c r="AH27" s="21"/>
      <c r="AI27" s="21"/>
      <c r="AJ27" s="21"/>
      <c r="AK27" s="15"/>
      <c r="AL27" s="15"/>
      <c r="AM27" s="15"/>
      <c r="AN27" s="15"/>
      <c r="AO27" s="15"/>
      <c r="AP27" s="66"/>
      <c r="AQ27" s="66"/>
      <c r="AR27" s="66"/>
      <c r="AS27" s="66"/>
      <c r="AT27" s="66"/>
      <c r="AU27" s="20"/>
      <c r="AV27" s="20"/>
      <c r="AW27" s="20"/>
      <c r="AX27" s="20"/>
      <c r="AY27" s="20"/>
      <c r="AZ27" s="62"/>
      <c r="BA27" s="62"/>
      <c r="BB27" s="62"/>
      <c r="BC27" s="62"/>
      <c r="BD27" s="62"/>
      <c r="BE27" s="15"/>
      <c r="BF27" s="15"/>
      <c r="BG27" s="15"/>
      <c r="BH27" s="15"/>
      <c r="BI27" s="15"/>
      <c r="BJ27" s="11"/>
      <c r="BK27" s="11"/>
      <c r="BL27" s="11"/>
      <c r="BM27" s="11"/>
      <c r="BN27" s="11"/>
      <c r="BO27" s="74"/>
      <c r="BP27" s="74"/>
      <c r="BQ27" s="74"/>
      <c r="BR27" s="74"/>
      <c r="BS27" s="74"/>
      <c r="BT27" s="76"/>
      <c r="BU27" s="76"/>
      <c r="BV27" s="76"/>
      <c r="BW27" s="76"/>
      <c r="BX27" s="76"/>
      <c r="BY27" s="1" t="s">
        <v>180</v>
      </c>
      <c r="BZ27" s="3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79">
        <f t="shared" si="0"/>
        <v>0</v>
      </c>
    </row>
    <row r="28" spans="1:90" x14ac:dyDescent="0.3">
      <c r="A28" s="52" t="s">
        <v>224</v>
      </c>
      <c r="B28" s="62">
        <v>39</v>
      </c>
      <c r="C28" s="62">
        <v>4</v>
      </c>
      <c r="D28" s="62">
        <v>1</v>
      </c>
      <c r="E28" s="62">
        <v>0</v>
      </c>
      <c r="F28" s="62">
        <v>0</v>
      </c>
      <c r="G28" s="62">
        <v>0</v>
      </c>
      <c r="H28" s="62"/>
      <c r="I28" s="62"/>
      <c r="J28" s="62"/>
      <c r="K28" s="62">
        <v>0</v>
      </c>
      <c r="L28" s="62"/>
      <c r="M28" s="62"/>
      <c r="N28" s="62"/>
      <c r="O28" s="62"/>
      <c r="P28" s="62"/>
      <c r="Q28" s="56">
        <v>1</v>
      </c>
      <c r="R28" s="56">
        <v>0</v>
      </c>
      <c r="S28" s="56"/>
      <c r="T28" s="56">
        <v>1</v>
      </c>
      <c r="U28" s="56"/>
      <c r="V28" s="20">
        <v>1</v>
      </c>
      <c r="W28" s="20">
        <v>0</v>
      </c>
      <c r="X28" s="20"/>
      <c r="Y28" s="20">
        <v>1</v>
      </c>
      <c r="Z28" s="20">
        <v>0</v>
      </c>
      <c r="AA28" s="16">
        <v>0</v>
      </c>
      <c r="AB28" s="16">
        <v>1</v>
      </c>
      <c r="AC28" s="16">
        <v>0</v>
      </c>
      <c r="AD28" s="16">
        <v>0</v>
      </c>
      <c r="AE28" s="16">
        <v>1</v>
      </c>
      <c r="AF28" s="21">
        <v>1</v>
      </c>
      <c r="AG28" s="21">
        <v>0</v>
      </c>
      <c r="AH28" s="21">
        <v>0</v>
      </c>
      <c r="AI28" s="21">
        <v>1</v>
      </c>
      <c r="AJ28" s="21">
        <v>0</v>
      </c>
      <c r="AK28" s="15">
        <v>0</v>
      </c>
      <c r="AL28" s="15">
        <v>2</v>
      </c>
      <c r="AM28" s="15">
        <v>0</v>
      </c>
      <c r="AN28" s="15">
        <v>1</v>
      </c>
      <c r="AO28" s="15">
        <v>1</v>
      </c>
      <c r="AP28" s="66">
        <v>0</v>
      </c>
      <c r="AQ28" s="66">
        <v>2</v>
      </c>
      <c r="AR28" s="66">
        <v>0</v>
      </c>
      <c r="AS28" s="66">
        <v>1</v>
      </c>
      <c r="AT28" s="66">
        <v>1</v>
      </c>
      <c r="AU28" s="20">
        <v>3</v>
      </c>
      <c r="AV28" s="20">
        <v>1</v>
      </c>
      <c r="AW28" s="20">
        <v>0</v>
      </c>
      <c r="AX28" s="20">
        <v>2</v>
      </c>
      <c r="AY28" s="20">
        <v>2</v>
      </c>
      <c r="AZ28" s="62">
        <v>2</v>
      </c>
      <c r="BA28" s="62">
        <v>1</v>
      </c>
      <c r="BB28" s="62">
        <v>0</v>
      </c>
      <c r="BC28" s="62">
        <v>2</v>
      </c>
      <c r="BD28" s="62">
        <v>1</v>
      </c>
      <c r="BE28" s="15">
        <v>1</v>
      </c>
      <c r="BF28" s="15">
        <v>2</v>
      </c>
      <c r="BG28" s="15">
        <v>0</v>
      </c>
      <c r="BH28" s="15">
        <v>2</v>
      </c>
      <c r="BI28" s="15">
        <v>1</v>
      </c>
      <c r="BJ28" s="11">
        <v>1</v>
      </c>
      <c r="BK28" s="11">
        <v>3</v>
      </c>
      <c r="BL28" s="11">
        <v>0</v>
      </c>
      <c r="BM28" s="11">
        <v>3</v>
      </c>
      <c r="BN28" s="11">
        <v>1</v>
      </c>
      <c r="BO28" s="74">
        <v>2</v>
      </c>
      <c r="BP28" s="74">
        <v>2</v>
      </c>
      <c r="BQ28" s="74">
        <v>0</v>
      </c>
      <c r="BR28" s="74">
        <v>3</v>
      </c>
      <c r="BS28" s="74">
        <v>1</v>
      </c>
      <c r="BT28" s="76">
        <v>2</v>
      </c>
      <c r="BU28" s="76">
        <v>4</v>
      </c>
      <c r="BV28" s="76">
        <v>0</v>
      </c>
      <c r="BW28" s="76">
        <v>4</v>
      </c>
      <c r="BX28" s="76">
        <v>2</v>
      </c>
      <c r="BY28" s="1" t="s">
        <v>54</v>
      </c>
      <c r="BZ28" s="3">
        <v>1</v>
      </c>
      <c r="CA28" s="1">
        <v>1</v>
      </c>
      <c r="CB28" s="1">
        <v>1</v>
      </c>
      <c r="CC28" s="1">
        <v>1</v>
      </c>
      <c r="CD28" s="1">
        <v>2</v>
      </c>
      <c r="CE28" s="1">
        <v>2</v>
      </c>
      <c r="CF28" s="1">
        <v>4</v>
      </c>
      <c r="CG28" s="1">
        <v>3</v>
      </c>
      <c r="CH28" s="1">
        <v>3</v>
      </c>
      <c r="CI28" s="1">
        <v>4</v>
      </c>
      <c r="CJ28" s="1">
        <v>4</v>
      </c>
      <c r="CK28" s="1">
        <v>6</v>
      </c>
      <c r="CL28" s="79">
        <f t="shared" si="0"/>
        <v>32</v>
      </c>
    </row>
    <row r="29" spans="1:90" x14ac:dyDescent="0.3">
      <c r="A29" s="53" t="s">
        <v>223</v>
      </c>
      <c r="B29" s="62">
        <v>0</v>
      </c>
      <c r="C29" s="62">
        <v>2</v>
      </c>
      <c r="D29" s="62">
        <v>3</v>
      </c>
      <c r="E29" s="62">
        <v>1</v>
      </c>
      <c r="F29" s="62">
        <v>1</v>
      </c>
      <c r="G29" s="62">
        <v>1</v>
      </c>
      <c r="H29" s="62"/>
      <c r="I29" s="62"/>
      <c r="J29" s="62"/>
      <c r="K29" s="62">
        <v>1</v>
      </c>
      <c r="L29" s="62"/>
      <c r="M29" s="62"/>
      <c r="N29" s="62"/>
      <c r="O29" s="62"/>
      <c r="P29" s="62"/>
      <c r="Q29" s="56">
        <v>1</v>
      </c>
      <c r="R29" s="56">
        <v>0</v>
      </c>
      <c r="S29" s="56"/>
      <c r="T29" s="56">
        <v>1</v>
      </c>
      <c r="U29" s="56"/>
      <c r="V29" s="20">
        <v>1</v>
      </c>
      <c r="W29" s="20">
        <v>0</v>
      </c>
      <c r="X29" s="20"/>
      <c r="Y29" s="20">
        <v>1</v>
      </c>
      <c r="Z29" s="20">
        <v>0</v>
      </c>
      <c r="AA29" s="16">
        <v>2</v>
      </c>
      <c r="AB29" s="16">
        <v>0</v>
      </c>
      <c r="AC29" s="16">
        <v>0</v>
      </c>
      <c r="AD29" s="16">
        <v>1</v>
      </c>
      <c r="AE29" s="16">
        <v>1</v>
      </c>
      <c r="AF29" s="21">
        <v>1</v>
      </c>
      <c r="AG29" s="21">
        <v>0</v>
      </c>
      <c r="AH29" s="21">
        <v>0</v>
      </c>
      <c r="AI29" s="21">
        <v>1</v>
      </c>
      <c r="AJ29" s="21">
        <v>0</v>
      </c>
      <c r="AK29" s="15">
        <v>1</v>
      </c>
      <c r="AL29" s="15">
        <v>1</v>
      </c>
      <c r="AM29" s="15">
        <v>0</v>
      </c>
      <c r="AN29" s="15">
        <v>1</v>
      </c>
      <c r="AO29" s="15">
        <v>1</v>
      </c>
      <c r="AP29" s="66">
        <v>0</v>
      </c>
      <c r="AQ29" s="66">
        <v>1</v>
      </c>
      <c r="AR29" s="66">
        <v>0</v>
      </c>
      <c r="AS29" s="66">
        <v>1</v>
      </c>
      <c r="AT29" s="66">
        <v>0</v>
      </c>
      <c r="AU29" s="20">
        <v>1</v>
      </c>
      <c r="AV29" s="20">
        <v>1</v>
      </c>
      <c r="AW29" s="20">
        <v>0</v>
      </c>
      <c r="AX29" s="20">
        <v>2</v>
      </c>
      <c r="AY29" s="20">
        <v>0</v>
      </c>
      <c r="AZ29" s="62">
        <v>2</v>
      </c>
      <c r="BA29" s="62">
        <v>1</v>
      </c>
      <c r="BB29" s="62">
        <v>0</v>
      </c>
      <c r="BC29" s="62">
        <v>2</v>
      </c>
      <c r="BD29" s="62">
        <v>1</v>
      </c>
      <c r="BE29" s="15">
        <v>4</v>
      </c>
      <c r="BF29" s="15">
        <v>2</v>
      </c>
      <c r="BG29" s="15">
        <v>0</v>
      </c>
      <c r="BH29" s="15">
        <v>2</v>
      </c>
      <c r="BI29" s="15">
        <v>4</v>
      </c>
      <c r="BJ29" s="11">
        <v>0</v>
      </c>
      <c r="BK29" s="11">
        <v>2</v>
      </c>
      <c r="BL29" s="11">
        <v>0</v>
      </c>
      <c r="BM29" s="11">
        <v>2</v>
      </c>
      <c r="BN29" s="11">
        <v>0</v>
      </c>
      <c r="BO29" s="74">
        <v>0</v>
      </c>
      <c r="BP29" s="74">
        <v>2</v>
      </c>
      <c r="BQ29" s="74">
        <v>0</v>
      </c>
      <c r="BR29" s="74">
        <v>2</v>
      </c>
      <c r="BS29" s="74">
        <v>0</v>
      </c>
      <c r="BT29" s="76">
        <v>2</v>
      </c>
      <c r="BU29" s="76">
        <v>1</v>
      </c>
      <c r="BV29" s="76">
        <v>0</v>
      </c>
      <c r="BW29" s="76">
        <v>3</v>
      </c>
      <c r="BX29" s="76">
        <v>0</v>
      </c>
      <c r="BY29" s="1" t="s">
        <v>98</v>
      </c>
      <c r="BZ29" s="3">
        <v>1</v>
      </c>
      <c r="CA29" s="1">
        <v>1</v>
      </c>
      <c r="CB29" s="1">
        <v>2</v>
      </c>
      <c r="CC29" s="1">
        <v>1</v>
      </c>
      <c r="CD29" s="1">
        <v>2</v>
      </c>
      <c r="CE29" s="1">
        <v>1</v>
      </c>
      <c r="CF29" s="1">
        <v>2</v>
      </c>
      <c r="CG29" s="1">
        <v>3</v>
      </c>
      <c r="CH29" s="1">
        <v>6</v>
      </c>
      <c r="CI29" s="1">
        <v>2</v>
      </c>
      <c r="CJ29" s="1">
        <v>2</v>
      </c>
      <c r="CK29" s="1">
        <v>3</v>
      </c>
      <c r="CL29" s="79">
        <f t="shared" si="0"/>
        <v>26</v>
      </c>
    </row>
    <row r="30" spans="1:90" x14ac:dyDescent="0.3">
      <c r="A30" s="52" t="s">
        <v>226</v>
      </c>
      <c r="B30" s="15">
        <v>22</v>
      </c>
      <c r="C30" s="15">
        <v>6</v>
      </c>
      <c r="D30" s="15">
        <v>2</v>
      </c>
      <c r="E30" s="15">
        <v>1</v>
      </c>
      <c r="F30" s="15">
        <v>0</v>
      </c>
      <c r="G30" s="15">
        <v>0</v>
      </c>
      <c r="H30" s="15"/>
      <c r="I30" s="15"/>
      <c r="J30" s="15">
        <v>0</v>
      </c>
      <c r="K30" s="15"/>
      <c r="L30" s="15">
        <v>0</v>
      </c>
      <c r="M30" s="15">
        <v>0</v>
      </c>
      <c r="N30" s="15"/>
      <c r="O30" s="15"/>
      <c r="P30" s="15"/>
      <c r="Q30" s="56"/>
      <c r="R30" s="56"/>
      <c r="S30" s="56"/>
      <c r="T30" s="56"/>
      <c r="U30" s="56"/>
      <c r="V30" s="20"/>
      <c r="W30" s="20"/>
      <c r="X30" s="20"/>
      <c r="Y30" s="20"/>
      <c r="Z30" s="20"/>
      <c r="AA30" s="16"/>
      <c r="AB30" s="16"/>
      <c r="AC30" s="16"/>
      <c r="AD30" s="16"/>
      <c r="AE30" s="16"/>
      <c r="AF30" s="21"/>
      <c r="AG30" s="21"/>
      <c r="AH30" s="21"/>
      <c r="AI30" s="21"/>
      <c r="AJ30" s="21"/>
      <c r="AK30" s="15"/>
      <c r="AL30" s="15"/>
      <c r="AM30" s="15"/>
      <c r="AN30" s="15"/>
      <c r="AO30" s="15"/>
      <c r="AP30" s="66"/>
      <c r="AQ30" s="66"/>
      <c r="AR30" s="66"/>
      <c r="AS30" s="66"/>
      <c r="AT30" s="66"/>
      <c r="AU30" s="20"/>
      <c r="AV30" s="20"/>
      <c r="AW30" s="20"/>
      <c r="AX30" s="20"/>
      <c r="AY30" s="20"/>
      <c r="AZ30" s="62"/>
      <c r="BA30" s="62"/>
      <c r="BB30" s="62"/>
      <c r="BC30" s="62"/>
      <c r="BD30" s="62"/>
      <c r="BE30" s="15"/>
      <c r="BF30" s="15"/>
      <c r="BG30" s="15"/>
      <c r="BH30" s="15"/>
      <c r="BI30" s="15"/>
      <c r="BJ30" s="11"/>
      <c r="BK30" s="11"/>
      <c r="BL30" s="11"/>
      <c r="BM30" s="11"/>
      <c r="BN30" s="11"/>
      <c r="BO30" s="74"/>
      <c r="BP30" s="74"/>
      <c r="BQ30" s="74"/>
      <c r="BR30" s="74"/>
      <c r="BS30" s="74"/>
      <c r="BT30" s="76"/>
      <c r="BU30" s="76"/>
      <c r="BV30" s="76"/>
      <c r="BW30" s="76"/>
      <c r="BX30" s="76"/>
      <c r="BY30" s="1" t="s">
        <v>117</v>
      </c>
      <c r="BZ30" s="3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79">
        <f t="shared" si="0"/>
        <v>0</v>
      </c>
    </row>
    <row r="31" spans="1:90" x14ac:dyDescent="0.3">
      <c r="A31" s="53" t="s">
        <v>227</v>
      </c>
      <c r="B31" s="15">
        <v>2</v>
      </c>
      <c r="C31" s="15">
        <v>4</v>
      </c>
      <c r="D31" s="15">
        <v>1</v>
      </c>
      <c r="E31" s="15">
        <v>2</v>
      </c>
      <c r="F31" s="15">
        <v>1</v>
      </c>
      <c r="G31" s="15">
        <v>3</v>
      </c>
      <c r="H31" s="15"/>
      <c r="I31" s="15"/>
      <c r="J31" s="15">
        <v>1</v>
      </c>
      <c r="K31" s="15"/>
      <c r="L31" s="15">
        <v>1</v>
      </c>
      <c r="M31" s="15">
        <v>1</v>
      </c>
      <c r="N31" s="15"/>
      <c r="O31" s="15"/>
      <c r="P31" s="15"/>
      <c r="Q31" s="56"/>
      <c r="R31" s="56"/>
      <c r="S31" s="56"/>
      <c r="T31" s="56"/>
      <c r="U31" s="56"/>
      <c r="V31" s="20"/>
      <c r="W31" s="20"/>
      <c r="X31" s="20"/>
      <c r="Y31" s="20"/>
      <c r="Z31" s="20"/>
      <c r="AA31" s="16">
        <v>2</v>
      </c>
      <c r="AB31" s="16">
        <v>0</v>
      </c>
      <c r="AC31" s="16">
        <v>0</v>
      </c>
      <c r="AD31" s="16">
        <v>1</v>
      </c>
      <c r="AE31" s="16">
        <v>1</v>
      </c>
      <c r="AF31" s="21"/>
      <c r="AG31" s="21"/>
      <c r="AH31" s="21"/>
      <c r="AI31" s="21"/>
      <c r="AJ31" s="21"/>
      <c r="AK31" s="15"/>
      <c r="AL31" s="15"/>
      <c r="AM31" s="15"/>
      <c r="AN31" s="15"/>
      <c r="AO31" s="15"/>
      <c r="AP31" s="66"/>
      <c r="AQ31" s="66"/>
      <c r="AR31" s="66"/>
      <c r="AS31" s="66"/>
      <c r="AT31" s="66"/>
      <c r="AU31" s="20"/>
      <c r="AV31" s="20"/>
      <c r="AW31" s="20"/>
      <c r="AX31" s="20"/>
      <c r="AY31" s="20"/>
      <c r="AZ31" s="62"/>
      <c r="BA31" s="62"/>
      <c r="BB31" s="62"/>
      <c r="BC31" s="62"/>
      <c r="BD31" s="62"/>
      <c r="BE31" s="15"/>
      <c r="BF31" s="15"/>
      <c r="BG31" s="15"/>
      <c r="BH31" s="15"/>
      <c r="BI31" s="15"/>
      <c r="BJ31" s="11"/>
      <c r="BK31" s="11"/>
      <c r="BL31" s="11"/>
      <c r="BM31" s="11"/>
      <c r="BN31" s="11"/>
      <c r="BO31" s="74"/>
      <c r="BP31" s="74"/>
      <c r="BQ31" s="74"/>
      <c r="BR31" s="74"/>
      <c r="BS31" s="74"/>
      <c r="BT31" s="76"/>
      <c r="BU31" s="76"/>
      <c r="BV31" s="76"/>
      <c r="BW31" s="76"/>
      <c r="BX31" s="76"/>
      <c r="BY31" s="1" t="s">
        <v>119</v>
      </c>
      <c r="BZ31" s="3">
        <v>0</v>
      </c>
      <c r="CA31" s="1">
        <v>0</v>
      </c>
      <c r="CB31" s="1">
        <v>2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79">
        <f t="shared" si="0"/>
        <v>2</v>
      </c>
    </row>
    <row r="32" spans="1:90" x14ac:dyDescent="0.3">
      <c r="A32" s="52" t="s">
        <v>228</v>
      </c>
      <c r="B32" s="11">
        <v>25</v>
      </c>
      <c r="C32" s="11">
        <v>3</v>
      </c>
      <c r="D32" s="11">
        <v>1</v>
      </c>
      <c r="E32" s="11"/>
      <c r="F32" s="11">
        <v>0</v>
      </c>
      <c r="G32" s="11">
        <v>0</v>
      </c>
      <c r="H32" s="11"/>
      <c r="I32" s="11">
        <v>0</v>
      </c>
      <c r="J32" s="11">
        <v>0</v>
      </c>
      <c r="K32" s="11"/>
      <c r="L32" s="11"/>
      <c r="M32" s="11"/>
      <c r="N32" s="11"/>
      <c r="O32" s="11"/>
      <c r="P32" s="11"/>
      <c r="Q32" s="56">
        <v>1</v>
      </c>
      <c r="R32" s="56">
        <v>0</v>
      </c>
      <c r="S32" s="56"/>
      <c r="T32" s="56">
        <v>1</v>
      </c>
      <c r="U32" s="56"/>
      <c r="V32" s="20">
        <v>1</v>
      </c>
      <c r="W32" s="20">
        <v>0</v>
      </c>
      <c r="X32" s="20"/>
      <c r="Y32" s="20">
        <v>0</v>
      </c>
      <c r="Z32" s="20">
        <v>1</v>
      </c>
      <c r="AA32" s="16">
        <v>3</v>
      </c>
      <c r="AB32" s="16">
        <v>0</v>
      </c>
      <c r="AC32" s="16">
        <v>0</v>
      </c>
      <c r="AD32" s="16">
        <v>1</v>
      </c>
      <c r="AE32" s="16">
        <v>2</v>
      </c>
      <c r="AF32" s="21"/>
      <c r="AG32" s="21"/>
      <c r="AH32" s="21"/>
      <c r="AI32" s="21"/>
      <c r="AJ32" s="21"/>
      <c r="AK32" s="15"/>
      <c r="AL32" s="15"/>
      <c r="AM32" s="15"/>
      <c r="AN32" s="15"/>
      <c r="AO32" s="15"/>
      <c r="AP32" s="66"/>
      <c r="AQ32" s="66"/>
      <c r="AR32" s="66"/>
      <c r="AS32" s="66"/>
      <c r="AT32" s="66"/>
      <c r="AU32" s="20"/>
      <c r="AV32" s="20"/>
      <c r="AW32" s="20"/>
      <c r="AX32" s="20"/>
      <c r="AY32" s="20"/>
      <c r="AZ32" s="62"/>
      <c r="BA32" s="62"/>
      <c r="BB32" s="62"/>
      <c r="BC32" s="62"/>
      <c r="BD32" s="62"/>
      <c r="BE32" s="15"/>
      <c r="BF32" s="15"/>
      <c r="BG32" s="15"/>
      <c r="BH32" s="15"/>
      <c r="BI32" s="15"/>
      <c r="BJ32" s="11"/>
      <c r="BK32" s="11"/>
      <c r="BL32" s="11"/>
      <c r="BM32" s="11"/>
      <c r="BN32" s="11"/>
      <c r="BO32" s="74"/>
      <c r="BP32" s="74"/>
      <c r="BQ32" s="74"/>
      <c r="BR32" s="74"/>
      <c r="BS32" s="74"/>
      <c r="BT32" s="76"/>
      <c r="BU32" s="76"/>
      <c r="BV32" s="76"/>
      <c r="BW32" s="76"/>
      <c r="BX32" s="76"/>
      <c r="BY32" s="1" t="s">
        <v>181</v>
      </c>
      <c r="BZ32" s="3">
        <v>1</v>
      </c>
      <c r="CA32" s="1">
        <v>1</v>
      </c>
      <c r="CB32" s="1">
        <v>3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79">
        <f t="shared" si="0"/>
        <v>5</v>
      </c>
    </row>
    <row r="33" spans="1:90" x14ac:dyDescent="0.3">
      <c r="A33" s="53" t="s">
        <v>229</v>
      </c>
      <c r="B33" s="11">
        <v>1</v>
      </c>
      <c r="C33" s="11">
        <v>3</v>
      </c>
      <c r="D33" s="11">
        <v>2</v>
      </c>
      <c r="E33" s="11"/>
      <c r="F33" s="11">
        <v>2</v>
      </c>
      <c r="G33" s="11">
        <v>1</v>
      </c>
      <c r="H33" s="11"/>
      <c r="I33" s="11">
        <v>1</v>
      </c>
      <c r="J33" s="11">
        <v>1</v>
      </c>
      <c r="K33" s="11"/>
      <c r="L33" s="11"/>
      <c r="M33" s="11"/>
      <c r="N33" s="11"/>
      <c r="O33" s="11"/>
      <c r="P33" s="11"/>
      <c r="Q33" s="56">
        <v>1</v>
      </c>
      <c r="R33" s="56">
        <v>0</v>
      </c>
      <c r="S33" s="56"/>
      <c r="T33" s="56">
        <v>1</v>
      </c>
      <c r="U33" s="56"/>
      <c r="V33" s="20">
        <v>1</v>
      </c>
      <c r="W33" s="20">
        <v>0</v>
      </c>
      <c r="X33" s="20"/>
      <c r="Y33" s="20">
        <v>1</v>
      </c>
      <c r="Z33" s="20">
        <v>0</v>
      </c>
      <c r="AA33" s="16">
        <v>2</v>
      </c>
      <c r="AB33" s="16">
        <v>0</v>
      </c>
      <c r="AC33" s="16">
        <v>0</v>
      </c>
      <c r="AD33" s="16">
        <v>1</v>
      </c>
      <c r="AE33" s="16">
        <v>1</v>
      </c>
      <c r="AF33" s="21">
        <v>0</v>
      </c>
      <c r="AG33" s="21">
        <v>1</v>
      </c>
      <c r="AH33" s="21">
        <v>0</v>
      </c>
      <c r="AI33" s="21">
        <v>1</v>
      </c>
      <c r="AJ33" s="21">
        <v>0</v>
      </c>
      <c r="AK33" s="15">
        <v>0</v>
      </c>
      <c r="AL33" s="15">
        <v>1</v>
      </c>
      <c r="AM33" s="15">
        <v>0</v>
      </c>
      <c r="AN33" s="15">
        <v>1</v>
      </c>
      <c r="AO33" s="15">
        <v>0</v>
      </c>
      <c r="AP33" s="66">
        <v>0</v>
      </c>
      <c r="AQ33" s="66">
        <v>1</v>
      </c>
      <c r="AR33" s="66">
        <v>0</v>
      </c>
      <c r="AS33" s="66">
        <v>1</v>
      </c>
      <c r="AT33" s="66">
        <v>0</v>
      </c>
      <c r="AU33" s="20">
        <v>0</v>
      </c>
      <c r="AV33" s="20">
        <v>2</v>
      </c>
      <c r="AW33" s="20">
        <v>0</v>
      </c>
      <c r="AX33" s="20">
        <v>1</v>
      </c>
      <c r="AY33" s="20">
        <v>1</v>
      </c>
      <c r="AZ33" s="62"/>
      <c r="BA33" s="62"/>
      <c r="BB33" s="62"/>
      <c r="BC33" s="62"/>
      <c r="BD33" s="62"/>
      <c r="BE33" s="15">
        <v>6</v>
      </c>
      <c r="BF33" s="15">
        <v>3</v>
      </c>
      <c r="BG33" s="15">
        <v>0</v>
      </c>
      <c r="BH33" s="15">
        <v>4</v>
      </c>
      <c r="BI33" s="15">
        <v>5</v>
      </c>
      <c r="BJ33" s="11">
        <v>0</v>
      </c>
      <c r="BK33" s="11">
        <v>2</v>
      </c>
      <c r="BL33" s="11">
        <v>0</v>
      </c>
      <c r="BM33" s="11">
        <v>2</v>
      </c>
      <c r="BN33" s="11">
        <v>0</v>
      </c>
      <c r="BO33" s="74">
        <v>0</v>
      </c>
      <c r="BP33" s="74">
        <v>2</v>
      </c>
      <c r="BQ33" s="74">
        <v>0</v>
      </c>
      <c r="BR33" s="74">
        <v>2</v>
      </c>
      <c r="BS33" s="74">
        <v>0</v>
      </c>
      <c r="BT33" s="76">
        <v>0</v>
      </c>
      <c r="BU33" s="76">
        <v>2</v>
      </c>
      <c r="BV33" s="76">
        <v>0</v>
      </c>
      <c r="BW33" s="76">
        <v>2</v>
      </c>
      <c r="BX33" s="76">
        <v>0</v>
      </c>
      <c r="BY33" s="1" t="s">
        <v>12</v>
      </c>
      <c r="BZ33" s="3">
        <v>1</v>
      </c>
      <c r="CA33" s="1">
        <v>1</v>
      </c>
      <c r="CB33" s="1">
        <v>2</v>
      </c>
      <c r="CC33" s="1">
        <v>1</v>
      </c>
      <c r="CD33" s="1">
        <v>1</v>
      </c>
      <c r="CE33" s="1">
        <v>1</v>
      </c>
      <c r="CF33" s="1">
        <v>2</v>
      </c>
      <c r="CG33" s="1">
        <v>4</v>
      </c>
      <c r="CH33" s="1">
        <v>9</v>
      </c>
      <c r="CI33" s="1">
        <v>2</v>
      </c>
      <c r="CJ33" s="1">
        <v>2</v>
      </c>
      <c r="CK33" s="1">
        <v>2</v>
      </c>
      <c r="CL33" s="79">
        <f t="shared" si="0"/>
        <v>28</v>
      </c>
    </row>
    <row r="34" spans="1:90" x14ac:dyDescent="0.3">
      <c r="A34" s="52" t="s">
        <v>230</v>
      </c>
      <c r="B34" s="74">
        <v>32</v>
      </c>
      <c r="C34" s="74">
        <v>2</v>
      </c>
      <c r="D34" s="74">
        <v>3</v>
      </c>
      <c r="E34" s="74">
        <v>1</v>
      </c>
      <c r="F34" s="74">
        <v>0</v>
      </c>
      <c r="G34" s="74">
        <v>1</v>
      </c>
      <c r="H34" s="74"/>
      <c r="I34" s="74"/>
      <c r="J34" s="74">
        <v>0</v>
      </c>
      <c r="K34" s="74">
        <v>0</v>
      </c>
      <c r="L34" s="74"/>
      <c r="M34" s="74">
        <v>0</v>
      </c>
      <c r="N34" s="74"/>
      <c r="O34" s="74"/>
      <c r="P34" s="74"/>
      <c r="Q34" s="56">
        <v>4</v>
      </c>
      <c r="R34" s="56">
        <v>0</v>
      </c>
      <c r="S34" s="56"/>
      <c r="T34" s="56">
        <v>1</v>
      </c>
      <c r="U34" s="56">
        <v>3</v>
      </c>
      <c r="V34" s="20">
        <v>4</v>
      </c>
      <c r="W34" s="20">
        <v>0</v>
      </c>
      <c r="X34" s="20"/>
      <c r="Y34" s="20">
        <v>1</v>
      </c>
      <c r="Z34" s="20">
        <v>3</v>
      </c>
      <c r="AA34" s="16">
        <v>0</v>
      </c>
      <c r="AB34" s="16">
        <v>1</v>
      </c>
      <c r="AC34" s="16">
        <v>0</v>
      </c>
      <c r="AD34" s="16">
        <v>1</v>
      </c>
      <c r="AE34" s="16">
        <v>0</v>
      </c>
      <c r="AF34" s="21">
        <v>0</v>
      </c>
      <c r="AG34" s="21">
        <v>0</v>
      </c>
      <c r="AH34" s="21">
        <v>1</v>
      </c>
      <c r="AI34" s="21">
        <v>1</v>
      </c>
      <c r="AJ34" s="21">
        <v>0</v>
      </c>
      <c r="AK34" s="15">
        <v>0</v>
      </c>
      <c r="AL34" s="15">
        <v>1</v>
      </c>
      <c r="AM34" s="15">
        <v>0</v>
      </c>
      <c r="AN34" s="15">
        <v>1</v>
      </c>
      <c r="AO34" s="15">
        <v>0</v>
      </c>
      <c r="AP34" s="66">
        <v>0</v>
      </c>
      <c r="AQ34" s="66">
        <v>1</v>
      </c>
      <c r="AR34" s="66">
        <v>0</v>
      </c>
      <c r="AS34" s="66">
        <v>1</v>
      </c>
      <c r="AT34" s="66">
        <v>0</v>
      </c>
      <c r="AU34" s="20">
        <v>0</v>
      </c>
      <c r="AV34" s="20">
        <v>2</v>
      </c>
      <c r="AW34" s="20">
        <v>0</v>
      </c>
      <c r="AX34" s="20">
        <v>1</v>
      </c>
      <c r="AY34" s="20">
        <v>1</v>
      </c>
      <c r="AZ34" s="62">
        <v>2</v>
      </c>
      <c r="BA34" s="62">
        <v>2</v>
      </c>
      <c r="BB34" s="62">
        <v>0</v>
      </c>
      <c r="BC34" s="62">
        <v>3</v>
      </c>
      <c r="BD34" s="62">
        <v>1</v>
      </c>
      <c r="BE34" s="15">
        <v>0</v>
      </c>
      <c r="BF34" s="15">
        <v>2</v>
      </c>
      <c r="BG34" s="15">
        <v>0</v>
      </c>
      <c r="BH34" s="15">
        <v>2</v>
      </c>
      <c r="BI34" s="15">
        <v>0</v>
      </c>
      <c r="BJ34" s="11">
        <v>0</v>
      </c>
      <c r="BK34" s="11">
        <v>2</v>
      </c>
      <c r="BL34" s="11">
        <v>0</v>
      </c>
      <c r="BM34" s="11">
        <v>2</v>
      </c>
      <c r="BN34" s="11">
        <v>0</v>
      </c>
      <c r="BO34" s="74">
        <v>0</v>
      </c>
      <c r="BP34" s="74">
        <v>2</v>
      </c>
      <c r="BQ34" s="74">
        <v>0</v>
      </c>
      <c r="BR34" s="74">
        <v>2</v>
      </c>
      <c r="BS34" s="74">
        <v>0</v>
      </c>
      <c r="BT34" s="76">
        <v>0</v>
      </c>
      <c r="BU34" s="76">
        <v>2</v>
      </c>
      <c r="BV34" s="76">
        <v>0</v>
      </c>
      <c r="BW34" s="76">
        <v>2</v>
      </c>
      <c r="BX34" s="76">
        <v>0</v>
      </c>
      <c r="BY34" s="1" t="s">
        <v>13</v>
      </c>
      <c r="BZ34" s="3">
        <v>4</v>
      </c>
      <c r="CA34" s="1">
        <v>4</v>
      </c>
      <c r="CB34" s="1">
        <v>1</v>
      </c>
      <c r="CC34" s="1">
        <v>1</v>
      </c>
      <c r="CD34" s="1">
        <v>1</v>
      </c>
      <c r="CE34" s="1">
        <v>1</v>
      </c>
      <c r="CF34" s="1">
        <v>2</v>
      </c>
      <c r="CG34" s="1">
        <v>4</v>
      </c>
      <c r="CH34" s="1">
        <v>2</v>
      </c>
      <c r="CI34" s="1">
        <v>2</v>
      </c>
      <c r="CJ34" s="1">
        <v>2</v>
      </c>
      <c r="CK34" s="1">
        <v>2</v>
      </c>
      <c r="CL34" s="79">
        <f t="shared" si="0"/>
        <v>26</v>
      </c>
    </row>
    <row r="35" spans="1:90" x14ac:dyDescent="0.3">
      <c r="A35" s="53" t="s">
        <v>231</v>
      </c>
      <c r="B35" s="74">
        <v>6</v>
      </c>
      <c r="C35" s="74">
        <v>3</v>
      </c>
      <c r="D35" s="74">
        <v>4</v>
      </c>
      <c r="E35" s="74">
        <v>1</v>
      </c>
      <c r="F35" s="74">
        <v>1</v>
      </c>
      <c r="G35" s="74">
        <v>2</v>
      </c>
      <c r="H35" s="74"/>
      <c r="I35" s="74"/>
      <c r="J35" s="74">
        <v>1</v>
      </c>
      <c r="K35" s="74">
        <v>1</v>
      </c>
      <c r="L35" s="74"/>
      <c r="M35" s="74">
        <v>1</v>
      </c>
      <c r="N35" s="74"/>
      <c r="O35" s="74"/>
      <c r="P35" s="74"/>
      <c r="Q35" s="56"/>
      <c r="R35" s="56"/>
      <c r="S35" s="56"/>
      <c r="T35" s="56"/>
      <c r="U35" s="56"/>
      <c r="V35" s="20"/>
      <c r="W35" s="20"/>
      <c r="X35" s="20">
        <v>1</v>
      </c>
      <c r="Y35" s="20">
        <v>1</v>
      </c>
      <c r="Z35" s="20"/>
      <c r="AA35" s="16"/>
      <c r="AB35" s="16"/>
      <c r="AC35" s="16"/>
      <c r="AD35" s="16"/>
      <c r="AE35" s="16"/>
      <c r="AF35" s="21">
        <v>0</v>
      </c>
      <c r="AG35" s="21">
        <v>1</v>
      </c>
      <c r="AH35" s="21">
        <v>0</v>
      </c>
      <c r="AI35" s="21">
        <v>1</v>
      </c>
      <c r="AJ35" s="21">
        <v>0</v>
      </c>
      <c r="AK35" s="15"/>
      <c r="AL35" s="15"/>
      <c r="AM35" s="15"/>
      <c r="AN35" s="15"/>
      <c r="AO35" s="15"/>
      <c r="AP35" s="66">
        <v>3</v>
      </c>
      <c r="AQ35" s="66">
        <v>1</v>
      </c>
      <c r="AR35" s="66">
        <v>0</v>
      </c>
      <c r="AS35" s="66">
        <v>1</v>
      </c>
      <c r="AT35" s="66">
        <v>3</v>
      </c>
      <c r="AU35" s="20">
        <v>0</v>
      </c>
      <c r="AV35" s="20">
        <v>1</v>
      </c>
      <c r="AW35" s="20">
        <v>0</v>
      </c>
      <c r="AX35" s="20">
        <v>1</v>
      </c>
      <c r="AY35" s="20">
        <v>0</v>
      </c>
      <c r="AZ35" s="62">
        <v>0</v>
      </c>
      <c r="BA35" s="62">
        <v>1</v>
      </c>
      <c r="BB35" s="62">
        <v>0</v>
      </c>
      <c r="BC35" s="62">
        <v>1</v>
      </c>
      <c r="BD35" s="62">
        <v>0</v>
      </c>
      <c r="BE35" s="15">
        <v>0</v>
      </c>
      <c r="BF35" s="15">
        <v>1</v>
      </c>
      <c r="BG35" s="15">
        <v>0</v>
      </c>
      <c r="BH35" s="15">
        <v>0</v>
      </c>
      <c r="BI35" s="15">
        <v>1</v>
      </c>
      <c r="BJ35" s="11">
        <v>0</v>
      </c>
      <c r="BK35" s="11">
        <v>2</v>
      </c>
      <c r="BL35" s="11">
        <v>0</v>
      </c>
      <c r="BM35" s="11">
        <v>2</v>
      </c>
      <c r="BN35" s="11">
        <v>0</v>
      </c>
      <c r="BO35" s="74">
        <v>0</v>
      </c>
      <c r="BP35" s="74">
        <v>2</v>
      </c>
      <c r="BQ35" s="74">
        <v>0</v>
      </c>
      <c r="BR35" s="74">
        <v>2</v>
      </c>
      <c r="BS35" s="74">
        <v>0</v>
      </c>
      <c r="BT35" s="76">
        <v>0</v>
      </c>
      <c r="BU35" s="76">
        <v>2</v>
      </c>
      <c r="BV35" s="76">
        <v>0</v>
      </c>
      <c r="BW35" s="76">
        <v>2</v>
      </c>
      <c r="BX35" s="76">
        <v>0</v>
      </c>
      <c r="BY35" s="1" t="s">
        <v>99</v>
      </c>
      <c r="BZ35" s="1">
        <v>0</v>
      </c>
      <c r="CA35" s="1">
        <v>1</v>
      </c>
      <c r="CB35" s="1">
        <v>0</v>
      </c>
      <c r="CC35" s="1">
        <v>1</v>
      </c>
      <c r="CD35" s="1">
        <v>0</v>
      </c>
      <c r="CE35" s="1">
        <v>4</v>
      </c>
      <c r="CF35" s="1">
        <v>1</v>
      </c>
      <c r="CG35" s="1">
        <v>1</v>
      </c>
      <c r="CH35" s="1">
        <v>2</v>
      </c>
      <c r="CI35" s="1">
        <v>2</v>
      </c>
      <c r="CJ35" s="1">
        <v>2</v>
      </c>
      <c r="CK35" s="1">
        <v>2</v>
      </c>
      <c r="CL35" s="79">
        <f t="shared" si="0"/>
        <v>16</v>
      </c>
    </row>
    <row r="36" spans="1:90" x14ac:dyDescent="0.3">
      <c r="A36" s="52" t="s">
        <v>232</v>
      </c>
      <c r="B36" s="76">
        <v>37</v>
      </c>
      <c r="C36" s="76">
        <v>6</v>
      </c>
      <c r="D36" s="76">
        <v>7</v>
      </c>
      <c r="E36" s="76">
        <v>1</v>
      </c>
      <c r="F36" s="76"/>
      <c r="G36" s="76">
        <v>0</v>
      </c>
      <c r="H36" s="76">
        <v>0</v>
      </c>
      <c r="I36" s="76"/>
      <c r="J36" s="76">
        <v>0</v>
      </c>
      <c r="K36" s="76">
        <v>0</v>
      </c>
      <c r="L36" s="76">
        <v>0</v>
      </c>
      <c r="M36" s="76"/>
      <c r="N36" s="76"/>
      <c r="O36" s="76">
        <v>0</v>
      </c>
      <c r="P36" s="76"/>
      <c r="Q36" s="56"/>
      <c r="R36" s="56"/>
      <c r="S36" s="56"/>
      <c r="T36" s="56"/>
      <c r="U36" s="56"/>
      <c r="V36" s="20"/>
      <c r="W36" s="20"/>
      <c r="X36" s="20">
        <v>1</v>
      </c>
      <c r="Y36" s="20">
        <v>1</v>
      </c>
      <c r="Z36" s="20"/>
      <c r="AA36" s="16"/>
      <c r="AB36" s="16"/>
      <c r="AC36" s="16"/>
      <c r="AD36" s="16"/>
      <c r="AE36" s="16"/>
      <c r="AF36" s="21">
        <v>0</v>
      </c>
      <c r="AG36" s="21">
        <v>1</v>
      </c>
      <c r="AH36" s="21">
        <v>0</v>
      </c>
      <c r="AI36" s="21">
        <v>1</v>
      </c>
      <c r="AJ36" s="21">
        <v>0</v>
      </c>
      <c r="AK36" s="15"/>
      <c r="AL36" s="15"/>
      <c r="AM36" s="15"/>
      <c r="AN36" s="15"/>
      <c r="AO36" s="15"/>
      <c r="AP36" s="66"/>
      <c r="AQ36" s="66"/>
      <c r="AR36" s="66"/>
      <c r="AS36" s="66"/>
      <c r="AT36" s="66"/>
      <c r="AU36" s="20">
        <v>0</v>
      </c>
      <c r="AV36" s="20">
        <v>1</v>
      </c>
      <c r="AW36" s="20">
        <v>0</v>
      </c>
      <c r="AX36" s="20">
        <v>1</v>
      </c>
      <c r="AY36" s="20">
        <v>0</v>
      </c>
      <c r="AZ36" s="62">
        <v>0</v>
      </c>
      <c r="BA36" s="62">
        <v>1</v>
      </c>
      <c r="BB36" s="62">
        <v>0</v>
      </c>
      <c r="BC36" s="62">
        <v>1</v>
      </c>
      <c r="BD36" s="62">
        <v>0</v>
      </c>
      <c r="BE36" s="15">
        <v>0</v>
      </c>
      <c r="BF36" s="15">
        <v>1</v>
      </c>
      <c r="BG36" s="15">
        <v>0</v>
      </c>
      <c r="BH36" s="15">
        <v>0</v>
      </c>
      <c r="BI36" s="15">
        <v>1</v>
      </c>
      <c r="BJ36" s="11">
        <v>0</v>
      </c>
      <c r="BK36" s="11">
        <v>2</v>
      </c>
      <c r="BL36" s="11">
        <v>0</v>
      </c>
      <c r="BM36" s="11">
        <v>2</v>
      </c>
      <c r="BN36" s="11">
        <v>0</v>
      </c>
      <c r="BO36" s="74">
        <v>0</v>
      </c>
      <c r="BP36" s="74">
        <v>2</v>
      </c>
      <c r="BQ36" s="74">
        <v>0</v>
      </c>
      <c r="BR36" s="74">
        <v>2</v>
      </c>
      <c r="BS36" s="74">
        <v>0</v>
      </c>
      <c r="BT36" s="76">
        <v>0</v>
      </c>
      <c r="BU36" s="76">
        <v>2</v>
      </c>
      <c r="BV36" s="76">
        <v>0</v>
      </c>
      <c r="BW36" s="76">
        <v>2</v>
      </c>
      <c r="BX36" s="76">
        <v>0</v>
      </c>
      <c r="BY36" s="1" t="s">
        <v>100</v>
      </c>
      <c r="BZ36" s="1">
        <v>0</v>
      </c>
      <c r="CA36" s="1">
        <v>1</v>
      </c>
      <c r="CB36" s="1">
        <v>0</v>
      </c>
      <c r="CC36" s="1">
        <v>1</v>
      </c>
      <c r="CD36" s="1">
        <v>0</v>
      </c>
      <c r="CE36" s="1">
        <v>1</v>
      </c>
      <c r="CF36" s="1">
        <v>1</v>
      </c>
      <c r="CG36" s="1">
        <v>1</v>
      </c>
      <c r="CH36" s="1">
        <v>2</v>
      </c>
      <c r="CI36" s="1">
        <v>2</v>
      </c>
      <c r="CJ36" s="1">
        <v>2</v>
      </c>
      <c r="CK36" s="1">
        <v>2</v>
      </c>
      <c r="CL36" s="79">
        <f t="shared" si="0"/>
        <v>13</v>
      </c>
    </row>
    <row r="37" spans="1:90" x14ac:dyDescent="0.3">
      <c r="A37" s="53" t="s">
        <v>233</v>
      </c>
      <c r="B37" s="76">
        <v>2</v>
      </c>
      <c r="C37" s="76">
        <v>2</v>
      </c>
      <c r="D37" s="76">
        <v>3</v>
      </c>
      <c r="E37" s="76">
        <v>1</v>
      </c>
      <c r="F37" s="76"/>
      <c r="G37" s="76">
        <v>2</v>
      </c>
      <c r="H37" s="76">
        <v>1</v>
      </c>
      <c r="I37" s="76"/>
      <c r="J37" s="76">
        <v>1</v>
      </c>
      <c r="K37" s="76">
        <v>1</v>
      </c>
      <c r="L37" s="76">
        <v>1</v>
      </c>
      <c r="M37" s="76"/>
      <c r="N37" s="76"/>
      <c r="O37" s="76">
        <v>1</v>
      </c>
      <c r="P37" s="76"/>
      <c r="Q37" s="56"/>
      <c r="R37" s="56"/>
      <c r="S37" s="56"/>
      <c r="T37" s="56"/>
      <c r="U37" s="56"/>
      <c r="V37" s="20"/>
      <c r="W37" s="20"/>
      <c r="X37" s="20"/>
      <c r="Y37" s="20"/>
      <c r="Z37" s="20"/>
      <c r="AA37" s="16"/>
      <c r="AB37" s="16"/>
      <c r="AC37" s="16"/>
      <c r="AD37" s="16"/>
      <c r="AE37" s="16"/>
      <c r="AF37" s="21"/>
      <c r="AG37" s="21"/>
      <c r="AH37" s="21"/>
      <c r="AI37" s="21"/>
      <c r="AJ37" s="21"/>
      <c r="AK37" s="15"/>
      <c r="AL37" s="15"/>
      <c r="AM37" s="15"/>
      <c r="AN37" s="15"/>
      <c r="AO37" s="15"/>
      <c r="AP37" s="66"/>
      <c r="AQ37" s="66"/>
      <c r="AR37" s="66"/>
      <c r="AS37" s="66"/>
      <c r="AT37" s="66"/>
      <c r="AU37" s="20"/>
      <c r="AV37" s="20"/>
      <c r="AW37" s="20"/>
      <c r="AX37" s="20"/>
      <c r="AY37" s="20"/>
      <c r="AZ37" s="62"/>
      <c r="BA37" s="62"/>
      <c r="BB37" s="62"/>
      <c r="BC37" s="62"/>
      <c r="BD37" s="62"/>
      <c r="BE37" s="15">
        <v>0</v>
      </c>
      <c r="BF37" s="15">
        <v>1</v>
      </c>
      <c r="BG37" s="15">
        <v>0</v>
      </c>
      <c r="BH37" s="15">
        <v>0</v>
      </c>
      <c r="BI37" s="15">
        <v>1</v>
      </c>
      <c r="BJ37" s="11"/>
      <c r="BK37" s="11"/>
      <c r="BL37" s="11"/>
      <c r="BM37" s="11"/>
      <c r="BN37" s="11"/>
      <c r="BO37" s="74">
        <v>0</v>
      </c>
      <c r="BP37" s="74">
        <v>2</v>
      </c>
      <c r="BQ37" s="74">
        <v>0</v>
      </c>
      <c r="BR37" s="74">
        <v>2</v>
      </c>
      <c r="BS37" s="74">
        <v>0</v>
      </c>
      <c r="BT37" s="76"/>
      <c r="BU37" s="76"/>
      <c r="BV37" s="76"/>
      <c r="BW37" s="76"/>
      <c r="BX37" s="76"/>
      <c r="BY37" s="1" t="s">
        <v>101</v>
      </c>
      <c r="BZ37" s="1"/>
      <c r="CA37" s="1"/>
      <c r="CB37" s="1"/>
      <c r="CC37" s="1"/>
      <c r="CD37" s="1"/>
      <c r="CE37" s="1"/>
      <c r="CF37" s="1"/>
      <c r="CG37" s="1"/>
      <c r="CH37" s="1">
        <v>1</v>
      </c>
      <c r="CI37" s="1"/>
      <c r="CJ37" s="1">
        <v>2</v>
      </c>
      <c r="CK37" s="1"/>
      <c r="CL37" s="79">
        <f t="shared" si="0"/>
        <v>3</v>
      </c>
    </row>
    <row r="38" spans="1:90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56"/>
      <c r="R38" s="56"/>
      <c r="S38" s="56"/>
      <c r="T38" s="56"/>
      <c r="U38" s="56"/>
      <c r="V38" s="20"/>
      <c r="W38" s="20"/>
      <c r="X38" s="20"/>
      <c r="Y38" s="20"/>
      <c r="Z38" s="20"/>
      <c r="AA38" s="16"/>
      <c r="AB38" s="16"/>
      <c r="AC38" s="16"/>
      <c r="AD38" s="16"/>
      <c r="AE38" s="16"/>
      <c r="AF38" s="21"/>
      <c r="AG38" s="21"/>
      <c r="AH38" s="21"/>
      <c r="AI38" s="21"/>
      <c r="AJ38" s="21"/>
      <c r="AK38" s="15"/>
      <c r="AL38" s="15"/>
      <c r="AM38" s="15"/>
      <c r="AN38" s="15"/>
      <c r="AO38" s="15"/>
      <c r="AP38" s="66"/>
      <c r="AQ38" s="66"/>
      <c r="AR38" s="66"/>
      <c r="AS38" s="66"/>
      <c r="AT38" s="66"/>
      <c r="AU38" s="20"/>
      <c r="AV38" s="20"/>
      <c r="AW38" s="20"/>
      <c r="AX38" s="20"/>
      <c r="AY38" s="20"/>
      <c r="AZ38" s="62"/>
      <c r="BA38" s="62"/>
      <c r="BB38" s="62"/>
      <c r="BC38" s="62"/>
      <c r="BD38" s="62"/>
      <c r="BE38" s="15"/>
      <c r="BF38" s="15"/>
      <c r="BG38" s="15"/>
      <c r="BH38" s="15"/>
      <c r="BI38" s="15"/>
      <c r="BJ38" s="11"/>
      <c r="BK38" s="11"/>
      <c r="BL38" s="11"/>
      <c r="BM38" s="11"/>
      <c r="BN38" s="11"/>
      <c r="BO38" s="74"/>
      <c r="BP38" s="74"/>
      <c r="BQ38" s="74"/>
      <c r="BR38" s="74"/>
      <c r="BS38" s="74"/>
      <c r="BT38" s="76"/>
      <c r="BU38" s="76"/>
      <c r="BV38" s="76"/>
      <c r="BW38" s="76"/>
      <c r="BX38" s="76"/>
      <c r="BY38" s="1" t="s">
        <v>182</v>
      </c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79">
        <f>SUM(BZ38:CK38)</f>
        <v>0</v>
      </c>
    </row>
    <row r="39" spans="1:90" x14ac:dyDescent="0.3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40" t="s">
        <v>183</v>
      </c>
      <c r="R39" s="140"/>
      <c r="S39" s="140"/>
      <c r="T39" s="140"/>
      <c r="U39" s="140"/>
      <c r="V39" s="154" t="s">
        <v>184</v>
      </c>
      <c r="W39" s="155"/>
      <c r="X39" s="155"/>
      <c r="Y39" s="155"/>
      <c r="Z39" s="156"/>
      <c r="AA39" s="157" t="s">
        <v>185</v>
      </c>
      <c r="AB39" s="158"/>
      <c r="AC39" s="158"/>
      <c r="AD39" s="158"/>
      <c r="AE39" s="159"/>
      <c r="AF39" s="157" t="s">
        <v>186</v>
      </c>
      <c r="AG39" s="158"/>
      <c r="AH39" s="158"/>
      <c r="AI39" s="158"/>
      <c r="AJ39" s="159"/>
      <c r="AK39" s="157" t="s">
        <v>187</v>
      </c>
      <c r="AL39" s="158"/>
      <c r="AM39" s="158"/>
      <c r="AN39" s="158"/>
      <c r="AO39" s="159"/>
      <c r="AP39" s="151" t="s">
        <v>188</v>
      </c>
      <c r="AQ39" s="152"/>
      <c r="AR39" s="152"/>
      <c r="AS39" s="152"/>
      <c r="AT39" s="153"/>
      <c r="AU39" s="166" t="s">
        <v>241</v>
      </c>
      <c r="AV39" s="167"/>
      <c r="AW39" s="167"/>
      <c r="AX39" s="167"/>
      <c r="AY39" s="168"/>
      <c r="AZ39" s="169" t="s">
        <v>190</v>
      </c>
      <c r="BA39" s="170"/>
      <c r="BB39" s="170"/>
      <c r="BC39" s="170"/>
      <c r="BD39" s="171"/>
      <c r="BE39" s="157" t="s">
        <v>191</v>
      </c>
      <c r="BF39" s="158"/>
      <c r="BG39" s="158"/>
      <c r="BH39" s="158"/>
      <c r="BI39" s="159"/>
      <c r="BJ39" s="160" t="s">
        <v>192</v>
      </c>
      <c r="BK39" s="161"/>
      <c r="BL39" s="161"/>
      <c r="BM39" s="161"/>
      <c r="BN39" s="162"/>
      <c r="BO39" s="163" t="s">
        <v>193</v>
      </c>
      <c r="BP39" s="164"/>
      <c r="BQ39" s="164"/>
      <c r="BR39" s="164"/>
      <c r="BS39" s="165"/>
      <c r="BT39" s="148" t="s">
        <v>194</v>
      </c>
      <c r="BU39" s="149"/>
      <c r="BV39" s="149"/>
      <c r="BW39" s="149"/>
      <c r="BX39" s="150"/>
      <c r="BY39" s="55"/>
    </row>
    <row r="40" spans="1:90" x14ac:dyDescent="0.3">
      <c r="A40" s="1" t="s">
        <v>183</v>
      </c>
      <c r="B40" s="1" t="s">
        <v>184</v>
      </c>
      <c r="C40" s="1" t="s">
        <v>185</v>
      </c>
      <c r="D40" s="1" t="s">
        <v>186</v>
      </c>
      <c r="E40" s="1" t="s">
        <v>187</v>
      </c>
      <c r="F40" s="1" t="s">
        <v>188</v>
      </c>
      <c r="G40" s="1" t="s">
        <v>189</v>
      </c>
      <c r="H40" s="1" t="s">
        <v>190</v>
      </c>
      <c r="I40" s="1" t="s">
        <v>191</v>
      </c>
      <c r="J40" s="1" t="s">
        <v>192</v>
      </c>
      <c r="K40" s="1" t="s">
        <v>193</v>
      </c>
      <c r="L40" s="1" t="s">
        <v>194</v>
      </c>
      <c r="M40" s="6" t="s">
        <v>234</v>
      </c>
      <c r="N40" s="19"/>
      <c r="O40" s="19"/>
      <c r="P40" s="19"/>
    </row>
    <row r="41" spans="1:90" x14ac:dyDescent="0.3">
      <c r="A41" s="1">
        <v>40</v>
      </c>
      <c r="B41" s="1">
        <v>25</v>
      </c>
      <c r="C41" s="1">
        <v>29</v>
      </c>
      <c r="D41" s="1">
        <v>17</v>
      </c>
      <c r="E41" s="1">
        <v>69</v>
      </c>
      <c r="F41" s="1">
        <v>56</v>
      </c>
      <c r="G41" s="1">
        <v>77</v>
      </c>
      <c r="H41" s="1">
        <v>59</v>
      </c>
      <c r="I41" s="1">
        <v>54</v>
      </c>
      <c r="J41" s="1">
        <v>44</v>
      </c>
      <c r="K41" s="1">
        <v>59</v>
      </c>
      <c r="L41" s="1">
        <v>71</v>
      </c>
      <c r="M41" s="1">
        <f>SUM(A41:L41)</f>
        <v>600</v>
      </c>
      <c r="N41" s="19"/>
      <c r="O41" s="19"/>
      <c r="P41" s="19"/>
      <c r="Q41" s="19"/>
    </row>
  </sheetData>
  <mergeCells count="12">
    <mergeCell ref="BT39:BX39"/>
    <mergeCell ref="AP39:AT39"/>
    <mergeCell ref="Q39:U39"/>
    <mergeCell ref="V39:Z39"/>
    <mergeCell ref="AA39:AE39"/>
    <mergeCell ref="AF39:AJ39"/>
    <mergeCell ref="AK39:AO39"/>
    <mergeCell ref="BJ39:BN39"/>
    <mergeCell ref="BO39:BS39"/>
    <mergeCell ref="AU39:AY39"/>
    <mergeCell ref="AZ39:BD39"/>
    <mergeCell ref="BE39:BI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0B33-7140-4268-9B6A-F9AFA964D320}">
  <dimension ref="A1:Q9"/>
  <sheetViews>
    <sheetView topLeftCell="J1" zoomScale="110" zoomScaleNormal="110" workbookViewId="0">
      <selection activeCell="O2" sqref="O2:Q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7" max="7" width="21.5546875" bestFit="1" customWidth="1"/>
    <col min="8" max="8" width="26.33203125" bestFit="1" customWidth="1"/>
    <col min="9" max="9" width="22.5546875" bestFit="1" customWidth="1"/>
    <col min="11" max="11" width="21.5546875" bestFit="1" customWidth="1"/>
    <col min="12" max="12" width="26.33203125" bestFit="1" customWidth="1"/>
    <col min="15" max="15" width="20.44140625" bestFit="1" customWidth="1"/>
    <col min="16" max="16" width="25.109375" bestFit="1" customWidth="1"/>
    <col min="17" max="17" width="21.5546875" bestFit="1" customWidth="1"/>
  </cols>
  <sheetData>
    <row r="1" spans="1:17" x14ac:dyDescent="0.3">
      <c r="A1" s="12" t="s">
        <v>30</v>
      </c>
      <c r="B1" s="12" t="s">
        <v>31</v>
      </c>
      <c r="C1" s="12" t="s">
        <v>32</v>
      </c>
      <c r="G1" s="14" t="s">
        <v>37</v>
      </c>
      <c r="H1" s="14" t="s">
        <v>38</v>
      </c>
      <c r="I1" s="14" t="s">
        <v>44</v>
      </c>
      <c r="K1" s="14" t="s">
        <v>37</v>
      </c>
      <c r="L1" s="14" t="s">
        <v>38</v>
      </c>
      <c r="M1" s="14" t="s">
        <v>44</v>
      </c>
      <c r="O1" s="12" t="s">
        <v>168</v>
      </c>
      <c r="P1" s="12" t="s">
        <v>169</v>
      </c>
      <c r="Q1" s="12" t="s">
        <v>170</v>
      </c>
    </row>
    <row r="2" spans="1:17" x14ac:dyDescent="0.3">
      <c r="A2">
        <v>0</v>
      </c>
      <c r="B2">
        <v>0</v>
      </c>
      <c r="G2" s="1">
        <v>201.1</v>
      </c>
      <c r="H2" s="1">
        <v>55</v>
      </c>
      <c r="I2" s="1" t="s">
        <v>15</v>
      </c>
      <c r="O2">
        <v>0</v>
      </c>
      <c r="P2">
        <v>0</v>
      </c>
    </row>
    <row r="3" spans="1:17" x14ac:dyDescent="0.3">
      <c r="A3" s="1">
        <v>114</v>
      </c>
      <c r="B3" s="1">
        <v>332.1</v>
      </c>
      <c r="C3" s="1" t="s">
        <v>33</v>
      </c>
      <c r="G3" s="17">
        <v>287.8</v>
      </c>
      <c r="H3" s="17">
        <v>0</v>
      </c>
      <c r="K3" s="17">
        <v>0</v>
      </c>
      <c r="L3" s="17">
        <v>0</v>
      </c>
      <c r="O3" s="1">
        <v>114</v>
      </c>
      <c r="P3" s="1">
        <v>332.1</v>
      </c>
      <c r="Q3" s="1" t="s">
        <v>33</v>
      </c>
    </row>
    <row r="4" spans="1:17" x14ac:dyDescent="0.3">
      <c r="A4" s="1">
        <v>259.10000000000002</v>
      </c>
      <c r="B4" s="1">
        <v>459.5</v>
      </c>
      <c r="C4" s="1" t="s">
        <v>22</v>
      </c>
      <c r="G4" s="17">
        <v>0</v>
      </c>
      <c r="H4" s="17">
        <v>0</v>
      </c>
      <c r="K4" s="17">
        <v>11.5</v>
      </c>
      <c r="L4" s="17">
        <v>21</v>
      </c>
      <c r="M4" t="s">
        <v>29</v>
      </c>
      <c r="O4" s="1">
        <v>259.10000000000002</v>
      </c>
      <c r="P4" s="1">
        <v>459.5</v>
      </c>
      <c r="Q4" s="1" t="s">
        <v>22</v>
      </c>
    </row>
    <row r="5" spans="1:17" x14ac:dyDescent="0.3">
      <c r="A5" s="1">
        <v>925.4</v>
      </c>
      <c r="B5" s="1">
        <v>123.5</v>
      </c>
      <c r="C5" s="3" t="s">
        <v>15</v>
      </c>
      <c r="G5" s="1">
        <v>201.1</v>
      </c>
      <c r="H5" s="1">
        <v>55</v>
      </c>
      <c r="K5" s="17">
        <v>149.69999999999999</v>
      </c>
      <c r="L5" s="17">
        <v>52.8</v>
      </c>
      <c r="M5" t="s">
        <v>1</v>
      </c>
      <c r="O5" s="1">
        <v>925.4</v>
      </c>
      <c r="P5" s="1">
        <v>123.5</v>
      </c>
      <c r="Q5" s="3" t="s">
        <v>15</v>
      </c>
    </row>
    <row r="6" spans="1:17" x14ac:dyDescent="0.3">
      <c r="A6" s="1">
        <v>1048.8</v>
      </c>
      <c r="B6" s="1">
        <v>125.4</v>
      </c>
      <c r="C6" s="3" t="s">
        <v>29</v>
      </c>
      <c r="G6" s="1">
        <v>351.2</v>
      </c>
      <c r="H6" s="1">
        <v>51</v>
      </c>
      <c r="I6" s="1" t="s">
        <v>29</v>
      </c>
      <c r="K6" s="19">
        <v>295</v>
      </c>
      <c r="L6" s="19">
        <v>6.3</v>
      </c>
      <c r="M6" t="s">
        <v>2</v>
      </c>
      <c r="O6" s="1">
        <v>1048.8</v>
      </c>
      <c r="P6" s="1">
        <f>(B6+H6)</f>
        <v>176.4</v>
      </c>
      <c r="Q6" s="3" t="s">
        <v>29</v>
      </c>
    </row>
    <row r="7" spans="1:17" x14ac:dyDescent="0.3">
      <c r="A7" s="1">
        <v>1207.5</v>
      </c>
      <c r="B7" s="1">
        <v>28.4</v>
      </c>
      <c r="C7" s="3" t="s">
        <v>1</v>
      </c>
      <c r="G7" s="1">
        <v>489.4</v>
      </c>
      <c r="H7" s="1">
        <v>52.8</v>
      </c>
      <c r="I7" s="3" t="s">
        <v>1</v>
      </c>
      <c r="K7" s="19">
        <v>363.7</v>
      </c>
      <c r="L7" s="19">
        <v>0</v>
      </c>
      <c r="M7" t="s">
        <v>3</v>
      </c>
      <c r="O7" s="1">
        <v>1207.5</v>
      </c>
      <c r="P7" s="17">
        <f>(B7+H7)</f>
        <v>81.199999999999989</v>
      </c>
      <c r="Q7" s="3" t="s">
        <v>1</v>
      </c>
    </row>
    <row r="8" spans="1:17" x14ac:dyDescent="0.3">
      <c r="B8" s="17">
        <v>0</v>
      </c>
      <c r="G8" s="1">
        <v>634.70000000000005</v>
      </c>
      <c r="H8" s="1">
        <v>6.3</v>
      </c>
      <c r="I8" s="3" t="s">
        <v>2</v>
      </c>
      <c r="P8" s="17">
        <v>0</v>
      </c>
    </row>
    <row r="9" spans="1:17" x14ac:dyDescent="0.3">
      <c r="G9" s="1">
        <v>694.8</v>
      </c>
      <c r="H9" s="1">
        <v>0.8</v>
      </c>
      <c r="I9" s="3" t="s">
        <v>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8EBA-602B-4BF9-B692-4C7BD767A555}">
  <dimension ref="B1:Z47"/>
  <sheetViews>
    <sheetView zoomScale="53" zoomScaleNormal="53" workbookViewId="0">
      <selection activeCell="D7" sqref="D7"/>
    </sheetView>
  </sheetViews>
  <sheetFormatPr defaultRowHeight="14.4" x14ac:dyDescent="0.3"/>
  <cols>
    <col min="2" max="2" width="20.44140625" bestFit="1" customWidth="1"/>
    <col min="3" max="3" width="14.44140625" customWidth="1"/>
    <col min="4" max="4" width="14.88671875" customWidth="1"/>
    <col min="5" max="5" width="19" customWidth="1"/>
    <col min="6" max="6" width="16.33203125" customWidth="1"/>
    <col min="7" max="7" width="16.109375" customWidth="1"/>
    <col min="8" max="8" width="13.6640625" customWidth="1"/>
    <col min="9" max="9" width="14.88671875" bestFit="1" customWidth="1"/>
    <col min="10" max="10" width="12.109375" bestFit="1" customWidth="1"/>
    <col min="11" max="11" width="26.88671875" bestFit="1" customWidth="1"/>
    <col min="12" max="12" width="14.88671875" bestFit="1" customWidth="1"/>
    <col min="13" max="15" width="18.44140625" bestFit="1" customWidth="1"/>
    <col min="16" max="17" width="14.33203125" bestFit="1" customWidth="1"/>
    <col min="18" max="21" width="16.33203125" bestFit="1" customWidth="1"/>
  </cols>
  <sheetData>
    <row r="1" spans="2:7" x14ac:dyDescent="0.3">
      <c r="B1" s="12" t="s">
        <v>30</v>
      </c>
      <c r="C1" s="16" t="s">
        <v>313</v>
      </c>
    </row>
    <row r="2" spans="2:7" x14ac:dyDescent="0.3">
      <c r="B2" s="117">
        <v>114</v>
      </c>
      <c r="C2" s="117">
        <v>49.9</v>
      </c>
    </row>
    <row r="3" spans="2:7" x14ac:dyDescent="0.3">
      <c r="B3" s="117">
        <v>259.10000000000002</v>
      </c>
      <c r="C3" s="117">
        <v>189.9</v>
      </c>
    </row>
    <row r="4" spans="2:7" x14ac:dyDescent="0.3">
      <c r="B4" s="117">
        <v>925.4</v>
      </c>
      <c r="C4" s="117">
        <v>441.4</v>
      </c>
    </row>
    <row r="5" spans="2:7" x14ac:dyDescent="0.3">
      <c r="B5" s="117">
        <v>1048.8</v>
      </c>
      <c r="C5" s="117">
        <v>499.1</v>
      </c>
    </row>
    <row r="6" spans="2:7" x14ac:dyDescent="0.3">
      <c r="B6" s="117">
        <v>1207.5</v>
      </c>
    </row>
    <row r="13" spans="2:7" x14ac:dyDescent="0.3">
      <c r="B13" s="12" t="s">
        <v>314</v>
      </c>
      <c r="C13" s="12" t="s">
        <v>315</v>
      </c>
      <c r="D13" s="12" t="s">
        <v>316</v>
      </c>
      <c r="E13" s="12"/>
      <c r="F13" s="12" t="s">
        <v>317</v>
      </c>
      <c r="G13" s="12" t="s">
        <v>318</v>
      </c>
    </row>
    <row r="14" spans="2:7" x14ac:dyDescent="0.3">
      <c r="B14" s="117" t="s">
        <v>33</v>
      </c>
      <c r="C14" s="117">
        <v>332.1</v>
      </c>
      <c r="D14" s="117"/>
      <c r="E14" s="117"/>
      <c r="F14" s="79"/>
      <c r="G14" s="79"/>
    </row>
    <row r="15" spans="2:7" x14ac:dyDescent="0.3">
      <c r="B15" s="117" t="s">
        <v>22</v>
      </c>
      <c r="C15" s="117">
        <v>459.5</v>
      </c>
      <c r="D15" s="117"/>
      <c r="E15" s="117"/>
      <c r="F15" s="79"/>
      <c r="G15" s="79"/>
    </row>
    <row r="16" spans="2:7" x14ac:dyDescent="0.3">
      <c r="B16" s="3" t="s">
        <v>15</v>
      </c>
      <c r="C16" s="117">
        <v>123.5</v>
      </c>
      <c r="D16" s="117"/>
      <c r="E16" s="117"/>
      <c r="F16" s="117">
        <v>55</v>
      </c>
      <c r="G16" s="79"/>
    </row>
    <row r="17" spans="2:7" x14ac:dyDescent="0.3">
      <c r="B17" s="3" t="s">
        <v>29</v>
      </c>
      <c r="C17" s="117">
        <v>125.4</v>
      </c>
      <c r="D17" s="117">
        <v>20.8</v>
      </c>
      <c r="E17" s="117"/>
      <c r="F17" s="117">
        <v>21</v>
      </c>
      <c r="G17" s="79"/>
    </row>
    <row r="18" spans="2:7" x14ac:dyDescent="0.3">
      <c r="B18" s="3" t="s">
        <v>1</v>
      </c>
      <c r="C18" s="117">
        <v>28.4</v>
      </c>
      <c r="D18" s="117">
        <v>17.3</v>
      </c>
      <c r="E18" s="117"/>
      <c r="F18" s="117">
        <v>52.8</v>
      </c>
      <c r="G18" s="79"/>
    </row>
    <row r="19" spans="2:7" x14ac:dyDescent="0.3">
      <c r="B19" s="3" t="s">
        <v>2</v>
      </c>
      <c r="C19" s="117"/>
      <c r="D19" s="117">
        <v>10.8</v>
      </c>
      <c r="E19" s="117"/>
      <c r="F19" s="117">
        <v>6.3</v>
      </c>
      <c r="G19" s="79"/>
    </row>
    <row r="20" spans="2:7" x14ac:dyDescent="0.3">
      <c r="B20" s="117" t="s">
        <v>3</v>
      </c>
      <c r="C20" s="117"/>
      <c r="D20" s="117"/>
      <c r="E20" s="117"/>
      <c r="F20" s="117">
        <v>0.8</v>
      </c>
      <c r="G20" s="79"/>
    </row>
    <row r="21" spans="2:7" x14ac:dyDescent="0.3">
      <c r="B21" s="117"/>
      <c r="C21" s="117"/>
      <c r="D21" s="117"/>
      <c r="E21" s="117"/>
      <c r="F21" s="79"/>
      <c r="G21" s="79"/>
    </row>
    <row r="25" spans="2:7" x14ac:dyDescent="0.3">
      <c r="B25" s="17"/>
      <c r="C25" s="17"/>
    </row>
    <row r="26" spans="2:7" x14ac:dyDescent="0.3">
      <c r="B26" s="17"/>
      <c r="C26" s="17"/>
    </row>
    <row r="27" spans="2:7" x14ac:dyDescent="0.3">
      <c r="B27" s="19"/>
      <c r="C27" s="19"/>
    </row>
    <row r="28" spans="2:7" x14ac:dyDescent="0.3">
      <c r="B28" s="19"/>
      <c r="C28" s="19"/>
    </row>
    <row r="32" spans="2:7" x14ac:dyDescent="0.3">
      <c r="B32" s="116"/>
      <c r="C32" s="116"/>
    </row>
    <row r="33" spans="2:26" x14ac:dyDescent="0.3">
      <c r="B33" s="117"/>
      <c r="C33" s="117"/>
    </row>
    <row r="34" spans="2:26" x14ac:dyDescent="0.3">
      <c r="B34" s="117"/>
      <c r="C34" s="117"/>
    </row>
    <row r="38" spans="2:26" x14ac:dyDescent="0.3">
      <c r="B38" s="12" t="s">
        <v>314</v>
      </c>
      <c r="C38" s="12" t="s">
        <v>337</v>
      </c>
      <c r="D38" s="12" t="s">
        <v>319</v>
      </c>
      <c r="E38" s="12" t="s">
        <v>320</v>
      </c>
      <c r="F38" s="12" t="s">
        <v>321</v>
      </c>
      <c r="G38" s="12" t="s">
        <v>322</v>
      </c>
      <c r="H38" s="12" t="s">
        <v>323</v>
      </c>
      <c r="I38" s="12" t="s">
        <v>325</v>
      </c>
      <c r="J38" s="12" t="s">
        <v>324</v>
      </c>
      <c r="K38" s="12" t="s">
        <v>326</v>
      </c>
      <c r="L38" s="12" t="s">
        <v>327</v>
      </c>
      <c r="M38" s="12" t="s">
        <v>328</v>
      </c>
      <c r="N38" s="12" t="s">
        <v>329</v>
      </c>
      <c r="O38" s="12" t="s">
        <v>330</v>
      </c>
      <c r="P38" s="12" t="s">
        <v>331</v>
      </c>
      <c r="Q38" s="12" t="s">
        <v>332</v>
      </c>
      <c r="R38" s="12" t="s">
        <v>333</v>
      </c>
      <c r="S38" s="12" t="s">
        <v>335</v>
      </c>
      <c r="T38" s="12" t="s">
        <v>336</v>
      </c>
      <c r="U38" s="12" t="s">
        <v>334</v>
      </c>
    </row>
    <row r="39" spans="2:26" x14ac:dyDescent="0.3">
      <c r="B39" s="117" t="s">
        <v>77</v>
      </c>
      <c r="C39" s="117">
        <v>18.3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9"/>
      <c r="W39" s="19"/>
      <c r="X39" s="19"/>
      <c r="Y39" s="19"/>
      <c r="Z39" s="19"/>
    </row>
    <row r="40" spans="2:26" x14ac:dyDescent="0.3">
      <c r="B40" s="117" t="s">
        <v>36</v>
      </c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9"/>
      <c r="W40" s="19"/>
      <c r="X40" s="19"/>
      <c r="Y40" s="19"/>
      <c r="Z40" s="19"/>
    </row>
    <row r="41" spans="2:26" x14ac:dyDescent="0.3">
      <c r="B41" s="117" t="s">
        <v>33</v>
      </c>
      <c r="C41" s="117"/>
      <c r="D41" s="117"/>
      <c r="E41" s="117">
        <v>0</v>
      </c>
      <c r="F41" s="117">
        <v>53.1</v>
      </c>
      <c r="G41" s="117"/>
      <c r="H41" s="117">
        <v>64.7</v>
      </c>
      <c r="I41" s="117"/>
      <c r="J41" s="117">
        <v>332.1</v>
      </c>
      <c r="K41" s="117"/>
      <c r="L41" s="117"/>
      <c r="M41" s="117"/>
      <c r="N41" s="117">
        <v>3.6</v>
      </c>
      <c r="O41" s="117">
        <v>4.5999999999999996</v>
      </c>
      <c r="P41" s="117"/>
      <c r="Q41" s="117"/>
      <c r="R41" s="117"/>
      <c r="S41" s="117"/>
      <c r="T41" s="117"/>
      <c r="U41" s="117">
        <v>10.4</v>
      </c>
      <c r="V41" s="19"/>
      <c r="W41" s="19"/>
      <c r="X41" s="19"/>
      <c r="Y41" s="19"/>
      <c r="Z41" s="19"/>
    </row>
    <row r="42" spans="2:26" x14ac:dyDescent="0.3">
      <c r="B42" s="117" t="s">
        <v>22</v>
      </c>
      <c r="C42" s="117"/>
      <c r="D42" s="117"/>
      <c r="E42" s="117"/>
      <c r="F42" s="117">
        <v>25.7</v>
      </c>
      <c r="G42" s="117">
        <v>7.5</v>
      </c>
      <c r="H42" s="117">
        <v>9.8000000000000007</v>
      </c>
      <c r="I42" s="117"/>
      <c r="J42" s="117">
        <v>459.5</v>
      </c>
      <c r="K42" s="117"/>
      <c r="L42" s="117"/>
      <c r="M42" s="117"/>
      <c r="N42" s="117">
        <v>15.4</v>
      </c>
      <c r="O42" s="117"/>
      <c r="P42" s="117"/>
      <c r="Q42" s="117"/>
      <c r="R42" s="117"/>
      <c r="S42" s="117"/>
      <c r="T42" s="117"/>
      <c r="U42" s="117"/>
      <c r="V42" s="19"/>
      <c r="W42" s="19"/>
      <c r="X42" s="19"/>
      <c r="Y42" s="19"/>
      <c r="Z42" s="19"/>
    </row>
    <row r="43" spans="2:26" x14ac:dyDescent="0.3">
      <c r="B43" s="117" t="s">
        <v>15</v>
      </c>
      <c r="C43" s="117"/>
      <c r="D43" s="117"/>
      <c r="E43" s="117"/>
      <c r="F43" s="117"/>
      <c r="G43" s="117"/>
      <c r="H43" s="117"/>
      <c r="I43" s="117">
        <v>34</v>
      </c>
      <c r="J43" s="117">
        <v>123.5</v>
      </c>
      <c r="K43" s="117">
        <v>55</v>
      </c>
      <c r="L43" s="117">
        <v>8.8000000000000007</v>
      </c>
      <c r="M43" s="117">
        <v>10.4</v>
      </c>
      <c r="N43" s="117"/>
      <c r="O43" s="117"/>
      <c r="P43" s="117"/>
      <c r="Q43" s="117"/>
      <c r="R43" s="117"/>
      <c r="S43" s="117"/>
      <c r="T43" s="117">
        <v>9.8000000000000007</v>
      </c>
      <c r="U43" s="117"/>
      <c r="V43" s="19"/>
      <c r="W43" s="19"/>
      <c r="X43" s="19"/>
      <c r="Y43" s="19"/>
      <c r="Z43" s="19"/>
    </row>
    <row r="44" spans="2:26" x14ac:dyDescent="0.3">
      <c r="B44" s="117" t="s">
        <v>29</v>
      </c>
      <c r="C44" s="117"/>
      <c r="D44" s="117">
        <v>20.8</v>
      </c>
      <c r="E44" s="117"/>
      <c r="F44" s="117"/>
      <c r="G44" s="117"/>
      <c r="H44" s="117"/>
      <c r="I44" s="117"/>
      <c r="J44" s="117">
        <v>125.4</v>
      </c>
      <c r="K44" s="117">
        <v>21</v>
      </c>
      <c r="L44" s="117"/>
      <c r="M44" s="117"/>
      <c r="N44" s="117"/>
      <c r="O44" s="117"/>
      <c r="P44" s="117">
        <v>4</v>
      </c>
      <c r="Q44" s="117">
        <v>20.6</v>
      </c>
      <c r="R44" s="117">
        <v>9.3000000000000007</v>
      </c>
      <c r="S44" s="17">
        <v>5.4</v>
      </c>
      <c r="T44" s="117"/>
      <c r="U44" s="117"/>
      <c r="V44" s="19"/>
      <c r="W44" s="19"/>
      <c r="X44" s="19"/>
      <c r="Y44" s="19"/>
      <c r="Z44" s="19"/>
    </row>
    <row r="45" spans="2:26" x14ac:dyDescent="0.3">
      <c r="B45" s="117" t="s">
        <v>1</v>
      </c>
      <c r="C45" s="117"/>
      <c r="D45" s="117">
        <v>17.3</v>
      </c>
      <c r="E45" s="117"/>
      <c r="F45" s="117"/>
      <c r="G45" s="117"/>
      <c r="H45" s="117"/>
      <c r="I45" s="117"/>
      <c r="J45" s="117">
        <v>28.4</v>
      </c>
      <c r="K45" s="117">
        <v>52.8</v>
      </c>
      <c r="L45" s="117"/>
      <c r="M45" s="117"/>
      <c r="N45" s="117"/>
      <c r="O45" s="117"/>
      <c r="P45" s="117">
        <v>23.6</v>
      </c>
      <c r="Q45" s="117">
        <v>8</v>
      </c>
      <c r="R45" s="117"/>
      <c r="S45" s="117"/>
      <c r="T45" s="117"/>
      <c r="U45" s="117"/>
      <c r="V45" s="19"/>
      <c r="W45" s="19"/>
      <c r="X45" s="19"/>
      <c r="Y45" s="19"/>
      <c r="Z45" s="19"/>
    </row>
    <row r="46" spans="2:26" x14ac:dyDescent="0.3">
      <c r="B46" s="117" t="s">
        <v>2</v>
      </c>
      <c r="C46" s="117"/>
      <c r="D46" s="117">
        <v>10.8</v>
      </c>
      <c r="E46" s="117"/>
      <c r="F46" s="117"/>
      <c r="G46" s="117"/>
      <c r="H46" s="117"/>
      <c r="I46" s="117"/>
      <c r="J46" s="117"/>
      <c r="K46" s="117">
        <v>6.3</v>
      </c>
      <c r="L46" s="117"/>
      <c r="M46" s="117"/>
      <c r="N46" s="117"/>
      <c r="O46" s="117"/>
      <c r="P46" s="117"/>
      <c r="Q46" s="117">
        <v>14.7</v>
      </c>
      <c r="R46" s="117"/>
      <c r="S46" s="117"/>
      <c r="T46" s="117"/>
      <c r="U46" s="117"/>
      <c r="V46" s="19"/>
      <c r="W46" s="19"/>
      <c r="X46" s="19"/>
      <c r="Y46" s="19"/>
      <c r="Z46" s="19"/>
    </row>
    <row r="47" spans="2:26" x14ac:dyDescent="0.3">
      <c r="B47" s="117" t="s">
        <v>3</v>
      </c>
      <c r="C47" s="117"/>
      <c r="D47" s="117"/>
      <c r="E47" s="117"/>
      <c r="F47" s="117"/>
      <c r="G47" s="117"/>
      <c r="H47" s="117"/>
      <c r="I47" s="117"/>
      <c r="J47" s="117"/>
      <c r="K47" s="117">
        <v>0.8</v>
      </c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9"/>
      <c r="W47" s="19"/>
      <c r="X47" s="19"/>
      <c r="Y47" s="19"/>
      <c r="Z47" s="19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206B-AE63-441E-8B9A-7430ECD69284}">
  <dimension ref="A1:L38"/>
  <sheetViews>
    <sheetView topLeftCell="A34" zoomScale="44" zoomScaleNormal="44" workbookViewId="0">
      <selection activeCell="K31" sqref="K31"/>
    </sheetView>
  </sheetViews>
  <sheetFormatPr defaultRowHeight="14.4" x14ac:dyDescent="0.3"/>
  <cols>
    <col min="1" max="1" width="14.5546875" bestFit="1" customWidth="1"/>
    <col min="3" max="3" width="12.88671875" customWidth="1"/>
    <col min="11" max="12" width="34.88671875" bestFit="1" customWidth="1"/>
  </cols>
  <sheetData>
    <row r="1" spans="1:12" ht="15.6" x14ac:dyDescent="0.3">
      <c r="A1" s="49" t="s">
        <v>171</v>
      </c>
      <c r="B1" s="78" t="s">
        <v>234</v>
      </c>
      <c r="C1" t="s">
        <v>242</v>
      </c>
      <c r="E1" s="82" t="s">
        <v>245</v>
      </c>
      <c r="F1" s="47" t="s">
        <v>262</v>
      </c>
      <c r="H1" t="s">
        <v>234</v>
      </c>
      <c r="J1" s="49" t="s">
        <v>171</v>
      </c>
      <c r="K1" s="80" t="s">
        <v>243</v>
      </c>
      <c r="L1" s="72" t="s">
        <v>244</v>
      </c>
    </row>
    <row r="2" spans="1:12" x14ac:dyDescent="0.3">
      <c r="A2" s="1" t="s">
        <v>172</v>
      </c>
      <c r="B2" s="1"/>
      <c r="C2" t="s">
        <v>76</v>
      </c>
      <c r="E2" s="82">
        <v>4</v>
      </c>
      <c r="F2" s="47">
        <v>1</v>
      </c>
      <c r="H2">
        <v>4</v>
      </c>
      <c r="J2" s="1" t="s">
        <v>76</v>
      </c>
      <c r="K2" s="1">
        <v>2</v>
      </c>
      <c r="L2" s="1">
        <v>3</v>
      </c>
    </row>
    <row r="3" spans="1:12" x14ac:dyDescent="0.3">
      <c r="A3" s="1" t="s">
        <v>173</v>
      </c>
      <c r="B3" s="1"/>
      <c r="C3" t="s">
        <v>77</v>
      </c>
      <c r="E3" s="82">
        <v>14</v>
      </c>
      <c r="F3" s="47">
        <v>0</v>
      </c>
      <c r="H3">
        <v>13</v>
      </c>
      <c r="J3" s="1" t="s">
        <v>77</v>
      </c>
      <c r="K3" s="1">
        <v>3</v>
      </c>
      <c r="L3" s="1">
        <v>11</v>
      </c>
    </row>
    <row r="4" spans="1:12" x14ac:dyDescent="0.3">
      <c r="A4" s="1" t="s">
        <v>94</v>
      </c>
      <c r="B4" s="1"/>
      <c r="C4" t="s">
        <v>58</v>
      </c>
      <c r="E4" s="82">
        <v>16</v>
      </c>
      <c r="F4" s="47">
        <v>1</v>
      </c>
      <c r="H4">
        <v>0</v>
      </c>
      <c r="J4" s="1" t="s">
        <v>175</v>
      </c>
      <c r="K4" s="1">
        <v>0</v>
      </c>
      <c r="L4" s="1">
        <v>0</v>
      </c>
    </row>
    <row r="5" spans="1:12" x14ac:dyDescent="0.3">
      <c r="A5" s="1" t="s">
        <v>95</v>
      </c>
      <c r="B5" s="1"/>
      <c r="C5" t="s">
        <v>36</v>
      </c>
      <c r="E5" s="82">
        <v>44</v>
      </c>
      <c r="F5" s="47">
        <v>11</v>
      </c>
      <c r="H5">
        <v>17</v>
      </c>
      <c r="J5" s="1" t="s">
        <v>58</v>
      </c>
      <c r="K5" s="1">
        <v>0</v>
      </c>
      <c r="L5" s="1">
        <v>17</v>
      </c>
    </row>
    <row r="6" spans="1:12" x14ac:dyDescent="0.3">
      <c r="A6" s="1" t="s">
        <v>174</v>
      </c>
      <c r="B6" s="1"/>
      <c r="C6" t="s">
        <v>177</v>
      </c>
      <c r="E6" s="82">
        <v>4</v>
      </c>
      <c r="F6" s="47">
        <v>0</v>
      </c>
      <c r="H6">
        <v>57</v>
      </c>
      <c r="J6" s="1" t="s">
        <v>36</v>
      </c>
      <c r="K6" s="1">
        <v>10</v>
      </c>
      <c r="L6" s="1">
        <v>47</v>
      </c>
    </row>
    <row r="7" spans="1:12" x14ac:dyDescent="0.3">
      <c r="A7" s="1" t="s">
        <v>76</v>
      </c>
      <c r="B7" s="1">
        <v>4</v>
      </c>
      <c r="C7" t="s">
        <v>33</v>
      </c>
      <c r="E7" s="82">
        <v>123</v>
      </c>
      <c r="F7" s="47">
        <v>10</v>
      </c>
      <c r="H7">
        <v>4</v>
      </c>
      <c r="J7" s="1" t="s">
        <v>177</v>
      </c>
      <c r="K7" s="1">
        <v>0</v>
      </c>
      <c r="L7" s="1">
        <v>4</v>
      </c>
    </row>
    <row r="8" spans="1:12" x14ac:dyDescent="0.3">
      <c r="A8" s="1" t="s">
        <v>77</v>
      </c>
      <c r="B8" s="1">
        <v>13</v>
      </c>
      <c r="C8" t="s">
        <v>22</v>
      </c>
      <c r="E8" s="82">
        <v>93</v>
      </c>
      <c r="F8" s="47">
        <v>14</v>
      </c>
      <c r="H8">
        <v>133</v>
      </c>
      <c r="J8" s="1" t="s">
        <v>33</v>
      </c>
      <c r="K8" s="1">
        <v>16</v>
      </c>
      <c r="L8" s="1">
        <v>117</v>
      </c>
    </row>
    <row r="9" spans="1:12" x14ac:dyDescent="0.3">
      <c r="A9" s="1" t="s">
        <v>175</v>
      </c>
      <c r="B9" s="1">
        <v>0</v>
      </c>
      <c r="C9" t="s">
        <v>14</v>
      </c>
      <c r="E9" s="82">
        <v>47</v>
      </c>
      <c r="F9" s="47">
        <v>7</v>
      </c>
      <c r="H9">
        <v>110</v>
      </c>
      <c r="J9" s="1" t="s">
        <v>22</v>
      </c>
      <c r="K9" s="1">
        <v>23</v>
      </c>
      <c r="L9" s="1">
        <v>87</v>
      </c>
    </row>
    <row r="10" spans="1:12" x14ac:dyDescent="0.3">
      <c r="A10" s="1" t="s">
        <v>58</v>
      </c>
      <c r="B10" s="1">
        <v>17</v>
      </c>
      <c r="C10" t="s">
        <v>15</v>
      </c>
      <c r="E10" s="82">
        <v>114</v>
      </c>
      <c r="F10" s="47">
        <v>27</v>
      </c>
      <c r="H10">
        <v>55</v>
      </c>
      <c r="J10" s="1" t="s">
        <v>14</v>
      </c>
      <c r="K10" s="1">
        <v>7</v>
      </c>
      <c r="L10" s="1">
        <v>48</v>
      </c>
    </row>
    <row r="11" spans="1:12" x14ac:dyDescent="0.3">
      <c r="A11" s="1" t="s">
        <v>36</v>
      </c>
      <c r="B11" s="1">
        <v>57</v>
      </c>
      <c r="C11" t="s">
        <v>29</v>
      </c>
      <c r="E11" s="82">
        <v>87</v>
      </c>
      <c r="F11" s="47">
        <v>38</v>
      </c>
      <c r="H11">
        <v>141</v>
      </c>
      <c r="J11" s="1" t="s">
        <v>15</v>
      </c>
      <c r="K11" s="1">
        <v>27</v>
      </c>
      <c r="L11" s="1">
        <v>114</v>
      </c>
    </row>
    <row r="12" spans="1:12" x14ac:dyDescent="0.3">
      <c r="A12" s="1" t="s">
        <v>177</v>
      </c>
      <c r="B12" s="1">
        <v>4</v>
      </c>
      <c r="C12" t="s">
        <v>1</v>
      </c>
      <c r="E12" s="82">
        <v>62</v>
      </c>
      <c r="F12" s="47">
        <v>52</v>
      </c>
      <c r="H12">
        <v>125</v>
      </c>
      <c r="J12" s="1" t="s">
        <v>29</v>
      </c>
      <c r="K12" s="1">
        <v>28</v>
      </c>
      <c r="L12" s="1">
        <v>97</v>
      </c>
    </row>
    <row r="13" spans="1:12" x14ac:dyDescent="0.3">
      <c r="A13" s="1" t="s">
        <v>33</v>
      </c>
      <c r="B13" s="1">
        <v>133</v>
      </c>
      <c r="C13" t="s">
        <v>2</v>
      </c>
      <c r="E13" s="82">
        <v>35</v>
      </c>
      <c r="F13" s="47">
        <v>42</v>
      </c>
      <c r="H13">
        <v>0</v>
      </c>
      <c r="J13" s="1" t="s">
        <v>178</v>
      </c>
      <c r="K13" s="1">
        <v>0</v>
      </c>
      <c r="L13" s="1">
        <v>0</v>
      </c>
    </row>
    <row r="14" spans="1:12" x14ac:dyDescent="0.3">
      <c r="A14" s="1" t="s">
        <v>22</v>
      </c>
      <c r="B14" s="1">
        <v>110</v>
      </c>
      <c r="C14" t="s">
        <v>3</v>
      </c>
      <c r="E14" s="82">
        <v>18</v>
      </c>
      <c r="F14" s="47">
        <v>32</v>
      </c>
      <c r="H14">
        <v>110</v>
      </c>
      <c r="J14" s="1" t="s">
        <v>1</v>
      </c>
      <c r="K14" s="1">
        <v>25</v>
      </c>
      <c r="L14" s="1">
        <v>85</v>
      </c>
    </row>
    <row r="15" spans="1:12" x14ac:dyDescent="0.3">
      <c r="A15" s="1" t="s">
        <v>14</v>
      </c>
      <c r="B15" s="1">
        <v>55</v>
      </c>
      <c r="C15" t="s">
        <v>4</v>
      </c>
      <c r="E15" s="82">
        <v>19</v>
      </c>
      <c r="F15" s="47">
        <v>24</v>
      </c>
      <c r="H15">
        <v>76</v>
      </c>
      <c r="J15" s="1" t="s">
        <v>2</v>
      </c>
      <c r="K15" s="1">
        <v>20</v>
      </c>
      <c r="L15" s="1">
        <v>51</v>
      </c>
    </row>
    <row r="16" spans="1:12" x14ac:dyDescent="0.3">
      <c r="A16" s="1" t="s">
        <v>15</v>
      </c>
      <c r="B16" s="1">
        <v>141</v>
      </c>
      <c r="C16" t="s">
        <v>5</v>
      </c>
      <c r="E16" s="82">
        <v>11</v>
      </c>
      <c r="F16" s="47">
        <v>22</v>
      </c>
      <c r="H16">
        <v>50</v>
      </c>
      <c r="J16" s="1" t="s">
        <v>3</v>
      </c>
      <c r="K16" s="1">
        <v>13</v>
      </c>
      <c r="L16" s="1">
        <v>28</v>
      </c>
    </row>
    <row r="17" spans="1:12" x14ac:dyDescent="0.3">
      <c r="A17" s="1" t="s">
        <v>29</v>
      </c>
      <c r="B17" s="1">
        <v>125</v>
      </c>
      <c r="C17" t="s">
        <v>6</v>
      </c>
      <c r="E17" s="82">
        <v>10</v>
      </c>
      <c r="F17" s="47">
        <v>24</v>
      </c>
      <c r="H17">
        <v>43</v>
      </c>
      <c r="J17" s="1" t="s">
        <v>4</v>
      </c>
      <c r="K17" s="1">
        <v>19</v>
      </c>
      <c r="L17" s="1">
        <v>23</v>
      </c>
    </row>
    <row r="18" spans="1:12" x14ac:dyDescent="0.3">
      <c r="A18" s="1" t="s">
        <v>178</v>
      </c>
      <c r="B18" s="1">
        <v>0</v>
      </c>
      <c r="C18" t="s">
        <v>54</v>
      </c>
      <c r="E18" s="82">
        <v>14</v>
      </c>
      <c r="F18" s="47">
        <v>18</v>
      </c>
      <c r="H18">
        <v>33</v>
      </c>
      <c r="J18" s="1" t="s">
        <v>5</v>
      </c>
      <c r="K18" s="1">
        <v>22</v>
      </c>
      <c r="L18" s="1">
        <v>10</v>
      </c>
    </row>
    <row r="19" spans="1:12" x14ac:dyDescent="0.3">
      <c r="A19" s="1" t="s">
        <v>1</v>
      </c>
      <c r="B19" s="1">
        <v>110</v>
      </c>
      <c r="C19" t="s">
        <v>98</v>
      </c>
      <c r="E19" s="82">
        <v>15</v>
      </c>
      <c r="F19" s="47">
        <v>11</v>
      </c>
      <c r="H19">
        <v>34</v>
      </c>
      <c r="J19" s="1" t="s">
        <v>6</v>
      </c>
      <c r="K19" s="1">
        <v>22</v>
      </c>
      <c r="L19" s="1">
        <v>11</v>
      </c>
    </row>
    <row r="20" spans="1:12" x14ac:dyDescent="0.3">
      <c r="A20" s="1" t="s">
        <v>2</v>
      </c>
      <c r="B20" s="1">
        <v>76</v>
      </c>
      <c r="C20" t="s">
        <v>119</v>
      </c>
      <c r="E20" s="82">
        <v>2</v>
      </c>
      <c r="F20" s="47">
        <v>0</v>
      </c>
      <c r="H20">
        <v>0</v>
      </c>
      <c r="J20" s="1" t="s">
        <v>180</v>
      </c>
      <c r="K20" s="1">
        <v>0</v>
      </c>
      <c r="L20" s="1">
        <v>0</v>
      </c>
    </row>
    <row r="21" spans="1:12" x14ac:dyDescent="0.3">
      <c r="A21" s="1" t="s">
        <v>3</v>
      </c>
      <c r="B21" s="1">
        <v>50</v>
      </c>
      <c r="C21" t="s">
        <v>181</v>
      </c>
      <c r="E21" s="82">
        <v>5</v>
      </c>
      <c r="F21" s="47">
        <v>0</v>
      </c>
      <c r="H21">
        <v>32</v>
      </c>
      <c r="J21" s="1" t="s">
        <v>54</v>
      </c>
      <c r="K21" s="1">
        <v>21</v>
      </c>
      <c r="L21" s="1">
        <v>11</v>
      </c>
    </row>
    <row r="22" spans="1:12" x14ac:dyDescent="0.3">
      <c r="A22" s="1" t="s">
        <v>4</v>
      </c>
      <c r="B22" s="1">
        <v>43</v>
      </c>
      <c r="C22" t="s">
        <v>12</v>
      </c>
      <c r="E22" s="82">
        <v>10</v>
      </c>
      <c r="F22" s="47">
        <v>14</v>
      </c>
      <c r="H22">
        <v>26</v>
      </c>
      <c r="J22" s="1" t="s">
        <v>98</v>
      </c>
      <c r="K22" s="1">
        <v>19</v>
      </c>
      <c r="L22" s="1">
        <v>7</v>
      </c>
    </row>
    <row r="23" spans="1:12" x14ac:dyDescent="0.3">
      <c r="A23" s="1" t="s">
        <v>5</v>
      </c>
      <c r="B23" s="1">
        <v>33</v>
      </c>
      <c r="C23" t="s">
        <v>13</v>
      </c>
      <c r="E23" s="82">
        <v>10</v>
      </c>
      <c r="F23" s="47">
        <v>15</v>
      </c>
      <c r="H23">
        <v>2</v>
      </c>
      <c r="J23" s="1" t="s">
        <v>119</v>
      </c>
      <c r="K23" s="1">
        <v>1</v>
      </c>
      <c r="L23" s="1">
        <v>1</v>
      </c>
    </row>
    <row r="24" spans="1:12" x14ac:dyDescent="0.3">
      <c r="A24" s="1" t="s">
        <v>6</v>
      </c>
      <c r="B24" s="1">
        <v>34</v>
      </c>
      <c r="C24" t="s">
        <v>99</v>
      </c>
      <c r="E24" s="82">
        <v>3</v>
      </c>
      <c r="F24" s="47">
        <v>11</v>
      </c>
      <c r="H24">
        <v>5</v>
      </c>
      <c r="J24" s="1" t="s">
        <v>181</v>
      </c>
      <c r="K24" s="1">
        <v>2</v>
      </c>
      <c r="L24" s="1">
        <v>3</v>
      </c>
    </row>
    <row r="25" spans="1:12" x14ac:dyDescent="0.3">
      <c r="A25" s="1" t="s">
        <v>180</v>
      </c>
      <c r="B25" s="1">
        <v>0</v>
      </c>
      <c r="C25" t="s">
        <v>100</v>
      </c>
      <c r="E25" s="82">
        <v>0</v>
      </c>
      <c r="F25" s="47">
        <v>10</v>
      </c>
      <c r="H25">
        <v>28</v>
      </c>
      <c r="J25" s="1" t="s">
        <v>12</v>
      </c>
      <c r="K25" s="1">
        <v>17</v>
      </c>
      <c r="L25" s="1">
        <v>7</v>
      </c>
    </row>
    <row r="26" spans="1:12" x14ac:dyDescent="0.3">
      <c r="A26" s="1" t="s">
        <v>54</v>
      </c>
      <c r="B26" s="1">
        <v>32</v>
      </c>
      <c r="C26" t="s">
        <v>101</v>
      </c>
      <c r="E26" s="82">
        <v>0</v>
      </c>
      <c r="F26" s="47">
        <v>3</v>
      </c>
      <c r="H26">
        <v>26</v>
      </c>
      <c r="J26" s="1" t="s">
        <v>13</v>
      </c>
      <c r="K26" s="1">
        <v>18</v>
      </c>
      <c r="L26" s="1">
        <v>8</v>
      </c>
    </row>
    <row r="27" spans="1:12" x14ac:dyDescent="0.3">
      <c r="A27" s="1" t="s">
        <v>98</v>
      </c>
      <c r="B27" s="1">
        <v>26</v>
      </c>
      <c r="H27">
        <v>16</v>
      </c>
      <c r="J27" s="1" t="s">
        <v>99</v>
      </c>
      <c r="K27" s="1">
        <v>11</v>
      </c>
      <c r="L27" s="1">
        <v>4</v>
      </c>
    </row>
    <row r="28" spans="1:12" x14ac:dyDescent="0.3">
      <c r="A28" s="1" t="s">
        <v>119</v>
      </c>
      <c r="B28" s="1">
        <v>2</v>
      </c>
      <c r="H28">
        <v>13</v>
      </c>
      <c r="J28" s="1" t="s">
        <v>100</v>
      </c>
      <c r="K28" s="1">
        <v>10</v>
      </c>
      <c r="L28" s="1">
        <v>1</v>
      </c>
    </row>
    <row r="29" spans="1:12" x14ac:dyDescent="0.3">
      <c r="A29" s="1" t="s">
        <v>181</v>
      </c>
      <c r="B29" s="1">
        <v>5</v>
      </c>
      <c r="H29">
        <v>3</v>
      </c>
      <c r="J29" s="1" t="s">
        <v>101</v>
      </c>
      <c r="K29" s="1">
        <v>2</v>
      </c>
      <c r="L29" s="1">
        <v>1</v>
      </c>
    </row>
    <row r="30" spans="1:12" x14ac:dyDescent="0.3">
      <c r="A30" s="1" t="s">
        <v>12</v>
      </c>
      <c r="B30" s="1">
        <v>28</v>
      </c>
    </row>
    <row r="31" spans="1:12" x14ac:dyDescent="0.3">
      <c r="A31" s="1" t="s">
        <v>13</v>
      </c>
      <c r="B31" s="1">
        <v>26</v>
      </c>
    </row>
    <row r="32" spans="1:12" x14ac:dyDescent="0.3">
      <c r="A32" s="1" t="s">
        <v>99</v>
      </c>
      <c r="B32" s="1">
        <v>16</v>
      </c>
    </row>
    <row r="33" spans="1:2" x14ac:dyDescent="0.3">
      <c r="A33" s="1" t="s">
        <v>100</v>
      </c>
      <c r="B33" s="1">
        <v>13</v>
      </c>
    </row>
    <row r="34" spans="1:2" x14ac:dyDescent="0.3">
      <c r="A34" s="1" t="s">
        <v>101</v>
      </c>
      <c r="B34" s="1">
        <v>3</v>
      </c>
    </row>
    <row r="38" spans="1:2" x14ac:dyDescent="0.3">
      <c r="A38" s="1"/>
      <c r="B38" s="1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7195-E669-4F85-9D64-62FB7FA18F06}">
  <dimension ref="A1:BY29"/>
  <sheetViews>
    <sheetView topLeftCell="BJ1" zoomScaleNormal="100" workbookViewId="0">
      <selection activeCell="CE14" sqref="CE14"/>
    </sheetView>
  </sheetViews>
  <sheetFormatPr defaultRowHeight="14.4" x14ac:dyDescent="0.3"/>
  <cols>
    <col min="1" max="1" width="14.5546875" bestFit="1" customWidth="1"/>
    <col min="28" max="28" width="12.33203125" bestFit="1" customWidth="1"/>
    <col min="31" max="34" width="11.88671875" bestFit="1" customWidth="1"/>
    <col min="40" max="44" width="11.88671875" bestFit="1" customWidth="1"/>
    <col min="49" max="56" width="11.88671875" bestFit="1" customWidth="1"/>
    <col min="58" max="60" width="11.88671875" bestFit="1" customWidth="1"/>
    <col min="75" max="75" width="29.6640625" bestFit="1" customWidth="1"/>
    <col min="76" max="77" width="24.109375" bestFit="1" customWidth="1"/>
  </cols>
  <sheetData>
    <row r="1" spans="1:77" ht="15.6" x14ac:dyDescent="0.3">
      <c r="A1" t="s">
        <v>242</v>
      </c>
      <c r="B1" s="50" t="s">
        <v>208</v>
      </c>
      <c r="C1" s="50" t="s">
        <v>208</v>
      </c>
      <c r="D1" s="50" t="s">
        <v>208</v>
      </c>
      <c r="E1" s="50" t="s">
        <v>208</v>
      </c>
      <c r="F1" s="50" t="s">
        <v>208</v>
      </c>
      <c r="G1" s="50" t="s">
        <v>208</v>
      </c>
      <c r="H1" s="50" t="s">
        <v>208</v>
      </c>
      <c r="I1" s="50" t="s">
        <v>208</v>
      </c>
      <c r="J1" s="50" t="s">
        <v>208</v>
      </c>
      <c r="K1" s="50" t="s">
        <v>208</v>
      </c>
      <c r="L1" s="50" t="s">
        <v>208</v>
      </c>
      <c r="M1" s="50" t="s">
        <v>208</v>
      </c>
      <c r="N1" s="50" t="s">
        <v>234</v>
      </c>
      <c r="O1" s="51" t="s">
        <v>209</v>
      </c>
      <c r="P1" s="51" t="s">
        <v>209</v>
      </c>
      <c r="Q1" s="51" t="s">
        <v>209</v>
      </c>
      <c r="R1" s="51" t="s">
        <v>209</v>
      </c>
      <c r="S1" s="51" t="s">
        <v>209</v>
      </c>
      <c r="T1" s="51" t="s">
        <v>209</v>
      </c>
      <c r="U1" s="51" t="s">
        <v>209</v>
      </c>
      <c r="V1" s="51" t="s">
        <v>209</v>
      </c>
      <c r="W1" s="51" t="s">
        <v>209</v>
      </c>
      <c r="X1" s="51" t="s">
        <v>209</v>
      </c>
      <c r="Y1" s="51" t="s">
        <v>209</v>
      </c>
      <c r="Z1" s="51" t="s">
        <v>209</v>
      </c>
      <c r="AA1" s="81" t="s">
        <v>234</v>
      </c>
      <c r="AB1" s="59" t="s">
        <v>235</v>
      </c>
      <c r="AD1" s="49" t="s">
        <v>171</v>
      </c>
      <c r="AE1" s="20" t="s">
        <v>196</v>
      </c>
      <c r="AF1" s="54" t="s">
        <v>196</v>
      </c>
      <c r="AG1" s="54" t="s">
        <v>196</v>
      </c>
      <c r="AH1" s="54" t="s">
        <v>196</v>
      </c>
      <c r="AI1" s="54" t="s">
        <v>196</v>
      </c>
      <c r="AJ1" s="54" t="s">
        <v>196</v>
      </c>
      <c r="AK1" s="54" t="s">
        <v>196</v>
      </c>
      <c r="AL1" s="54" t="s">
        <v>196</v>
      </c>
      <c r="AM1" s="54" t="s">
        <v>196</v>
      </c>
      <c r="AN1" s="54" t="s">
        <v>196</v>
      </c>
      <c r="AO1" s="54" t="s">
        <v>196</v>
      </c>
      <c r="AP1" s="54" t="s">
        <v>196</v>
      </c>
      <c r="AQ1" s="83" t="s">
        <v>234</v>
      </c>
      <c r="AR1" s="16" t="s">
        <v>195</v>
      </c>
      <c r="AS1" s="54" t="s">
        <v>195</v>
      </c>
      <c r="AT1" s="54" t="s">
        <v>195</v>
      </c>
      <c r="AU1" s="54" t="s">
        <v>195</v>
      </c>
      <c r="AV1" s="54" t="s">
        <v>195</v>
      </c>
      <c r="AW1" s="54" t="s">
        <v>195</v>
      </c>
      <c r="AX1" s="54" t="s">
        <v>195</v>
      </c>
      <c r="AY1" s="54" t="s">
        <v>195</v>
      </c>
      <c r="AZ1" s="54" t="s">
        <v>195</v>
      </c>
      <c r="BA1" s="54" t="s">
        <v>195</v>
      </c>
      <c r="BB1" s="54" t="s">
        <v>195</v>
      </c>
      <c r="BC1" s="54" t="s">
        <v>195</v>
      </c>
      <c r="BD1" s="83" t="s">
        <v>234</v>
      </c>
      <c r="BG1" s="63" t="s">
        <v>197</v>
      </c>
      <c r="BH1" s="63" t="s">
        <v>198</v>
      </c>
      <c r="BI1" s="63" t="s">
        <v>199</v>
      </c>
      <c r="BJ1" s="63" t="s">
        <v>200</v>
      </c>
      <c r="BK1" s="63" t="s">
        <v>201</v>
      </c>
      <c r="BL1" s="63" t="s">
        <v>202</v>
      </c>
      <c r="BM1" s="63" t="s">
        <v>203</v>
      </c>
      <c r="BN1" s="63" t="s">
        <v>204</v>
      </c>
      <c r="BO1" s="63" t="s">
        <v>205</v>
      </c>
      <c r="BP1" s="63" t="s">
        <v>206</v>
      </c>
      <c r="BQ1" s="63" t="s">
        <v>236</v>
      </c>
      <c r="BR1" s="63" t="s">
        <v>237</v>
      </c>
      <c r="BS1" s="63" t="s">
        <v>238</v>
      </c>
      <c r="BT1" s="63" t="s">
        <v>239</v>
      </c>
      <c r="BU1" s="63" t="s">
        <v>240</v>
      </c>
      <c r="BW1" s="86" t="s">
        <v>246</v>
      </c>
      <c r="BX1" s="85" t="s">
        <v>245</v>
      </c>
      <c r="BY1" s="85" t="s">
        <v>262</v>
      </c>
    </row>
    <row r="2" spans="1:77" x14ac:dyDescent="0.3">
      <c r="A2" s="1" t="s">
        <v>76</v>
      </c>
      <c r="B2" s="56"/>
      <c r="C2" s="20"/>
      <c r="D2" s="16"/>
      <c r="E2" s="21"/>
      <c r="F2" s="15"/>
      <c r="G2" s="66"/>
      <c r="H2" s="20"/>
      <c r="I2" s="62"/>
      <c r="J2" s="15">
        <v>1</v>
      </c>
      <c r="K2" s="11">
        <v>1</v>
      </c>
      <c r="L2" s="74">
        <v>1</v>
      </c>
      <c r="M2" s="76">
        <v>1</v>
      </c>
      <c r="N2" s="76">
        <f>SUM(B2:M2)</f>
        <v>4</v>
      </c>
      <c r="O2" s="56"/>
      <c r="P2" s="20"/>
      <c r="Q2" s="16"/>
      <c r="R2" s="21"/>
      <c r="S2" s="15"/>
      <c r="T2" s="66"/>
      <c r="U2" s="20"/>
      <c r="V2" s="62"/>
      <c r="W2" s="15"/>
      <c r="X2" s="11"/>
      <c r="Y2" s="74">
        <v>1</v>
      </c>
      <c r="Z2" s="76">
        <v>0</v>
      </c>
      <c r="AA2">
        <f>SUM(O2:Z2)</f>
        <v>1</v>
      </c>
      <c r="AB2" s="20"/>
      <c r="AD2" s="1" t="s">
        <v>76</v>
      </c>
      <c r="AE2" s="56"/>
      <c r="AF2" s="20"/>
      <c r="AG2" s="16"/>
      <c r="AH2" s="21"/>
      <c r="AI2" s="15"/>
      <c r="AJ2" s="66"/>
      <c r="AK2" s="20"/>
      <c r="AL2" s="62"/>
      <c r="AM2" s="15">
        <v>1</v>
      </c>
      <c r="AN2" s="11"/>
      <c r="AO2" s="74">
        <v>0</v>
      </c>
      <c r="AP2" s="76">
        <v>1</v>
      </c>
      <c r="AQ2" s="19">
        <f>SUM(AE2:AP2)</f>
        <v>2</v>
      </c>
      <c r="AR2" s="56"/>
      <c r="AS2" s="20"/>
      <c r="AT2" s="16"/>
      <c r="AU2" s="21"/>
      <c r="AV2" s="15"/>
      <c r="AW2" s="66"/>
      <c r="AX2" s="20"/>
      <c r="AY2" s="62"/>
      <c r="AZ2" s="15">
        <v>1</v>
      </c>
      <c r="BA2" s="11"/>
      <c r="BB2" s="74">
        <v>1</v>
      </c>
      <c r="BC2" s="76">
        <v>1</v>
      </c>
      <c r="BD2" s="19">
        <f>SUM(AR2:BC2)</f>
        <v>3</v>
      </c>
      <c r="BF2" s="52" t="s">
        <v>210</v>
      </c>
      <c r="BG2" s="56">
        <v>29</v>
      </c>
      <c r="BH2" s="56">
        <v>3</v>
      </c>
      <c r="BI2" s="56">
        <v>3</v>
      </c>
      <c r="BJ2" s="56">
        <v>1</v>
      </c>
      <c r="BK2" s="56"/>
      <c r="BL2" s="56"/>
      <c r="BM2" s="56"/>
      <c r="BN2" s="56">
        <v>0</v>
      </c>
      <c r="BO2" s="56">
        <v>0</v>
      </c>
      <c r="BP2" s="56">
        <v>0</v>
      </c>
      <c r="BQ2" s="56">
        <v>0</v>
      </c>
      <c r="BR2" s="56">
        <v>0</v>
      </c>
      <c r="BS2" s="56">
        <v>0</v>
      </c>
      <c r="BT2" s="56">
        <v>0</v>
      </c>
      <c r="BU2" s="56">
        <v>0</v>
      </c>
      <c r="BW2" s="1" t="s">
        <v>247</v>
      </c>
      <c r="BX2" s="1">
        <v>388</v>
      </c>
      <c r="BY2">
        <v>14</v>
      </c>
    </row>
    <row r="3" spans="1:77" x14ac:dyDescent="0.3">
      <c r="A3" s="1" t="s">
        <v>77</v>
      </c>
      <c r="B3" s="56"/>
      <c r="C3" s="20"/>
      <c r="D3" s="16"/>
      <c r="E3" s="21">
        <v>1</v>
      </c>
      <c r="F3" s="15"/>
      <c r="G3" s="66"/>
      <c r="H3" s="20">
        <v>2</v>
      </c>
      <c r="I3" s="62">
        <v>2</v>
      </c>
      <c r="J3" s="15">
        <v>4</v>
      </c>
      <c r="K3" s="11">
        <v>2</v>
      </c>
      <c r="L3" s="74">
        <v>1</v>
      </c>
      <c r="M3" s="76">
        <v>2</v>
      </c>
      <c r="N3" s="76">
        <f t="shared" ref="N3:N29" si="0">SUM(B3:M3)</f>
        <v>14</v>
      </c>
      <c r="O3" s="56"/>
      <c r="P3" s="20"/>
      <c r="Q3" s="16"/>
      <c r="R3" s="21">
        <v>0</v>
      </c>
      <c r="S3" s="15"/>
      <c r="T3" s="66"/>
      <c r="U3" s="20">
        <v>0</v>
      </c>
      <c r="V3" s="62">
        <v>0</v>
      </c>
      <c r="W3" s="15">
        <v>0</v>
      </c>
      <c r="X3" s="11">
        <v>0</v>
      </c>
      <c r="Y3" s="74">
        <v>0</v>
      </c>
      <c r="Z3" s="76">
        <v>0</v>
      </c>
      <c r="AA3">
        <f t="shared" ref="AA3:AA29" si="1">SUM(O3:Z3)</f>
        <v>0</v>
      </c>
      <c r="AB3" s="20"/>
      <c r="AD3" s="1" t="s">
        <v>77</v>
      </c>
      <c r="AE3" s="56"/>
      <c r="AF3" s="20"/>
      <c r="AG3" s="16"/>
      <c r="AH3" s="21">
        <v>0</v>
      </c>
      <c r="AI3" s="15"/>
      <c r="AJ3" s="66"/>
      <c r="AK3" s="20">
        <v>0</v>
      </c>
      <c r="AL3" s="62">
        <v>0</v>
      </c>
      <c r="AM3" s="15">
        <v>1</v>
      </c>
      <c r="AN3" s="11">
        <v>0</v>
      </c>
      <c r="AO3" s="74">
        <v>1</v>
      </c>
      <c r="AP3" s="76">
        <v>1</v>
      </c>
      <c r="AQ3" s="19">
        <f t="shared" ref="AQ3:AQ29" si="2">SUM(AE3:AP3)</f>
        <v>3</v>
      </c>
      <c r="AR3" s="56"/>
      <c r="AS3" s="20"/>
      <c r="AT3" s="16"/>
      <c r="AU3" s="21">
        <v>1</v>
      </c>
      <c r="AV3" s="15"/>
      <c r="AW3" s="66"/>
      <c r="AX3" s="20">
        <v>2</v>
      </c>
      <c r="AY3" s="62">
        <v>2</v>
      </c>
      <c r="AZ3" s="15">
        <v>3</v>
      </c>
      <c r="BA3" s="11">
        <v>2</v>
      </c>
      <c r="BB3" s="74">
        <v>0</v>
      </c>
      <c r="BC3" s="76">
        <v>1</v>
      </c>
      <c r="BD3" s="19">
        <f t="shared" ref="BD3:BD29" si="3">SUM(AR3:BC3)</f>
        <v>11</v>
      </c>
      <c r="BF3" s="52" t="s">
        <v>212</v>
      </c>
      <c r="BG3" s="20">
        <v>14</v>
      </c>
      <c r="BH3" s="20">
        <v>5</v>
      </c>
      <c r="BI3" s="20">
        <v>3</v>
      </c>
      <c r="BJ3" s="20">
        <v>0</v>
      </c>
      <c r="BK3" s="20"/>
      <c r="BL3" s="20"/>
      <c r="BM3" s="20"/>
      <c r="BN3" s="56">
        <v>0</v>
      </c>
      <c r="BO3" s="56">
        <v>0</v>
      </c>
      <c r="BP3" s="56">
        <v>0</v>
      </c>
      <c r="BQ3" s="56">
        <v>0</v>
      </c>
      <c r="BR3" s="56">
        <v>0</v>
      </c>
      <c r="BS3" s="56">
        <v>0</v>
      </c>
      <c r="BT3" s="56">
        <v>0</v>
      </c>
      <c r="BU3" s="56">
        <v>0</v>
      </c>
      <c r="BW3" s="1" t="s">
        <v>248</v>
      </c>
      <c r="BX3" s="1">
        <v>40</v>
      </c>
      <c r="BY3">
        <v>22</v>
      </c>
    </row>
    <row r="4" spans="1:77" x14ac:dyDescent="0.3">
      <c r="A4" s="1" t="s">
        <v>175</v>
      </c>
      <c r="B4" s="56"/>
      <c r="C4" s="20"/>
      <c r="D4" s="16"/>
      <c r="E4" s="21"/>
      <c r="F4" s="15"/>
      <c r="G4" s="66"/>
      <c r="H4" s="20"/>
      <c r="I4" s="62"/>
      <c r="J4" s="15"/>
      <c r="K4" s="11"/>
      <c r="L4" s="74"/>
      <c r="M4" s="76"/>
      <c r="N4" s="76">
        <f t="shared" si="0"/>
        <v>0</v>
      </c>
      <c r="O4" s="56"/>
      <c r="P4" s="20"/>
      <c r="Q4" s="16"/>
      <c r="R4" s="21"/>
      <c r="S4" s="15"/>
      <c r="T4" s="66"/>
      <c r="U4" s="20"/>
      <c r="V4" s="62"/>
      <c r="W4" s="15"/>
      <c r="X4" s="11"/>
      <c r="Y4" s="74"/>
      <c r="Z4" s="76"/>
      <c r="AA4">
        <f t="shared" si="1"/>
        <v>0</v>
      </c>
      <c r="AB4" s="20"/>
      <c r="AD4" s="1" t="s">
        <v>175</v>
      </c>
      <c r="AE4" s="56"/>
      <c r="AF4" s="20"/>
      <c r="AG4" s="16"/>
      <c r="AH4" s="21"/>
      <c r="AI4" s="15"/>
      <c r="AJ4" s="66"/>
      <c r="AK4" s="20"/>
      <c r="AL4" s="62"/>
      <c r="AM4" s="15"/>
      <c r="AN4" s="11"/>
      <c r="AO4" s="74"/>
      <c r="AP4" s="76"/>
      <c r="AQ4" s="19">
        <f t="shared" si="2"/>
        <v>0</v>
      </c>
      <c r="AR4" s="56"/>
      <c r="AS4" s="20"/>
      <c r="AT4" s="16"/>
      <c r="AU4" s="21"/>
      <c r="AV4" s="15"/>
      <c r="AW4" s="66"/>
      <c r="AX4" s="20"/>
      <c r="AY4" s="62"/>
      <c r="AZ4" s="15"/>
      <c r="BA4" s="11"/>
      <c r="BB4" s="74"/>
      <c r="BC4" s="76"/>
      <c r="BD4" s="19">
        <f t="shared" si="3"/>
        <v>0</v>
      </c>
      <c r="BF4" s="52" t="s">
        <v>214</v>
      </c>
      <c r="BG4" s="62">
        <v>24</v>
      </c>
      <c r="BH4" s="62">
        <v>2</v>
      </c>
      <c r="BI4" s="62"/>
      <c r="BJ4" s="62"/>
      <c r="BK4" s="62">
        <v>0</v>
      </c>
      <c r="BL4" s="62">
        <v>0</v>
      </c>
      <c r="BM4" s="62"/>
      <c r="BN4" s="56">
        <v>0</v>
      </c>
      <c r="BO4" s="56">
        <v>0</v>
      </c>
      <c r="BP4" s="56">
        <v>0</v>
      </c>
      <c r="BQ4" s="56">
        <v>0</v>
      </c>
      <c r="BR4" s="56">
        <v>0</v>
      </c>
      <c r="BS4" s="56">
        <v>0</v>
      </c>
      <c r="BT4" s="56">
        <v>0</v>
      </c>
      <c r="BU4" s="56">
        <v>0</v>
      </c>
      <c r="BW4" s="1" t="s">
        <v>249</v>
      </c>
      <c r="BX4" s="1">
        <v>26</v>
      </c>
      <c r="BY4">
        <v>24</v>
      </c>
    </row>
    <row r="5" spans="1:77" x14ac:dyDescent="0.3">
      <c r="A5" s="1" t="s">
        <v>58</v>
      </c>
      <c r="B5" s="56"/>
      <c r="C5" s="20"/>
      <c r="D5" s="16"/>
      <c r="E5" s="21"/>
      <c r="F5" s="15"/>
      <c r="G5" s="66"/>
      <c r="H5" s="20">
        <v>4</v>
      </c>
      <c r="I5" s="62"/>
      <c r="J5" s="15">
        <v>12</v>
      </c>
      <c r="K5" s="11"/>
      <c r="L5" s="74"/>
      <c r="M5" s="76"/>
      <c r="N5" s="76">
        <f t="shared" si="0"/>
        <v>16</v>
      </c>
      <c r="O5" s="56"/>
      <c r="P5" s="20"/>
      <c r="Q5" s="16"/>
      <c r="R5" s="21"/>
      <c r="S5" s="15"/>
      <c r="T5" s="66"/>
      <c r="U5" s="20">
        <v>1</v>
      </c>
      <c r="V5" s="62"/>
      <c r="W5" s="15">
        <v>0</v>
      </c>
      <c r="X5" s="11"/>
      <c r="Y5" s="74"/>
      <c r="Z5" s="76"/>
      <c r="AA5">
        <f t="shared" si="1"/>
        <v>1</v>
      </c>
      <c r="AB5" s="20"/>
      <c r="AD5" s="1" t="s">
        <v>58</v>
      </c>
      <c r="AE5" s="56"/>
      <c r="AF5" s="20"/>
      <c r="AG5" s="16"/>
      <c r="AH5" s="21"/>
      <c r="AI5" s="15"/>
      <c r="AJ5" s="66"/>
      <c r="AK5" s="20">
        <v>0</v>
      </c>
      <c r="AL5" s="62"/>
      <c r="AM5" s="15">
        <v>0</v>
      </c>
      <c r="AN5" s="11"/>
      <c r="AO5" s="74"/>
      <c r="AP5" s="76"/>
      <c r="AQ5" s="19">
        <f t="shared" si="2"/>
        <v>0</v>
      </c>
      <c r="AR5" s="56"/>
      <c r="AS5" s="20"/>
      <c r="AT5" s="16"/>
      <c r="AU5" s="21"/>
      <c r="AV5" s="15"/>
      <c r="AW5" s="66"/>
      <c r="AX5" s="20">
        <v>5</v>
      </c>
      <c r="AY5" s="62"/>
      <c r="AZ5" s="15">
        <v>12</v>
      </c>
      <c r="BA5" s="11"/>
      <c r="BB5" s="74"/>
      <c r="BC5" s="76"/>
      <c r="BD5" s="19">
        <f t="shared" si="3"/>
        <v>17</v>
      </c>
      <c r="BF5" s="52" t="s">
        <v>216</v>
      </c>
      <c r="BG5" s="15">
        <v>8</v>
      </c>
      <c r="BH5" s="15">
        <v>1</v>
      </c>
      <c r="BI5" s="15">
        <v>2</v>
      </c>
      <c r="BJ5" s="15">
        <v>1</v>
      </c>
      <c r="BK5" s="15"/>
      <c r="BL5" s="15"/>
      <c r="BM5" s="15"/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W5" s="1" t="s">
        <v>250</v>
      </c>
      <c r="BX5" s="1">
        <v>7</v>
      </c>
      <c r="BY5">
        <v>8</v>
      </c>
    </row>
    <row r="6" spans="1:77" x14ac:dyDescent="0.3">
      <c r="A6" s="1" t="s">
        <v>36</v>
      </c>
      <c r="B6" s="56">
        <v>3</v>
      </c>
      <c r="C6" s="20"/>
      <c r="D6" s="16">
        <v>2</v>
      </c>
      <c r="E6" s="21">
        <v>1</v>
      </c>
      <c r="F6" s="15">
        <v>2</v>
      </c>
      <c r="G6" s="66">
        <v>2</v>
      </c>
      <c r="H6" s="20">
        <v>5</v>
      </c>
      <c r="I6" s="62">
        <v>0</v>
      </c>
      <c r="J6" s="15">
        <v>12</v>
      </c>
      <c r="K6" s="11">
        <v>4</v>
      </c>
      <c r="L6" s="74">
        <v>8</v>
      </c>
      <c r="M6" s="76">
        <v>5</v>
      </c>
      <c r="N6" s="76">
        <f t="shared" si="0"/>
        <v>44</v>
      </c>
      <c r="O6" s="56">
        <v>0</v>
      </c>
      <c r="P6" s="20"/>
      <c r="Q6" s="16">
        <v>0</v>
      </c>
      <c r="R6" s="21">
        <v>0</v>
      </c>
      <c r="S6" s="15">
        <v>0</v>
      </c>
      <c r="T6" s="66">
        <v>0</v>
      </c>
      <c r="U6" s="20">
        <v>1</v>
      </c>
      <c r="V6" s="62">
        <v>2</v>
      </c>
      <c r="W6" s="15">
        <v>0</v>
      </c>
      <c r="X6" s="11">
        <v>3</v>
      </c>
      <c r="Y6" s="74">
        <v>5</v>
      </c>
      <c r="Z6" s="76">
        <v>0</v>
      </c>
      <c r="AA6">
        <f t="shared" si="1"/>
        <v>11</v>
      </c>
      <c r="AB6" s="20"/>
      <c r="AD6" s="1" t="s">
        <v>36</v>
      </c>
      <c r="AE6" s="56">
        <v>0</v>
      </c>
      <c r="AF6" s="20"/>
      <c r="AG6" s="16">
        <v>0</v>
      </c>
      <c r="AH6" s="21">
        <v>0</v>
      </c>
      <c r="AI6" s="15">
        <v>0</v>
      </c>
      <c r="AJ6" s="66">
        <v>0</v>
      </c>
      <c r="AK6" s="20">
        <v>0</v>
      </c>
      <c r="AL6" s="62">
        <v>1</v>
      </c>
      <c r="AM6" s="15">
        <v>2</v>
      </c>
      <c r="AN6" s="11">
        <v>2</v>
      </c>
      <c r="AO6" s="74">
        <v>1</v>
      </c>
      <c r="AP6" s="76">
        <v>4</v>
      </c>
      <c r="AQ6" s="19">
        <f t="shared" si="2"/>
        <v>10</v>
      </c>
      <c r="AR6" s="56">
        <v>3</v>
      </c>
      <c r="AS6" s="20"/>
      <c r="AT6" s="16">
        <v>2</v>
      </c>
      <c r="AU6" s="21">
        <v>1</v>
      </c>
      <c r="AV6" s="15">
        <v>2</v>
      </c>
      <c r="AW6" s="66">
        <v>2</v>
      </c>
      <c r="AX6" s="20">
        <v>6</v>
      </c>
      <c r="AY6" s="62">
        <v>1</v>
      </c>
      <c r="AZ6" s="15">
        <v>10</v>
      </c>
      <c r="BA6" s="11">
        <v>7</v>
      </c>
      <c r="BB6" s="74">
        <v>12</v>
      </c>
      <c r="BC6" s="76">
        <v>1</v>
      </c>
      <c r="BD6" s="19">
        <f t="shared" si="3"/>
        <v>47</v>
      </c>
      <c r="BF6" s="52" t="s">
        <v>218</v>
      </c>
      <c r="BG6" s="56">
        <v>49</v>
      </c>
      <c r="BH6" s="56">
        <v>4</v>
      </c>
      <c r="BI6" s="56">
        <v>0</v>
      </c>
      <c r="BJ6" s="56">
        <v>0</v>
      </c>
      <c r="BK6" s="56">
        <v>0</v>
      </c>
      <c r="BL6" s="56">
        <v>0</v>
      </c>
      <c r="BM6" s="56"/>
      <c r="BN6" s="56">
        <v>0</v>
      </c>
      <c r="BO6" s="56">
        <v>0</v>
      </c>
      <c r="BP6" s="56">
        <v>0</v>
      </c>
      <c r="BQ6" s="56">
        <v>0</v>
      </c>
      <c r="BR6" s="56">
        <v>0</v>
      </c>
      <c r="BS6" s="56">
        <v>0</v>
      </c>
      <c r="BT6" s="56">
        <v>0</v>
      </c>
      <c r="BU6" s="56">
        <v>0</v>
      </c>
      <c r="BW6" s="1" t="s">
        <v>251</v>
      </c>
      <c r="BX6" s="1">
        <v>0</v>
      </c>
      <c r="BY6">
        <v>10</v>
      </c>
    </row>
    <row r="7" spans="1:77" x14ac:dyDescent="0.3">
      <c r="A7" s="1" t="s">
        <v>177</v>
      </c>
      <c r="B7" s="56"/>
      <c r="C7" s="20"/>
      <c r="D7" s="16">
        <v>3</v>
      </c>
      <c r="E7" s="21"/>
      <c r="F7" s="15">
        <v>1</v>
      </c>
      <c r="G7" s="66"/>
      <c r="H7" s="20"/>
      <c r="I7" s="62"/>
      <c r="J7" s="15"/>
      <c r="K7" s="11"/>
      <c r="L7" s="74"/>
      <c r="M7" s="76"/>
      <c r="N7" s="76">
        <f t="shared" si="0"/>
        <v>4</v>
      </c>
      <c r="O7" s="56"/>
      <c r="P7" s="20"/>
      <c r="Q7" s="16">
        <v>0</v>
      </c>
      <c r="R7" s="21"/>
      <c r="S7" s="15">
        <v>0</v>
      </c>
      <c r="T7" s="66"/>
      <c r="U7" s="20"/>
      <c r="V7" s="62"/>
      <c r="W7" s="15"/>
      <c r="X7" s="11"/>
      <c r="Y7" s="74"/>
      <c r="Z7" s="76"/>
      <c r="AA7">
        <f t="shared" si="1"/>
        <v>0</v>
      </c>
      <c r="AB7" s="20"/>
      <c r="AD7" s="1" t="s">
        <v>177</v>
      </c>
      <c r="AE7" s="56"/>
      <c r="AF7" s="20"/>
      <c r="AG7" s="16">
        <v>0</v>
      </c>
      <c r="AH7" s="21"/>
      <c r="AI7" s="15">
        <v>0</v>
      </c>
      <c r="AJ7" s="66"/>
      <c r="AK7" s="20"/>
      <c r="AL7" s="62"/>
      <c r="AM7" s="15"/>
      <c r="AN7" s="11"/>
      <c r="AO7" s="74"/>
      <c r="AP7" s="76"/>
      <c r="AQ7" s="19">
        <f t="shared" si="2"/>
        <v>0</v>
      </c>
      <c r="AR7" s="56"/>
      <c r="AS7" s="20"/>
      <c r="AT7" s="16">
        <v>3</v>
      </c>
      <c r="AU7" s="21"/>
      <c r="AV7" s="15">
        <v>1</v>
      </c>
      <c r="AW7" s="66"/>
      <c r="AX7" s="20"/>
      <c r="AY7" s="62"/>
      <c r="AZ7" s="15"/>
      <c r="BA7" s="11"/>
      <c r="BB7" s="74"/>
      <c r="BC7" s="76"/>
      <c r="BD7" s="19">
        <f t="shared" si="3"/>
        <v>4</v>
      </c>
      <c r="BF7" s="52" t="s">
        <v>220</v>
      </c>
      <c r="BG7" s="54">
        <v>40</v>
      </c>
      <c r="BH7" s="54">
        <v>1</v>
      </c>
      <c r="BI7" s="54">
        <v>3</v>
      </c>
      <c r="BJ7" s="54">
        <v>2</v>
      </c>
      <c r="BK7" s="54">
        <v>0</v>
      </c>
      <c r="BL7" s="54"/>
      <c r="BM7" s="54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W7" s="1" t="s">
        <v>252</v>
      </c>
      <c r="BX7" s="1">
        <v>1</v>
      </c>
      <c r="BY7">
        <v>14</v>
      </c>
    </row>
    <row r="8" spans="1:77" x14ac:dyDescent="0.3">
      <c r="A8" s="1" t="s">
        <v>33</v>
      </c>
      <c r="B8" s="56">
        <v>6</v>
      </c>
      <c r="C8" s="20">
        <v>6</v>
      </c>
      <c r="D8" s="16">
        <v>7</v>
      </c>
      <c r="E8" s="21">
        <v>3</v>
      </c>
      <c r="F8" s="15">
        <v>12</v>
      </c>
      <c r="G8" s="66">
        <v>11</v>
      </c>
      <c r="H8" s="20">
        <v>11</v>
      </c>
      <c r="I8" s="62">
        <v>13</v>
      </c>
      <c r="J8" s="15">
        <v>5</v>
      </c>
      <c r="K8" s="11">
        <v>8</v>
      </c>
      <c r="L8" s="74">
        <v>12</v>
      </c>
      <c r="M8" s="76">
        <v>29</v>
      </c>
      <c r="N8" s="76">
        <f t="shared" si="0"/>
        <v>123</v>
      </c>
      <c r="O8" s="56">
        <v>0</v>
      </c>
      <c r="P8" s="20">
        <v>0</v>
      </c>
      <c r="Q8" s="16">
        <v>0</v>
      </c>
      <c r="R8" s="21">
        <v>1</v>
      </c>
      <c r="S8" s="15">
        <v>0</v>
      </c>
      <c r="T8" s="66">
        <v>0</v>
      </c>
      <c r="U8" s="20">
        <v>2</v>
      </c>
      <c r="V8" s="62">
        <v>1</v>
      </c>
      <c r="W8" s="15">
        <v>1</v>
      </c>
      <c r="X8" s="11">
        <v>1</v>
      </c>
      <c r="Y8" s="74">
        <v>3</v>
      </c>
      <c r="Z8" s="76">
        <v>1</v>
      </c>
      <c r="AA8">
        <f t="shared" si="1"/>
        <v>10</v>
      </c>
      <c r="AB8" s="20"/>
      <c r="AD8" s="1" t="s">
        <v>33</v>
      </c>
      <c r="AE8" s="56">
        <v>0</v>
      </c>
      <c r="AF8" s="20">
        <v>0</v>
      </c>
      <c r="AG8" s="16">
        <v>0</v>
      </c>
      <c r="AH8" s="21">
        <v>0</v>
      </c>
      <c r="AI8" s="15">
        <v>0</v>
      </c>
      <c r="AJ8" s="66">
        <v>0</v>
      </c>
      <c r="AK8" s="20">
        <v>1</v>
      </c>
      <c r="AL8" s="62">
        <v>1</v>
      </c>
      <c r="AM8" s="15">
        <v>2</v>
      </c>
      <c r="AN8" s="11">
        <v>3</v>
      </c>
      <c r="AO8" s="74">
        <v>5</v>
      </c>
      <c r="AP8" s="76">
        <v>4</v>
      </c>
      <c r="AQ8" s="19">
        <f t="shared" si="2"/>
        <v>16</v>
      </c>
      <c r="AR8" s="56">
        <v>6</v>
      </c>
      <c r="AS8" s="20">
        <v>6</v>
      </c>
      <c r="AT8" s="16">
        <v>7</v>
      </c>
      <c r="AU8" s="21">
        <v>4</v>
      </c>
      <c r="AV8" s="15">
        <v>12</v>
      </c>
      <c r="AW8" s="66">
        <v>11</v>
      </c>
      <c r="AX8" s="20">
        <v>12</v>
      </c>
      <c r="AY8" s="62">
        <v>13</v>
      </c>
      <c r="AZ8" s="15">
        <v>4</v>
      </c>
      <c r="BA8" s="11">
        <v>6</v>
      </c>
      <c r="BB8" s="74">
        <v>10</v>
      </c>
      <c r="BC8" s="76">
        <v>26</v>
      </c>
      <c r="BD8" s="19">
        <f t="shared" si="3"/>
        <v>117</v>
      </c>
      <c r="BF8" s="52" t="s">
        <v>222</v>
      </c>
      <c r="BG8" s="20">
        <v>69</v>
      </c>
      <c r="BH8" s="20">
        <v>3</v>
      </c>
      <c r="BI8" s="20">
        <v>1</v>
      </c>
      <c r="BJ8" s="20"/>
      <c r="BK8" s="20">
        <v>0</v>
      </c>
      <c r="BL8" s="20">
        <v>0</v>
      </c>
      <c r="BM8" s="20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W8" s="1" t="s">
        <v>253</v>
      </c>
      <c r="BX8" s="84">
        <v>0</v>
      </c>
      <c r="BY8">
        <v>6</v>
      </c>
    </row>
    <row r="9" spans="1:77" x14ac:dyDescent="0.3">
      <c r="A9" s="1" t="s">
        <v>22</v>
      </c>
      <c r="B9" s="56">
        <v>3</v>
      </c>
      <c r="C9" s="20">
        <v>3</v>
      </c>
      <c r="D9" s="16">
        <v>4</v>
      </c>
      <c r="E9" s="21">
        <v>0</v>
      </c>
      <c r="F9" s="15">
        <v>13</v>
      </c>
      <c r="G9" s="66">
        <v>15</v>
      </c>
      <c r="H9" s="20">
        <v>6</v>
      </c>
      <c r="I9" s="62">
        <v>10</v>
      </c>
      <c r="J9" s="15">
        <v>3</v>
      </c>
      <c r="K9" s="11">
        <v>12</v>
      </c>
      <c r="L9" s="74">
        <v>12</v>
      </c>
      <c r="M9" s="76">
        <v>12</v>
      </c>
      <c r="N9" s="76">
        <f t="shared" si="0"/>
        <v>93</v>
      </c>
      <c r="O9" s="56">
        <v>0</v>
      </c>
      <c r="P9" s="20">
        <v>0</v>
      </c>
      <c r="Q9" s="16">
        <v>0</v>
      </c>
      <c r="R9" s="21">
        <v>2</v>
      </c>
      <c r="S9" s="15">
        <v>0</v>
      </c>
      <c r="T9" s="66">
        <v>0</v>
      </c>
      <c r="U9" s="20">
        <v>2</v>
      </c>
      <c r="V9" s="62">
        <v>2</v>
      </c>
      <c r="W9" s="15">
        <v>3</v>
      </c>
      <c r="X9" s="11">
        <v>2</v>
      </c>
      <c r="Y9" s="74">
        <v>2</v>
      </c>
      <c r="Z9" s="76">
        <v>1</v>
      </c>
      <c r="AA9">
        <f t="shared" si="1"/>
        <v>14</v>
      </c>
      <c r="AB9" s="20"/>
      <c r="AD9" s="1" t="s">
        <v>22</v>
      </c>
      <c r="AE9" s="56">
        <v>0</v>
      </c>
      <c r="AF9" s="20">
        <v>0</v>
      </c>
      <c r="AG9" s="16">
        <v>0</v>
      </c>
      <c r="AH9" s="21">
        <v>0</v>
      </c>
      <c r="AI9" s="15">
        <v>3</v>
      </c>
      <c r="AJ9" s="66">
        <v>3</v>
      </c>
      <c r="AK9" s="20">
        <v>3</v>
      </c>
      <c r="AL9" s="62">
        <v>1</v>
      </c>
      <c r="AM9" s="15">
        <v>2</v>
      </c>
      <c r="AN9" s="11">
        <v>3</v>
      </c>
      <c r="AO9" s="74">
        <v>3</v>
      </c>
      <c r="AP9" s="76">
        <v>5</v>
      </c>
      <c r="AQ9" s="19">
        <f t="shared" si="2"/>
        <v>23</v>
      </c>
      <c r="AR9" s="56">
        <v>3</v>
      </c>
      <c r="AS9" s="20">
        <v>3</v>
      </c>
      <c r="AT9" s="16">
        <v>4</v>
      </c>
      <c r="AU9" s="21">
        <v>2</v>
      </c>
      <c r="AV9" s="15">
        <v>10</v>
      </c>
      <c r="AW9" s="66">
        <v>12</v>
      </c>
      <c r="AX9" s="20">
        <v>5</v>
      </c>
      <c r="AY9" s="62">
        <v>11</v>
      </c>
      <c r="AZ9" s="15">
        <v>4</v>
      </c>
      <c r="BA9" s="11">
        <v>11</v>
      </c>
      <c r="BB9" s="74">
        <v>14</v>
      </c>
      <c r="BC9" s="76">
        <v>8</v>
      </c>
      <c r="BD9" s="19">
        <f t="shared" si="3"/>
        <v>87</v>
      </c>
      <c r="BF9" s="52" t="s">
        <v>224</v>
      </c>
      <c r="BG9" s="62">
        <v>39</v>
      </c>
      <c r="BH9" s="62">
        <v>4</v>
      </c>
      <c r="BI9" s="62">
        <v>1</v>
      </c>
      <c r="BJ9" s="62">
        <v>0</v>
      </c>
      <c r="BK9" s="62">
        <v>0</v>
      </c>
      <c r="BL9" s="62">
        <v>0</v>
      </c>
      <c r="BM9" s="62"/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W9" s="1" t="s">
        <v>254</v>
      </c>
      <c r="BX9" s="84">
        <v>0</v>
      </c>
      <c r="BY9">
        <v>3</v>
      </c>
    </row>
    <row r="10" spans="1:77" x14ac:dyDescent="0.3">
      <c r="A10" s="1" t="s">
        <v>14</v>
      </c>
      <c r="B10" s="56"/>
      <c r="C10" s="20"/>
      <c r="D10" s="16">
        <v>5</v>
      </c>
      <c r="E10" s="21">
        <v>1</v>
      </c>
      <c r="F10" s="15">
        <v>11</v>
      </c>
      <c r="G10" s="66">
        <v>14</v>
      </c>
      <c r="H10" s="20">
        <v>5</v>
      </c>
      <c r="I10" s="62">
        <v>9</v>
      </c>
      <c r="J10" s="15">
        <v>2</v>
      </c>
      <c r="K10" s="11"/>
      <c r="L10" s="74"/>
      <c r="M10" s="76"/>
      <c r="N10" s="76">
        <f t="shared" si="0"/>
        <v>47</v>
      </c>
      <c r="O10" s="56"/>
      <c r="P10" s="20"/>
      <c r="Q10" s="16">
        <v>0</v>
      </c>
      <c r="R10" s="21">
        <v>0</v>
      </c>
      <c r="S10" s="15">
        <v>0</v>
      </c>
      <c r="T10" s="66">
        <v>0</v>
      </c>
      <c r="U10" s="20">
        <v>3</v>
      </c>
      <c r="V10" s="62">
        <v>2</v>
      </c>
      <c r="W10" s="15">
        <v>2</v>
      </c>
      <c r="X10" s="11"/>
      <c r="Y10" s="74"/>
      <c r="Z10" s="76"/>
      <c r="AA10">
        <f t="shared" si="1"/>
        <v>7</v>
      </c>
      <c r="AB10" s="20"/>
      <c r="AD10" s="1" t="s">
        <v>14</v>
      </c>
      <c r="AE10" s="56"/>
      <c r="AF10" s="20"/>
      <c r="AG10" s="16">
        <v>0</v>
      </c>
      <c r="AH10" s="21">
        <v>0</v>
      </c>
      <c r="AI10" s="15">
        <v>4</v>
      </c>
      <c r="AJ10" s="66">
        <v>1</v>
      </c>
      <c r="AK10" s="20">
        <v>1</v>
      </c>
      <c r="AL10" s="62">
        <v>0</v>
      </c>
      <c r="AM10" s="15">
        <v>1</v>
      </c>
      <c r="AN10" s="11"/>
      <c r="AO10" s="74"/>
      <c r="AP10" s="76"/>
      <c r="AQ10" s="19">
        <f t="shared" si="2"/>
        <v>7</v>
      </c>
      <c r="AR10" s="56"/>
      <c r="AS10" s="20"/>
      <c r="AT10" s="16">
        <v>5</v>
      </c>
      <c r="AU10" s="21">
        <v>1</v>
      </c>
      <c r="AV10" s="15">
        <v>7</v>
      </c>
      <c r="AW10" s="66">
        <v>13</v>
      </c>
      <c r="AX10" s="20">
        <v>8</v>
      </c>
      <c r="AY10" s="62">
        <v>11</v>
      </c>
      <c r="AZ10" s="15">
        <v>3</v>
      </c>
      <c r="BA10" s="11"/>
      <c r="BB10" s="74"/>
      <c r="BC10" s="76"/>
      <c r="BD10" s="19">
        <f t="shared" si="3"/>
        <v>48</v>
      </c>
      <c r="BF10" s="52" t="s">
        <v>226</v>
      </c>
      <c r="BG10" s="15">
        <v>22</v>
      </c>
      <c r="BH10" s="15">
        <v>6</v>
      </c>
      <c r="BI10" s="15">
        <v>2</v>
      </c>
      <c r="BJ10" s="15">
        <v>1</v>
      </c>
      <c r="BK10" s="15">
        <v>0</v>
      </c>
      <c r="BL10" s="15">
        <v>0</v>
      </c>
      <c r="BM10" s="15"/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W10" s="1" t="s">
        <v>255</v>
      </c>
      <c r="BX10" s="84">
        <v>0</v>
      </c>
      <c r="BY10">
        <v>7</v>
      </c>
    </row>
    <row r="11" spans="1:77" x14ac:dyDescent="0.3">
      <c r="A11" s="1" t="s">
        <v>15</v>
      </c>
      <c r="B11" s="56">
        <v>6</v>
      </c>
      <c r="C11" s="20">
        <v>5</v>
      </c>
      <c r="D11" s="16">
        <v>1</v>
      </c>
      <c r="E11" s="21">
        <v>6</v>
      </c>
      <c r="F11" s="15">
        <v>19</v>
      </c>
      <c r="G11" s="66">
        <v>14</v>
      </c>
      <c r="H11" s="20">
        <v>24</v>
      </c>
      <c r="I11" s="62">
        <v>1</v>
      </c>
      <c r="J11" s="15">
        <v>4</v>
      </c>
      <c r="K11" s="11">
        <v>14</v>
      </c>
      <c r="L11" s="74">
        <v>6</v>
      </c>
      <c r="M11" s="76">
        <v>14</v>
      </c>
      <c r="N11" s="76">
        <f t="shared" si="0"/>
        <v>114</v>
      </c>
      <c r="O11" s="56">
        <v>2</v>
      </c>
      <c r="P11" s="20">
        <v>1</v>
      </c>
      <c r="Q11" s="16">
        <v>1</v>
      </c>
      <c r="R11" s="21">
        <v>0</v>
      </c>
      <c r="S11" s="15">
        <v>1</v>
      </c>
      <c r="T11" s="66">
        <v>0</v>
      </c>
      <c r="U11" s="20">
        <v>3</v>
      </c>
      <c r="V11" s="62">
        <v>5</v>
      </c>
      <c r="W11" s="15">
        <v>5</v>
      </c>
      <c r="X11" s="11">
        <v>2</v>
      </c>
      <c r="Y11" s="74">
        <v>4</v>
      </c>
      <c r="Z11" s="76">
        <v>3</v>
      </c>
      <c r="AA11">
        <f t="shared" si="1"/>
        <v>27</v>
      </c>
      <c r="AB11" s="20"/>
      <c r="AD11" s="1" t="s">
        <v>15</v>
      </c>
      <c r="AE11" s="56">
        <v>0</v>
      </c>
      <c r="AF11" s="20">
        <v>1</v>
      </c>
      <c r="AG11" s="16">
        <v>0</v>
      </c>
      <c r="AH11" s="21">
        <v>2</v>
      </c>
      <c r="AI11" s="15">
        <v>3</v>
      </c>
      <c r="AJ11" s="66">
        <v>3</v>
      </c>
      <c r="AK11" s="20">
        <v>2</v>
      </c>
      <c r="AL11" s="62">
        <v>1</v>
      </c>
      <c r="AM11" s="15">
        <v>4</v>
      </c>
      <c r="AN11" s="11">
        <v>3</v>
      </c>
      <c r="AO11" s="74">
        <v>4</v>
      </c>
      <c r="AP11" s="76">
        <v>4</v>
      </c>
      <c r="AQ11" s="19">
        <f t="shared" si="2"/>
        <v>27</v>
      </c>
      <c r="AR11" s="56">
        <v>8</v>
      </c>
      <c r="AS11" s="20">
        <v>5</v>
      </c>
      <c r="AT11" s="16">
        <v>2</v>
      </c>
      <c r="AU11" s="21">
        <v>4</v>
      </c>
      <c r="AV11" s="15">
        <v>17</v>
      </c>
      <c r="AW11" s="66">
        <v>11</v>
      </c>
      <c r="AX11" s="20">
        <v>25</v>
      </c>
      <c r="AY11" s="62">
        <v>5</v>
      </c>
      <c r="AZ11" s="15">
        <v>5</v>
      </c>
      <c r="BA11" s="11">
        <v>13</v>
      </c>
      <c r="BB11" s="74">
        <v>6</v>
      </c>
      <c r="BC11" s="76">
        <v>13</v>
      </c>
      <c r="BD11" s="19">
        <f t="shared" si="3"/>
        <v>114</v>
      </c>
      <c r="BF11" s="52" t="s">
        <v>228</v>
      </c>
      <c r="BG11" s="11">
        <v>25</v>
      </c>
      <c r="BH11" s="11">
        <v>3</v>
      </c>
      <c r="BI11" s="11">
        <v>1</v>
      </c>
      <c r="BJ11" s="11"/>
      <c r="BK11" s="11">
        <v>0</v>
      </c>
      <c r="BL11" s="11">
        <v>0</v>
      </c>
      <c r="BM11" s="11"/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W11" s="1" t="s">
        <v>256</v>
      </c>
      <c r="BX11" s="84">
        <v>0</v>
      </c>
      <c r="BY11">
        <v>3</v>
      </c>
    </row>
    <row r="12" spans="1:77" x14ac:dyDescent="0.3">
      <c r="A12" s="1" t="s">
        <v>29</v>
      </c>
      <c r="B12" s="56">
        <v>10</v>
      </c>
      <c r="C12" s="20">
        <v>4</v>
      </c>
      <c r="D12" s="16">
        <v>5</v>
      </c>
      <c r="E12" s="21">
        <v>6</v>
      </c>
      <c r="F12" s="15">
        <v>9</v>
      </c>
      <c r="G12" s="66">
        <v>13</v>
      </c>
      <c r="H12" s="20">
        <v>12</v>
      </c>
      <c r="I12" s="62">
        <v>7</v>
      </c>
      <c r="J12" s="15">
        <v>5</v>
      </c>
      <c r="K12" s="11">
        <v>3</v>
      </c>
      <c r="L12" s="74">
        <v>4</v>
      </c>
      <c r="M12" s="76">
        <v>9</v>
      </c>
      <c r="N12" s="76">
        <f t="shared" si="0"/>
        <v>87</v>
      </c>
      <c r="O12" s="56">
        <v>2</v>
      </c>
      <c r="P12" s="20">
        <v>0</v>
      </c>
      <c r="Q12" s="16">
        <v>1</v>
      </c>
      <c r="R12" s="21">
        <v>0</v>
      </c>
      <c r="S12" s="15">
        <v>4</v>
      </c>
      <c r="T12" s="66">
        <v>1</v>
      </c>
      <c r="U12" s="20">
        <v>6</v>
      </c>
      <c r="V12" s="62">
        <v>1</v>
      </c>
      <c r="W12" s="15">
        <v>6</v>
      </c>
      <c r="X12" s="11">
        <v>5</v>
      </c>
      <c r="Y12" s="74">
        <v>6</v>
      </c>
      <c r="Z12" s="76">
        <v>6</v>
      </c>
      <c r="AA12">
        <f t="shared" si="1"/>
        <v>38</v>
      </c>
      <c r="AB12" s="20"/>
      <c r="AD12" s="1" t="s">
        <v>29</v>
      </c>
      <c r="AE12" s="56">
        <v>0</v>
      </c>
      <c r="AF12" s="20">
        <v>0</v>
      </c>
      <c r="AG12" s="16">
        <v>0</v>
      </c>
      <c r="AH12" s="21">
        <v>2</v>
      </c>
      <c r="AI12" s="15">
        <v>3</v>
      </c>
      <c r="AJ12" s="66">
        <v>3</v>
      </c>
      <c r="AK12" s="20">
        <v>3</v>
      </c>
      <c r="AL12" s="62">
        <v>1</v>
      </c>
      <c r="AM12" s="15">
        <v>4</v>
      </c>
      <c r="AN12" s="11">
        <v>4</v>
      </c>
      <c r="AO12" s="74">
        <v>3</v>
      </c>
      <c r="AP12" s="76">
        <v>5</v>
      </c>
      <c r="AQ12" s="19">
        <f t="shared" si="2"/>
        <v>28</v>
      </c>
      <c r="AR12" s="56">
        <v>12</v>
      </c>
      <c r="AS12" s="20">
        <v>4</v>
      </c>
      <c r="AT12" s="16">
        <v>6</v>
      </c>
      <c r="AU12" s="21">
        <v>4</v>
      </c>
      <c r="AV12" s="15">
        <v>10</v>
      </c>
      <c r="AW12" s="66">
        <v>11</v>
      </c>
      <c r="AX12" s="20">
        <v>15</v>
      </c>
      <c r="AY12" s="62">
        <v>7</v>
      </c>
      <c r="AZ12" s="15">
        <v>7</v>
      </c>
      <c r="BA12" s="11">
        <v>4</v>
      </c>
      <c r="BB12" s="74">
        <v>7</v>
      </c>
      <c r="BC12" s="76">
        <v>10</v>
      </c>
      <c r="BD12" s="19">
        <f t="shared" si="3"/>
        <v>97</v>
      </c>
      <c r="BF12" s="52" t="s">
        <v>230</v>
      </c>
      <c r="BG12" s="74">
        <v>32</v>
      </c>
      <c r="BH12" s="74">
        <v>2</v>
      </c>
      <c r="BI12" s="74">
        <v>3</v>
      </c>
      <c r="BJ12" s="74">
        <v>1</v>
      </c>
      <c r="BK12" s="74">
        <v>0</v>
      </c>
      <c r="BL12" s="74">
        <v>1</v>
      </c>
      <c r="BM12" s="74"/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W12" s="1" t="s">
        <v>257</v>
      </c>
      <c r="BX12" s="84">
        <v>0</v>
      </c>
      <c r="BY12">
        <v>3</v>
      </c>
    </row>
    <row r="13" spans="1:77" x14ac:dyDescent="0.3">
      <c r="A13" s="1" t="s">
        <v>178</v>
      </c>
      <c r="B13" s="56"/>
      <c r="C13" s="57"/>
      <c r="D13" s="60"/>
      <c r="E13" s="67"/>
      <c r="F13" s="68"/>
      <c r="G13" s="69"/>
      <c r="H13" s="57"/>
      <c r="I13" s="70"/>
      <c r="J13" s="68"/>
      <c r="K13" s="73"/>
      <c r="L13" s="75"/>
      <c r="M13" s="77"/>
      <c r="N13" s="76">
        <f t="shared" si="0"/>
        <v>0</v>
      </c>
      <c r="O13" s="56"/>
      <c r="P13" s="57"/>
      <c r="Q13" s="60"/>
      <c r="R13" s="67"/>
      <c r="S13" s="68"/>
      <c r="T13" s="69"/>
      <c r="U13" s="57"/>
      <c r="V13" s="70"/>
      <c r="W13" s="68"/>
      <c r="X13" s="73"/>
      <c r="Y13" s="75"/>
      <c r="Z13" s="77"/>
      <c r="AA13">
        <f t="shared" si="1"/>
        <v>0</v>
      </c>
      <c r="AB13" s="57"/>
      <c r="AD13" s="1" t="s">
        <v>178</v>
      </c>
      <c r="AE13" s="56"/>
      <c r="AF13" s="57"/>
      <c r="AG13" s="60"/>
      <c r="AH13" s="67"/>
      <c r="AI13" s="68"/>
      <c r="AJ13" s="69"/>
      <c r="AK13" s="57"/>
      <c r="AL13" s="70"/>
      <c r="AM13" s="68"/>
      <c r="AN13" s="73"/>
      <c r="AO13" s="75"/>
      <c r="AP13" s="77"/>
      <c r="AQ13" s="19">
        <f t="shared" si="2"/>
        <v>0</v>
      </c>
      <c r="AR13" s="56"/>
      <c r="AS13" s="57"/>
      <c r="AT13" s="60"/>
      <c r="AU13" s="67"/>
      <c r="AV13" s="68"/>
      <c r="AW13" s="69"/>
      <c r="AX13" s="57"/>
      <c r="AY13" s="70"/>
      <c r="AZ13" s="68"/>
      <c r="BA13" s="73"/>
      <c r="BB13" s="75"/>
      <c r="BC13" s="77"/>
      <c r="BD13" s="19">
        <f t="shared" si="3"/>
        <v>0</v>
      </c>
      <c r="BF13" s="52" t="s">
        <v>232</v>
      </c>
      <c r="BG13" s="76">
        <v>37</v>
      </c>
      <c r="BH13" s="76">
        <v>6</v>
      </c>
      <c r="BI13" s="76">
        <v>7</v>
      </c>
      <c r="BJ13" s="76">
        <v>1</v>
      </c>
      <c r="BK13" s="76">
        <f>SUM(BK2:BK12)</f>
        <v>0</v>
      </c>
      <c r="BL13" s="76">
        <v>0</v>
      </c>
      <c r="BM13" s="7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W13" s="1" t="s">
        <v>258</v>
      </c>
      <c r="BX13" s="84">
        <v>0</v>
      </c>
      <c r="BY13">
        <v>3</v>
      </c>
    </row>
    <row r="14" spans="1:77" x14ac:dyDescent="0.3">
      <c r="A14" s="1" t="s">
        <v>1</v>
      </c>
      <c r="B14" s="56">
        <v>3</v>
      </c>
      <c r="C14" s="20">
        <v>4</v>
      </c>
      <c r="D14" s="16">
        <v>3</v>
      </c>
      <c r="E14" s="21">
        <v>8</v>
      </c>
      <c r="F14" s="15">
        <v>7</v>
      </c>
      <c r="G14" s="66">
        <v>7</v>
      </c>
      <c r="H14" s="20">
        <v>9</v>
      </c>
      <c r="I14" s="62">
        <v>3</v>
      </c>
      <c r="J14" s="15">
        <v>3</v>
      </c>
      <c r="K14" s="11">
        <v>4</v>
      </c>
      <c r="L14" s="74">
        <v>2</v>
      </c>
      <c r="M14" s="76">
        <v>9</v>
      </c>
      <c r="N14" s="76">
        <f t="shared" si="0"/>
        <v>62</v>
      </c>
      <c r="O14" s="56">
        <v>3</v>
      </c>
      <c r="P14" s="20">
        <v>4</v>
      </c>
      <c r="Q14" s="16">
        <v>0</v>
      </c>
      <c r="R14" s="21">
        <v>1</v>
      </c>
      <c r="S14" s="15">
        <v>5</v>
      </c>
      <c r="T14" s="66">
        <v>3</v>
      </c>
      <c r="U14" s="20">
        <v>7</v>
      </c>
      <c r="V14" s="62">
        <v>3</v>
      </c>
      <c r="W14" s="15">
        <v>9</v>
      </c>
      <c r="X14" s="11">
        <v>3</v>
      </c>
      <c r="Y14" s="74">
        <v>7</v>
      </c>
      <c r="Z14" s="76">
        <v>7</v>
      </c>
      <c r="AA14">
        <f t="shared" si="1"/>
        <v>52</v>
      </c>
      <c r="AB14" s="20"/>
      <c r="AD14" s="1" t="s">
        <v>1</v>
      </c>
      <c r="AE14" s="56">
        <v>0</v>
      </c>
      <c r="AF14" s="20">
        <v>0</v>
      </c>
      <c r="AG14" s="16">
        <v>0</v>
      </c>
      <c r="AH14" s="21">
        <v>2</v>
      </c>
      <c r="AI14" s="15">
        <v>4</v>
      </c>
      <c r="AJ14" s="66">
        <v>4</v>
      </c>
      <c r="AK14" s="20">
        <v>1</v>
      </c>
      <c r="AL14" s="62">
        <v>1</v>
      </c>
      <c r="AM14" s="15">
        <v>3</v>
      </c>
      <c r="AN14" s="11">
        <v>3</v>
      </c>
      <c r="AO14" s="74">
        <v>2</v>
      </c>
      <c r="AP14" s="76">
        <v>5</v>
      </c>
      <c r="AQ14" s="19">
        <f t="shared" si="2"/>
        <v>25</v>
      </c>
      <c r="AR14" s="56">
        <v>6</v>
      </c>
      <c r="AS14" s="20">
        <v>4</v>
      </c>
      <c r="AT14" s="16">
        <v>3</v>
      </c>
      <c r="AU14" s="21">
        <v>7</v>
      </c>
      <c r="AV14" s="15">
        <v>8</v>
      </c>
      <c r="AW14" s="66">
        <v>6</v>
      </c>
      <c r="AX14" s="20">
        <v>15</v>
      </c>
      <c r="AY14" s="62">
        <v>5</v>
      </c>
      <c r="AZ14" s="15">
        <v>9</v>
      </c>
      <c r="BA14" s="11">
        <v>4</v>
      </c>
      <c r="BB14" s="74">
        <v>7</v>
      </c>
      <c r="BC14" s="76">
        <v>11</v>
      </c>
      <c r="BD14" s="19">
        <f t="shared" si="3"/>
        <v>85</v>
      </c>
      <c r="BF14" s="52" t="s">
        <v>245</v>
      </c>
      <c r="BG14">
        <f>SUM(BG2:BG13)</f>
        <v>388</v>
      </c>
      <c r="BH14">
        <f>SUM(BH2:BH13)</f>
        <v>40</v>
      </c>
      <c r="BI14">
        <f>SUM(BI2:BI13)</f>
        <v>26</v>
      </c>
      <c r="BJ14">
        <f>SUM(BJ2:BJ13)</f>
        <v>7</v>
      </c>
      <c r="BK14" s="56">
        <v>0</v>
      </c>
      <c r="BL14">
        <f>SUM(BL2:BL13)</f>
        <v>1</v>
      </c>
      <c r="BM14">
        <f>SUM(BM2:BM13)</f>
        <v>0</v>
      </c>
      <c r="BN14">
        <f t="shared" ref="BN14:BU14" si="4">SUM(BN2:BN13)</f>
        <v>0</v>
      </c>
      <c r="BO14">
        <f t="shared" si="4"/>
        <v>0</v>
      </c>
      <c r="BP14">
        <f t="shared" si="4"/>
        <v>0</v>
      </c>
      <c r="BQ14">
        <f t="shared" si="4"/>
        <v>0</v>
      </c>
      <c r="BR14">
        <f t="shared" si="4"/>
        <v>0</v>
      </c>
      <c r="BS14">
        <f t="shared" si="4"/>
        <v>0</v>
      </c>
      <c r="BT14">
        <f t="shared" si="4"/>
        <v>0</v>
      </c>
      <c r="BU14">
        <f t="shared" si="4"/>
        <v>0</v>
      </c>
      <c r="BW14" s="1" t="s">
        <v>259</v>
      </c>
      <c r="BX14" s="84">
        <v>0</v>
      </c>
      <c r="BY14">
        <v>0</v>
      </c>
    </row>
    <row r="15" spans="1:77" x14ac:dyDescent="0.3">
      <c r="A15" s="1" t="s">
        <v>2</v>
      </c>
      <c r="B15" s="56">
        <v>4</v>
      </c>
      <c r="C15" s="20">
        <v>2</v>
      </c>
      <c r="D15" s="16">
        <v>1</v>
      </c>
      <c r="E15" s="21">
        <v>3</v>
      </c>
      <c r="F15" s="15">
        <v>5</v>
      </c>
      <c r="G15" s="66">
        <v>2</v>
      </c>
      <c r="H15" s="20">
        <v>3</v>
      </c>
      <c r="I15" s="62">
        <v>6</v>
      </c>
      <c r="J15" s="15">
        <v>0</v>
      </c>
      <c r="K15" s="11">
        <v>2</v>
      </c>
      <c r="L15" s="74">
        <v>0</v>
      </c>
      <c r="M15" s="76">
        <v>7</v>
      </c>
      <c r="N15" s="76">
        <f t="shared" si="0"/>
        <v>35</v>
      </c>
      <c r="O15" s="56">
        <v>1</v>
      </c>
      <c r="P15" s="20">
        <v>1</v>
      </c>
      <c r="Q15" s="16">
        <v>1</v>
      </c>
      <c r="R15" s="21">
        <v>0</v>
      </c>
      <c r="S15" s="15">
        <v>5</v>
      </c>
      <c r="T15" s="66">
        <v>4</v>
      </c>
      <c r="U15" s="20">
        <v>9</v>
      </c>
      <c r="V15" s="62">
        <v>3</v>
      </c>
      <c r="W15" s="15">
        <v>7</v>
      </c>
      <c r="X15" s="11">
        <v>3</v>
      </c>
      <c r="Y15" s="74">
        <v>4</v>
      </c>
      <c r="Z15" s="76">
        <v>4</v>
      </c>
      <c r="AA15">
        <f t="shared" si="1"/>
        <v>42</v>
      </c>
      <c r="AB15" s="20"/>
      <c r="AD15" s="1" t="s">
        <v>2</v>
      </c>
      <c r="AE15" s="56">
        <v>0</v>
      </c>
      <c r="AF15" s="20">
        <v>0</v>
      </c>
      <c r="AG15" s="16">
        <v>0</v>
      </c>
      <c r="AH15" s="21">
        <v>2</v>
      </c>
      <c r="AI15" s="15">
        <v>2</v>
      </c>
      <c r="AJ15" s="66">
        <v>1</v>
      </c>
      <c r="AK15" s="20">
        <v>4</v>
      </c>
      <c r="AL15" s="62">
        <v>2</v>
      </c>
      <c r="AM15" s="15">
        <v>3</v>
      </c>
      <c r="AN15" s="11">
        <v>1</v>
      </c>
      <c r="AO15" s="74">
        <v>2</v>
      </c>
      <c r="AP15" s="76">
        <v>3</v>
      </c>
      <c r="AQ15" s="19">
        <f t="shared" si="2"/>
        <v>20</v>
      </c>
      <c r="AR15" s="56">
        <v>5</v>
      </c>
      <c r="AS15" s="20">
        <v>3</v>
      </c>
      <c r="AT15" s="16">
        <v>1</v>
      </c>
      <c r="AU15" s="21">
        <v>1</v>
      </c>
      <c r="AV15" s="15">
        <v>8</v>
      </c>
      <c r="AW15" s="66">
        <v>0</v>
      </c>
      <c r="AX15" s="20">
        <v>8</v>
      </c>
      <c r="AY15" s="62">
        <v>7</v>
      </c>
      <c r="AZ15" s="15">
        <v>4</v>
      </c>
      <c r="BA15" s="11">
        <v>4</v>
      </c>
      <c r="BB15" s="74">
        <v>2</v>
      </c>
      <c r="BC15" s="76">
        <v>8</v>
      </c>
      <c r="BD15" s="19">
        <f t="shared" si="3"/>
        <v>51</v>
      </c>
      <c r="BW15" s="1" t="s">
        <v>260</v>
      </c>
      <c r="BX15" s="84">
        <v>0</v>
      </c>
      <c r="BY15">
        <v>3</v>
      </c>
    </row>
    <row r="16" spans="1:77" x14ac:dyDescent="0.3">
      <c r="A16" s="1" t="s">
        <v>3</v>
      </c>
      <c r="B16" s="56">
        <v>4</v>
      </c>
      <c r="C16" s="20">
        <v>2</v>
      </c>
      <c r="D16" s="16">
        <v>0</v>
      </c>
      <c r="E16" s="21">
        <v>1</v>
      </c>
      <c r="F16" s="15">
        <v>0</v>
      </c>
      <c r="G16" s="66">
        <v>2</v>
      </c>
      <c r="H16" s="20">
        <v>2</v>
      </c>
      <c r="I16" s="62">
        <v>1</v>
      </c>
      <c r="J16" s="15">
        <v>0</v>
      </c>
      <c r="K16" s="11">
        <v>1</v>
      </c>
      <c r="L16" s="74">
        <v>1</v>
      </c>
      <c r="M16" s="76">
        <v>4</v>
      </c>
      <c r="N16" s="76">
        <f t="shared" si="0"/>
        <v>18</v>
      </c>
      <c r="O16" s="56">
        <v>1</v>
      </c>
      <c r="P16" s="20">
        <v>1</v>
      </c>
      <c r="Q16" s="16">
        <v>0</v>
      </c>
      <c r="R16" s="21">
        <v>0</v>
      </c>
      <c r="S16" s="15">
        <v>5</v>
      </c>
      <c r="T16" s="66">
        <v>3</v>
      </c>
      <c r="U16" s="20">
        <v>6</v>
      </c>
      <c r="V16" s="62">
        <v>3</v>
      </c>
      <c r="W16" s="15">
        <v>5</v>
      </c>
      <c r="X16" s="11">
        <v>3</v>
      </c>
      <c r="Y16" s="74">
        <v>2</v>
      </c>
      <c r="Z16" s="76">
        <v>3</v>
      </c>
      <c r="AA16">
        <f t="shared" si="1"/>
        <v>32</v>
      </c>
      <c r="AB16" s="20"/>
      <c r="AD16" s="1" t="s">
        <v>3</v>
      </c>
      <c r="AE16" s="56">
        <v>0</v>
      </c>
      <c r="AF16" s="20">
        <v>0</v>
      </c>
      <c r="AG16" s="16">
        <v>0</v>
      </c>
      <c r="AH16" s="21">
        <v>1</v>
      </c>
      <c r="AI16" s="15"/>
      <c r="AJ16" s="66">
        <v>1</v>
      </c>
      <c r="AK16" s="20">
        <v>3</v>
      </c>
      <c r="AL16" s="62">
        <v>1</v>
      </c>
      <c r="AM16" s="15">
        <v>1</v>
      </c>
      <c r="AN16" s="11">
        <v>2</v>
      </c>
      <c r="AO16" s="74">
        <v>1</v>
      </c>
      <c r="AP16" s="76">
        <v>3</v>
      </c>
      <c r="AQ16" s="19">
        <f t="shared" si="2"/>
        <v>13</v>
      </c>
      <c r="AR16" s="56">
        <v>5</v>
      </c>
      <c r="AS16" s="20">
        <v>3</v>
      </c>
      <c r="AT16" s="16">
        <v>0</v>
      </c>
      <c r="AU16" s="21">
        <v>0</v>
      </c>
      <c r="AV16" s="15">
        <v>0</v>
      </c>
      <c r="AW16" s="66">
        <v>0</v>
      </c>
      <c r="AX16" s="20">
        <v>5</v>
      </c>
      <c r="AY16" s="62">
        <v>3</v>
      </c>
      <c r="AZ16" s="15">
        <v>4</v>
      </c>
      <c r="BA16" s="11">
        <v>2</v>
      </c>
      <c r="BB16" s="74">
        <v>2</v>
      </c>
      <c r="BC16" s="76">
        <v>4</v>
      </c>
      <c r="BD16" s="19">
        <f t="shared" si="3"/>
        <v>28</v>
      </c>
      <c r="BW16" s="1" t="s">
        <v>261</v>
      </c>
      <c r="BX16" s="84">
        <v>0</v>
      </c>
      <c r="BY16">
        <v>1</v>
      </c>
    </row>
    <row r="17" spans="1:73" x14ac:dyDescent="0.3">
      <c r="A17" s="1" t="s">
        <v>4</v>
      </c>
      <c r="B17" s="56">
        <v>5</v>
      </c>
      <c r="C17" s="20">
        <v>0</v>
      </c>
      <c r="D17" s="16">
        <v>0</v>
      </c>
      <c r="E17" s="21">
        <v>0</v>
      </c>
      <c r="F17" s="15">
        <v>1</v>
      </c>
      <c r="G17" s="66">
        <v>0</v>
      </c>
      <c r="H17" s="20">
        <v>0</v>
      </c>
      <c r="I17" s="62">
        <v>0</v>
      </c>
      <c r="J17" s="15">
        <v>1</v>
      </c>
      <c r="K17" s="11">
        <v>1</v>
      </c>
      <c r="L17" s="74">
        <v>4</v>
      </c>
      <c r="M17" s="76">
        <v>7</v>
      </c>
      <c r="N17" s="76">
        <f t="shared" si="0"/>
        <v>19</v>
      </c>
      <c r="O17" s="56">
        <v>1</v>
      </c>
      <c r="P17" s="20">
        <v>1</v>
      </c>
      <c r="Q17" s="16">
        <v>1</v>
      </c>
      <c r="R17" s="21">
        <v>1</v>
      </c>
      <c r="S17" s="15">
        <v>2</v>
      </c>
      <c r="T17" s="66">
        <v>2</v>
      </c>
      <c r="U17" s="20">
        <v>3</v>
      </c>
      <c r="V17" s="62">
        <v>2</v>
      </c>
      <c r="W17" s="15">
        <v>3</v>
      </c>
      <c r="X17" s="11">
        <v>4</v>
      </c>
      <c r="Y17" s="74">
        <v>2</v>
      </c>
      <c r="Z17" s="76">
        <v>2</v>
      </c>
      <c r="AA17">
        <f t="shared" si="1"/>
        <v>24</v>
      </c>
      <c r="AB17" s="20"/>
      <c r="AD17" s="1" t="s">
        <v>4</v>
      </c>
      <c r="AE17" s="56">
        <v>1</v>
      </c>
      <c r="AF17" s="20">
        <v>1</v>
      </c>
      <c r="AG17" s="16"/>
      <c r="AH17" s="21">
        <v>1</v>
      </c>
      <c r="AI17" s="15">
        <v>1</v>
      </c>
      <c r="AJ17" s="66">
        <v>1</v>
      </c>
      <c r="AK17" s="20">
        <v>2</v>
      </c>
      <c r="AL17" s="62">
        <v>1</v>
      </c>
      <c r="AM17" s="15">
        <v>2</v>
      </c>
      <c r="AN17" s="11">
        <v>3</v>
      </c>
      <c r="AO17" s="74">
        <v>2</v>
      </c>
      <c r="AP17" s="76">
        <v>4</v>
      </c>
      <c r="AQ17" s="19">
        <f t="shared" si="2"/>
        <v>19</v>
      </c>
      <c r="AR17" s="56">
        <v>5</v>
      </c>
      <c r="AS17" s="20">
        <v>0</v>
      </c>
      <c r="AT17" s="16"/>
      <c r="AU17" s="21">
        <v>0</v>
      </c>
      <c r="AV17" s="15">
        <v>2</v>
      </c>
      <c r="AW17" s="66">
        <v>1</v>
      </c>
      <c r="AX17" s="20">
        <v>1</v>
      </c>
      <c r="AY17" s="62">
        <v>1</v>
      </c>
      <c r="AZ17" s="15">
        <v>2</v>
      </c>
      <c r="BA17" s="11">
        <v>2</v>
      </c>
      <c r="BB17" s="74">
        <v>4</v>
      </c>
      <c r="BC17" s="76">
        <v>5</v>
      </c>
      <c r="BD17" s="19">
        <f t="shared" si="3"/>
        <v>23</v>
      </c>
      <c r="BF17" s="53" t="s">
        <v>225</v>
      </c>
      <c r="BG17" s="56">
        <v>1</v>
      </c>
      <c r="BH17" s="56">
        <v>0</v>
      </c>
      <c r="BI17" s="56">
        <v>0</v>
      </c>
      <c r="BJ17" s="56">
        <v>0</v>
      </c>
      <c r="BK17" s="56"/>
      <c r="BL17" s="56"/>
      <c r="BM17" s="56"/>
      <c r="BN17" s="56">
        <v>2</v>
      </c>
      <c r="BO17" s="56"/>
      <c r="BP17" s="56"/>
      <c r="BQ17" s="56"/>
      <c r="BR17" s="56"/>
      <c r="BS17" s="56"/>
      <c r="BT17" s="56"/>
      <c r="BU17" s="56"/>
    </row>
    <row r="18" spans="1:73" x14ac:dyDescent="0.3">
      <c r="A18" s="1" t="s">
        <v>5</v>
      </c>
      <c r="B18" s="56">
        <v>0</v>
      </c>
      <c r="C18" s="20">
        <v>0</v>
      </c>
      <c r="D18" s="16">
        <v>0</v>
      </c>
      <c r="E18" s="21">
        <v>0</v>
      </c>
      <c r="F18" s="15">
        <v>0</v>
      </c>
      <c r="G18" s="66">
        <v>0</v>
      </c>
      <c r="H18" s="20">
        <v>0</v>
      </c>
      <c r="I18" s="62">
        <v>0</v>
      </c>
      <c r="J18" s="15">
        <v>1</v>
      </c>
      <c r="K18" s="11">
        <v>1</v>
      </c>
      <c r="L18" s="74">
        <v>4</v>
      </c>
      <c r="M18" s="76">
        <v>5</v>
      </c>
      <c r="N18" s="76">
        <f t="shared" si="0"/>
        <v>11</v>
      </c>
      <c r="O18" s="56">
        <v>1</v>
      </c>
      <c r="P18" s="20">
        <v>1</v>
      </c>
      <c r="Q18" s="16">
        <v>1</v>
      </c>
      <c r="R18" s="21">
        <v>1</v>
      </c>
      <c r="S18" s="15">
        <v>2</v>
      </c>
      <c r="T18" s="66">
        <v>2</v>
      </c>
      <c r="U18" s="20">
        <v>3</v>
      </c>
      <c r="V18" s="62">
        <v>2</v>
      </c>
      <c r="W18" s="15">
        <v>2</v>
      </c>
      <c r="X18" s="11">
        <v>2</v>
      </c>
      <c r="Y18" s="74">
        <v>2</v>
      </c>
      <c r="Z18" s="76">
        <v>3</v>
      </c>
      <c r="AA18">
        <f t="shared" si="1"/>
        <v>22</v>
      </c>
      <c r="AB18" s="20"/>
      <c r="AD18" s="1" t="s">
        <v>5</v>
      </c>
      <c r="AE18" s="56">
        <v>1</v>
      </c>
      <c r="AF18" s="20">
        <v>1</v>
      </c>
      <c r="AG18" s="16"/>
      <c r="AH18" s="21">
        <v>1</v>
      </c>
      <c r="AI18" s="15">
        <v>1</v>
      </c>
      <c r="AJ18" s="66">
        <v>2</v>
      </c>
      <c r="AK18" s="20">
        <v>1</v>
      </c>
      <c r="AL18" s="62">
        <v>1</v>
      </c>
      <c r="AM18" s="15">
        <v>3</v>
      </c>
      <c r="AN18" s="11">
        <v>3</v>
      </c>
      <c r="AO18" s="74">
        <v>2</v>
      </c>
      <c r="AP18" s="76">
        <v>6</v>
      </c>
      <c r="AQ18" s="19">
        <f t="shared" si="2"/>
        <v>22</v>
      </c>
      <c r="AR18" s="56">
        <v>0</v>
      </c>
      <c r="AS18" s="20">
        <v>0</v>
      </c>
      <c r="AT18" s="16"/>
      <c r="AU18" s="21">
        <v>0</v>
      </c>
      <c r="AV18" s="15">
        <v>1</v>
      </c>
      <c r="AW18" s="66">
        <v>0</v>
      </c>
      <c r="AX18" s="20">
        <v>2</v>
      </c>
      <c r="AY18" s="62">
        <v>1</v>
      </c>
      <c r="AZ18" s="15">
        <v>0</v>
      </c>
      <c r="BA18" s="11">
        <v>0</v>
      </c>
      <c r="BB18" s="74">
        <v>4</v>
      </c>
      <c r="BC18" s="76">
        <v>2</v>
      </c>
      <c r="BD18" s="19">
        <f t="shared" si="3"/>
        <v>10</v>
      </c>
      <c r="BF18" s="53" t="s">
        <v>211</v>
      </c>
      <c r="BG18" s="20">
        <v>0</v>
      </c>
      <c r="BH18" s="20">
        <v>1</v>
      </c>
      <c r="BI18" s="20">
        <v>1</v>
      </c>
      <c r="BJ18" s="20">
        <v>1</v>
      </c>
      <c r="BK18" s="20"/>
      <c r="BL18" s="20"/>
      <c r="BM18" s="20"/>
      <c r="BN18" s="20"/>
      <c r="BO18" s="20">
        <v>1</v>
      </c>
      <c r="BP18" s="20"/>
      <c r="BQ18" s="20">
        <v>1</v>
      </c>
      <c r="BR18" s="20"/>
      <c r="BS18" s="20"/>
      <c r="BT18" s="20"/>
      <c r="BU18" s="20"/>
    </row>
    <row r="19" spans="1:73" x14ac:dyDescent="0.3">
      <c r="A19" s="1" t="s">
        <v>6</v>
      </c>
      <c r="B19" s="56">
        <v>1</v>
      </c>
      <c r="C19" s="20">
        <v>0</v>
      </c>
      <c r="D19" s="16">
        <v>0</v>
      </c>
      <c r="E19" s="21">
        <v>0</v>
      </c>
      <c r="F19" s="15">
        <v>2</v>
      </c>
      <c r="G19" s="66">
        <v>0</v>
      </c>
      <c r="H19" s="20">
        <v>0</v>
      </c>
      <c r="I19" s="62">
        <v>0</v>
      </c>
      <c r="J19" s="15">
        <v>1</v>
      </c>
      <c r="K19" s="11">
        <v>1</v>
      </c>
      <c r="L19" s="74">
        <v>3</v>
      </c>
      <c r="M19" s="76">
        <v>2</v>
      </c>
      <c r="N19" s="76">
        <f t="shared" si="0"/>
        <v>10</v>
      </c>
      <c r="O19" s="56">
        <v>1</v>
      </c>
      <c r="P19" s="20">
        <v>1</v>
      </c>
      <c r="Q19" s="16">
        <v>1</v>
      </c>
      <c r="R19" s="21">
        <v>1</v>
      </c>
      <c r="S19" s="15">
        <v>2</v>
      </c>
      <c r="T19" s="66">
        <v>2</v>
      </c>
      <c r="U19" s="20">
        <v>2</v>
      </c>
      <c r="V19" s="62">
        <v>2</v>
      </c>
      <c r="W19" s="15">
        <v>2</v>
      </c>
      <c r="X19" s="11">
        <v>2</v>
      </c>
      <c r="Y19" s="74">
        <v>2</v>
      </c>
      <c r="Z19" s="76">
        <v>6</v>
      </c>
      <c r="AA19">
        <f t="shared" si="1"/>
        <v>24</v>
      </c>
      <c r="AB19" s="20"/>
      <c r="AD19" s="1" t="s">
        <v>6</v>
      </c>
      <c r="AE19" s="56">
        <v>1</v>
      </c>
      <c r="AF19" s="20">
        <v>1</v>
      </c>
      <c r="AG19" s="16"/>
      <c r="AH19" s="21">
        <v>1</v>
      </c>
      <c r="AI19" s="15">
        <v>2</v>
      </c>
      <c r="AJ19" s="66">
        <v>2</v>
      </c>
      <c r="AK19" s="20">
        <v>1</v>
      </c>
      <c r="AL19" s="62">
        <v>1</v>
      </c>
      <c r="AM19" s="15">
        <v>3</v>
      </c>
      <c r="AN19" s="11">
        <v>3</v>
      </c>
      <c r="AO19" s="74">
        <v>2</v>
      </c>
      <c r="AP19" s="76">
        <v>5</v>
      </c>
      <c r="AQ19" s="19">
        <f t="shared" si="2"/>
        <v>22</v>
      </c>
      <c r="AR19" s="56">
        <v>1</v>
      </c>
      <c r="AS19" s="20">
        <v>0</v>
      </c>
      <c r="AT19" s="16"/>
      <c r="AU19" s="21">
        <v>0</v>
      </c>
      <c r="AV19" s="15">
        <v>2</v>
      </c>
      <c r="AW19" s="66">
        <v>0</v>
      </c>
      <c r="AX19" s="20">
        <v>1</v>
      </c>
      <c r="AY19" s="62">
        <v>1</v>
      </c>
      <c r="AZ19" s="15">
        <v>0</v>
      </c>
      <c r="BA19" s="11">
        <v>0</v>
      </c>
      <c r="BB19" s="74">
        <v>3</v>
      </c>
      <c r="BC19" s="76">
        <v>3</v>
      </c>
      <c r="BD19" s="19">
        <f t="shared" si="3"/>
        <v>11</v>
      </c>
      <c r="BF19" s="53" t="s">
        <v>213</v>
      </c>
      <c r="BG19" s="62">
        <v>0</v>
      </c>
      <c r="BH19" s="62">
        <v>0</v>
      </c>
      <c r="BI19" s="62"/>
      <c r="BJ19" s="62"/>
      <c r="BK19" s="62">
        <v>1</v>
      </c>
      <c r="BL19" s="62">
        <v>1</v>
      </c>
      <c r="BM19" s="62"/>
      <c r="BN19" s="62"/>
      <c r="BO19" s="62">
        <v>1</v>
      </c>
      <c r="BP19" s="62"/>
      <c r="BQ19" s="62"/>
      <c r="BR19" s="62"/>
      <c r="BS19" s="62"/>
      <c r="BT19" s="62"/>
      <c r="BU19" s="62"/>
    </row>
    <row r="20" spans="1:73" x14ac:dyDescent="0.3">
      <c r="A20" s="1" t="s">
        <v>180</v>
      </c>
      <c r="B20" s="56"/>
      <c r="C20" s="20"/>
      <c r="D20" s="16"/>
      <c r="E20" s="21"/>
      <c r="F20" s="15"/>
      <c r="G20" s="66"/>
      <c r="H20" s="20"/>
      <c r="I20" s="62"/>
      <c r="J20" s="15"/>
      <c r="K20" s="11"/>
      <c r="L20" s="74"/>
      <c r="M20" s="76"/>
      <c r="N20" s="76">
        <f t="shared" si="0"/>
        <v>0</v>
      </c>
      <c r="O20" s="56"/>
      <c r="P20" s="20"/>
      <c r="Q20" s="16"/>
      <c r="R20" s="21"/>
      <c r="S20" s="15"/>
      <c r="T20" s="66"/>
      <c r="U20" s="20"/>
      <c r="V20" s="62"/>
      <c r="W20" s="15"/>
      <c r="X20" s="11"/>
      <c r="Y20" s="74"/>
      <c r="Z20" s="76"/>
      <c r="AA20">
        <f t="shared" si="1"/>
        <v>0</v>
      </c>
      <c r="AB20" s="20"/>
      <c r="AD20" s="1" t="s">
        <v>180</v>
      </c>
      <c r="AE20" s="56"/>
      <c r="AF20" s="20"/>
      <c r="AG20" s="16"/>
      <c r="AH20" s="21"/>
      <c r="AI20" s="15"/>
      <c r="AJ20" s="66"/>
      <c r="AK20" s="20"/>
      <c r="AL20" s="62"/>
      <c r="AM20" s="15"/>
      <c r="AN20" s="11"/>
      <c r="AO20" s="74"/>
      <c r="AP20" s="76"/>
      <c r="AQ20" s="19">
        <f t="shared" si="2"/>
        <v>0</v>
      </c>
      <c r="AR20" s="56"/>
      <c r="AS20" s="20"/>
      <c r="AT20" s="16"/>
      <c r="AU20" s="21"/>
      <c r="AV20" s="15"/>
      <c r="AW20" s="66"/>
      <c r="AX20" s="20"/>
      <c r="AY20" s="62"/>
      <c r="AZ20" s="15"/>
      <c r="BA20" s="11"/>
      <c r="BB20" s="74"/>
      <c r="BC20" s="76"/>
      <c r="BD20" s="19">
        <f t="shared" si="3"/>
        <v>0</v>
      </c>
      <c r="BF20" s="53" t="s">
        <v>215</v>
      </c>
      <c r="BG20" s="15">
        <v>1</v>
      </c>
      <c r="BH20" s="15">
        <v>1</v>
      </c>
      <c r="BI20" s="15">
        <v>2</v>
      </c>
      <c r="BJ20" s="15">
        <v>0</v>
      </c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>
        <v>1</v>
      </c>
    </row>
    <row r="21" spans="1:73" x14ac:dyDescent="0.3">
      <c r="A21" s="1" t="s">
        <v>54</v>
      </c>
      <c r="B21" s="56">
        <v>1</v>
      </c>
      <c r="C21" s="20">
        <v>1</v>
      </c>
      <c r="D21" s="16">
        <v>0</v>
      </c>
      <c r="E21" s="21">
        <v>1</v>
      </c>
      <c r="F21" s="15">
        <v>0</v>
      </c>
      <c r="G21" s="66">
        <v>0</v>
      </c>
      <c r="H21" s="20">
        <v>3</v>
      </c>
      <c r="I21" s="62">
        <v>2</v>
      </c>
      <c r="J21" s="15">
        <v>1</v>
      </c>
      <c r="K21" s="11">
        <v>1</v>
      </c>
      <c r="L21" s="74">
        <v>2</v>
      </c>
      <c r="M21" s="76">
        <v>2</v>
      </c>
      <c r="N21" s="76">
        <f t="shared" si="0"/>
        <v>14</v>
      </c>
      <c r="O21" s="56">
        <v>0</v>
      </c>
      <c r="P21" s="20">
        <v>0</v>
      </c>
      <c r="Q21" s="16">
        <v>1</v>
      </c>
      <c r="R21" s="21">
        <v>0</v>
      </c>
      <c r="S21" s="15">
        <v>2</v>
      </c>
      <c r="T21" s="66">
        <v>2</v>
      </c>
      <c r="U21" s="20">
        <v>1</v>
      </c>
      <c r="V21" s="62">
        <v>1</v>
      </c>
      <c r="W21" s="15">
        <v>2</v>
      </c>
      <c r="X21" s="11">
        <v>3</v>
      </c>
      <c r="Y21" s="74">
        <v>2</v>
      </c>
      <c r="Z21" s="76">
        <v>4</v>
      </c>
      <c r="AA21">
        <f t="shared" si="1"/>
        <v>18</v>
      </c>
      <c r="AB21" s="20"/>
      <c r="AD21" s="1" t="s">
        <v>54</v>
      </c>
      <c r="AE21" s="56">
        <v>1</v>
      </c>
      <c r="AF21" s="20">
        <v>1</v>
      </c>
      <c r="AG21" s="16">
        <v>0</v>
      </c>
      <c r="AH21" s="21">
        <v>1</v>
      </c>
      <c r="AI21" s="15">
        <v>1</v>
      </c>
      <c r="AJ21" s="66">
        <v>1</v>
      </c>
      <c r="AK21" s="20">
        <v>2</v>
      </c>
      <c r="AL21" s="62">
        <v>2</v>
      </c>
      <c r="AM21" s="15">
        <v>2</v>
      </c>
      <c r="AN21" s="11">
        <v>3</v>
      </c>
      <c r="AO21" s="74">
        <v>3</v>
      </c>
      <c r="AP21" s="76">
        <v>4</v>
      </c>
      <c r="AQ21" s="19">
        <f t="shared" si="2"/>
        <v>21</v>
      </c>
      <c r="AR21" s="56"/>
      <c r="AS21" s="20">
        <v>0</v>
      </c>
      <c r="AT21" s="16">
        <v>1</v>
      </c>
      <c r="AU21" s="21">
        <v>0</v>
      </c>
      <c r="AV21" s="15">
        <v>1</v>
      </c>
      <c r="AW21" s="66">
        <v>1</v>
      </c>
      <c r="AX21" s="20">
        <v>2</v>
      </c>
      <c r="AY21" s="62">
        <v>1</v>
      </c>
      <c r="AZ21" s="15">
        <v>1</v>
      </c>
      <c r="BA21" s="11">
        <v>1</v>
      </c>
      <c r="BB21" s="74">
        <v>1</v>
      </c>
      <c r="BC21" s="76">
        <v>2</v>
      </c>
      <c r="BD21" s="19">
        <f t="shared" si="3"/>
        <v>11</v>
      </c>
      <c r="BF21" s="53" t="s">
        <v>217</v>
      </c>
      <c r="BG21" s="56">
        <v>1</v>
      </c>
      <c r="BH21" s="56">
        <v>2</v>
      </c>
      <c r="BI21" s="56">
        <v>2</v>
      </c>
      <c r="BJ21" s="56">
        <v>1</v>
      </c>
      <c r="BK21" s="56">
        <v>2</v>
      </c>
      <c r="BL21" s="56">
        <v>3</v>
      </c>
      <c r="BM21" s="56"/>
      <c r="BN21" s="56"/>
      <c r="BO21" s="56"/>
      <c r="BP21" s="56"/>
      <c r="BQ21" s="56"/>
      <c r="BR21" s="56">
        <v>1</v>
      </c>
      <c r="BS21" s="56"/>
      <c r="BT21" s="56"/>
      <c r="BU21" s="56"/>
    </row>
    <row r="22" spans="1:73" x14ac:dyDescent="0.3">
      <c r="A22" s="1" t="s">
        <v>98</v>
      </c>
      <c r="B22" s="56">
        <v>1</v>
      </c>
      <c r="C22" s="20">
        <v>1</v>
      </c>
      <c r="D22" s="16">
        <v>2</v>
      </c>
      <c r="E22" s="21">
        <v>1</v>
      </c>
      <c r="F22" s="15">
        <v>1</v>
      </c>
      <c r="G22" s="66">
        <v>0</v>
      </c>
      <c r="H22" s="20">
        <v>1</v>
      </c>
      <c r="I22" s="62">
        <v>2</v>
      </c>
      <c r="J22" s="15">
        <v>4</v>
      </c>
      <c r="K22" s="11">
        <v>0</v>
      </c>
      <c r="L22" s="74">
        <v>0</v>
      </c>
      <c r="M22" s="76">
        <v>2</v>
      </c>
      <c r="N22" s="76">
        <f t="shared" si="0"/>
        <v>15</v>
      </c>
      <c r="O22" s="56">
        <v>0</v>
      </c>
      <c r="P22" s="20">
        <v>0</v>
      </c>
      <c r="Q22" s="16">
        <v>0</v>
      </c>
      <c r="R22" s="21">
        <v>0</v>
      </c>
      <c r="S22" s="15">
        <v>1</v>
      </c>
      <c r="T22" s="66">
        <v>1</v>
      </c>
      <c r="U22" s="20">
        <v>1</v>
      </c>
      <c r="V22" s="62">
        <v>1</v>
      </c>
      <c r="W22" s="15">
        <v>2</v>
      </c>
      <c r="X22" s="11">
        <v>2</v>
      </c>
      <c r="Y22" s="74">
        <v>2</v>
      </c>
      <c r="Z22" s="76">
        <v>1</v>
      </c>
      <c r="AA22">
        <f t="shared" si="1"/>
        <v>11</v>
      </c>
      <c r="AB22" s="20"/>
      <c r="AD22" s="1" t="s">
        <v>98</v>
      </c>
      <c r="AE22" s="56">
        <v>1</v>
      </c>
      <c r="AF22" s="20">
        <v>1</v>
      </c>
      <c r="AG22" s="16">
        <v>1</v>
      </c>
      <c r="AH22" s="21">
        <v>1</v>
      </c>
      <c r="AI22" s="15">
        <v>1</v>
      </c>
      <c r="AJ22" s="66">
        <v>1</v>
      </c>
      <c r="AK22" s="20">
        <v>2</v>
      </c>
      <c r="AL22" s="62">
        <v>2</v>
      </c>
      <c r="AM22" s="15">
        <v>2</v>
      </c>
      <c r="AN22" s="11">
        <v>2</v>
      </c>
      <c r="AO22" s="74">
        <v>2</v>
      </c>
      <c r="AP22" s="76">
        <v>3</v>
      </c>
      <c r="AQ22" s="19">
        <f t="shared" si="2"/>
        <v>19</v>
      </c>
      <c r="AR22" s="56"/>
      <c r="AS22" s="20">
        <v>0</v>
      </c>
      <c r="AT22" s="16">
        <v>1</v>
      </c>
      <c r="AU22" s="21">
        <v>0</v>
      </c>
      <c r="AV22" s="15">
        <v>1</v>
      </c>
      <c r="AW22" s="66">
        <v>0</v>
      </c>
      <c r="AX22" s="20">
        <v>0</v>
      </c>
      <c r="AY22" s="62">
        <v>1</v>
      </c>
      <c r="AZ22" s="15">
        <v>4</v>
      </c>
      <c r="BA22" s="11">
        <v>0</v>
      </c>
      <c r="BB22" s="74">
        <v>0</v>
      </c>
      <c r="BC22" s="76">
        <v>0</v>
      </c>
      <c r="BD22" s="19">
        <f t="shared" si="3"/>
        <v>7</v>
      </c>
      <c r="BF22" s="53" t="s">
        <v>219</v>
      </c>
      <c r="BG22" s="54">
        <v>0</v>
      </c>
      <c r="BH22" s="54">
        <v>1</v>
      </c>
      <c r="BI22" s="54">
        <v>1</v>
      </c>
      <c r="BJ22" s="54">
        <v>1</v>
      </c>
      <c r="BK22" s="54">
        <v>1</v>
      </c>
      <c r="BL22" s="54"/>
      <c r="BM22" s="54">
        <v>2</v>
      </c>
      <c r="BN22" s="54"/>
      <c r="BO22" s="54"/>
      <c r="BP22" s="54"/>
      <c r="BQ22" s="54"/>
      <c r="BR22" s="54"/>
      <c r="BS22" s="54"/>
      <c r="BT22" s="54">
        <v>1</v>
      </c>
      <c r="BU22" s="54"/>
    </row>
    <row r="23" spans="1:73" x14ac:dyDescent="0.3">
      <c r="A23" s="1" t="s">
        <v>119</v>
      </c>
      <c r="B23" s="56"/>
      <c r="C23" s="20"/>
      <c r="D23" s="16">
        <v>2</v>
      </c>
      <c r="E23" s="21"/>
      <c r="F23" s="15"/>
      <c r="G23" s="66"/>
      <c r="H23" s="20"/>
      <c r="I23" s="62"/>
      <c r="J23" s="15"/>
      <c r="K23" s="11"/>
      <c r="L23" s="74"/>
      <c r="M23" s="76"/>
      <c r="N23" s="76">
        <f t="shared" si="0"/>
        <v>2</v>
      </c>
      <c r="O23" s="56"/>
      <c r="P23" s="20"/>
      <c r="Q23" s="16">
        <v>0</v>
      </c>
      <c r="R23" s="21"/>
      <c r="S23" s="15"/>
      <c r="T23" s="66"/>
      <c r="U23" s="20"/>
      <c r="V23" s="62"/>
      <c r="W23" s="15"/>
      <c r="X23" s="11"/>
      <c r="Y23" s="74"/>
      <c r="Z23" s="76"/>
      <c r="AA23">
        <f t="shared" si="1"/>
        <v>0</v>
      </c>
      <c r="AB23" s="20"/>
      <c r="AD23" s="1" t="s">
        <v>119</v>
      </c>
      <c r="AE23" s="56"/>
      <c r="AF23" s="20"/>
      <c r="AG23" s="16">
        <v>1</v>
      </c>
      <c r="AH23" s="21"/>
      <c r="AI23" s="15"/>
      <c r="AJ23" s="66"/>
      <c r="AK23" s="20"/>
      <c r="AL23" s="62"/>
      <c r="AM23" s="15"/>
      <c r="AN23" s="11"/>
      <c r="AO23" s="74"/>
      <c r="AP23" s="76"/>
      <c r="AQ23" s="19">
        <f t="shared" si="2"/>
        <v>1</v>
      </c>
      <c r="AR23" s="56"/>
      <c r="AS23" s="20"/>
      <c r="AT23" s="16">
        <v>1</v>
      </c>
      <c r="AU23" s="21"/>
      <c r="AV23" s="15"/>
      <c r="AW23" s="66"/>
      <c r="AX23" s="20"/>
      <c r="AY23" s="62"/>
      <c r="AZ23" s="15"/>
      <c r="BA23" s="11"/>
      <c r="BB23" s="74"/>
      <c r="BC23" s="76"/>
      <c r="BD23" s="19">
        <f t="shared" si="3"/>
        <v>1</v>
      </c>
      <c r="BF23" s="53" t="s">
        <v>221</v>
      </c>
      <c r="BG23" s="20">
        <v>0</v>
      </c>
      <c r="BH23" s="20">
        <v>3</v>
      </c>
      <c r="BI23" s="20">
        <v>5</v>
      </c>
      <c r="BJ23" s="20"/>
      <c r="BK23" s="20">
        <v>1</v>
      </c>
      <c r="BL23" s="20">
        <v>1</v>
      </c>
      <c r="BM23" s="20">
        <v>3</v>
      </c>
      <c r="BN23" s="20"/>
      <c r="BO23" s="20">
        <v>1</v>
      </c>
      <c r="BP23" s="20"/>
      <c r="BQ23" s="20"/>
      <c r="BR23" s="20"/>
      <c r="BS23" s="20"/>
      <c r="BT23" s="20">
        <v>1</v>
      </c>
      <c r="BU23" s="20"/>
    </row>
    <row r="24" spans="1:73" x14ac:dyDescent="0.3">
      <c r="A24" s="1" t="s">
        <v>181</v>
      </c>
      <c r="B24" s="56">
        <v>1</v>
      </c>
      <c r="C24" s="20">
        <v>1</v>
      </c>
      <c r="D24" s="16">
        <v>3</v>
      </c>
      <c r="E24" s="21"/>
      <c r="F24" s="15"/>
      <c r="G24" s="66"/>
      <c r="H24" s="20"/>
      <c r="I24" s="62"/>
      <c r="J24" s="15"/>
      <c r="K24" s="11"/>
      <c r="L24" s="74"/>
      <c r="M24" s="76"/>
      <c r="N24" s="76">
        <f t="shared" si="0"/>
        <v>5</v>
      </c>
      <c r="O24" s="56">
        <v>0</v>
      </c>
      <c r="P24" s="20">
        <v>0</v>
      </c>
      <c r="Q24" s="16">
        <v>0</v>
      </c>
      <c r="R24" s="21"/>
      <c r="S24" s="15"/>
      <c r="T24" s="66"/>
      <c r="U24" s="20"/>
      <c r="V24" s="62"/>
      <c r="W24" s="15"/>
      <c r="X24" s="11"/>
      <c r="Y24" s="74"/>
      <c r="Z24" s="76"/>
      <c r="AA24">
        <f t="shared" si="1"/>
        <v>0</v>
      </c>
      <c r="AB24" s="20"/>
      <c r="AD24" s="1" t="s">
        <v>181</v>
      </c>
      <c r="AE24" s="56">
        <v>1</v>
      </c>
      <c r="AF24" s="20">
        <v>0</v>
      </c>
      <c r="AG24" s="16">
        <v>1</v>
      </c>
      <c r="AH24" s="21"/>
      <c r="AI24" s="15"/>
      <c r="AJ24" s="66"/>
      <c r="AK24" s="20"/>
      <c r="AL24" s="62"/>
      <c r="AM24" s="15"/>
      <c r="AN24" s="11"/>
      <c r="AO24" s="74"/>
      <c r="AP24" s="76"/>
      <c r="AQ24" s="19">
        <f t="shared" si="2"/>
        <v>2</v>
      </c>
      <c r="AR24" s="56"/>
      <c r="AS24" s="20">
        <v>1</v>
      </c>
      <c r="AT24" s="16">
        <v>2</v>
      </c>
      <c r="AU24" s="21"/>
      <c r="AV24" s="15"/>
      <c r="AW24" s="66"/>
      <c r="AX24" s="20"/>
      <c r="AY24" s="62"/>
      <c r="AZ24" s="15"/>
      <c r="BA24" s="11"/>
      <c r="BB24" s="74"/>
      <c r="BC24" s="76"/>
      <c r="BD24" s="19">
        <f t="shared" si="3"/>
        <v>3</v>
      </c>
      <c r="BF24" s="53" t="s">
        <v>223</v>
      </c>
      <c r="BG24" s="62">
        <v>0</v>
      </c>
      <c r="BH24" s="62">
        <v>2</v>
      </c>
      <c r="BI24" s="62">
        <v>3</v>
      </c>
      <c r="BJ24" s="62">
        <v>1</v>
      </c>
      <c r="BK24" s="62">
        <v>1</v>
      </c>
      <c r="BL24" s="62">
        <v>1</v>
      </c>
      <c r="BM24" s="62"/>
      <c r="BN24" s="62"/>
      <c r="BO24" s="62"/>
      <c r="BP24" s="62">
        <v>1</v>
      </c>
      <c r="BQ24" s="62"/>
      <c r="BR24" s="62"/>
      <c r="BS24" s="62"/>
      <c r="BT24" s="62"/>
      <c r="BU24" s="62"/>
    </row>
    <row r="25" spans="1:73" x14ac:dyDescent="0.3">
      <c r="A25" s="1" t="s">
        <v>12</v>
      </c>
      <c r="B25" s="56">
        <v>1</v>
      </c>
      <c r="C25" s="20">
        <v>1</v>
      </c>
      <c r="D25" s="16">
        <v>2</v>
      </c>
      <c r="E25" s="21">
        <v>0</v>
      </c>
      <c r="F25" s="15">
        <v>0</v>
      </c>
      <c r="G25" s="66">
        <v>0</v>
      </c>
      <c r="H25" s="20">
        <v>0</v>
      </c>
      <c r="I25" s="62"/>
      <c r="J25" s="15">
        <v>6</v>
      </c>
      <c r="K25" s="11">
        <v>0</v>
      </c>
      <c r="L25" s="74">
        <v>0</v>
      </c>
      <c r="M25" s="76">
        <v>0</v>
      </c>
      <c r="N25" s="76">
        <f t="shared" si="0"/>
        <v>10</v>
      </c>
      <c r="O25" s="56">
        <v>0</v>
      </c>
      <c r="P25" s="20">
        <v>0</v>
      </c>
      <c r="Q25" s="16">
        <v>0</v>
      </c>
      <c r="R25" s="21">
        <v>1</v>
      </c>
      <c r="S25" s="15">
        <v>1</v>
      </c>
      <c r="T25" s="66">
        <v>1</v>
      </c>
      <c r="U25" s="20">
        <v>2</v>
      </c>
      <c r="V25" s="62"/>
      <c r="W25" s="15">
        <v>3</v>
      </c>
      <c r="X25" s="11">
        <v>2</v>
      </c>
      <c r="Y25" s="74">
        <v>2</v>
      </c>
      <c r="Z25" s="76">
        <v>2</v>
      </c>
      <c r="AA25">
        <f t="shared" si="1"/>
        <v>14</v>
      </c>
      <c r="AB25" s="20"/>
      <c r="AD25" s="1" t="s">
        <v>12</v>
      </c>
      <c r="AE25" s="56">
        <v>1</v>
      </c>
      <c r="AF25" s="20">
        <v>1</v>
      </c>
      <c r="AG25" s="16">
        <v>1</v>
      </c>
      <c r="AH25" s="21">
        <v>1</v>
      </c>
      <c r="AI25" s="15">
        <v>1</v>
      </c>
      <c r="AJ25" s="66">
        <v>1</v>
      </c>
      <c r="AK25" s="20">
        <v>1</v>
      </c>
      <c r="AL25" s="62"/>
      <c r="AM25" s="15">
        <v>4</v>
      </c>
      <c r="AN25" s="11">
        <v>2</v>
      </c>
      <c r="AO25" s="74">
        <v>2</v>
      </c>
      <c r="AP25" s="76">
        <v>2</v>
      </c>
      <c r="AQ25" s="19">
        <f t="shared" si="2"/>
        <v>17</v>
      </c>
      <c r="AR25" s="56"/>
      <c r="AS25" s="20">
        <v>0</v>
      </c>
      <c r="AT25" s="16">
        <v>1</v>
      </c>
      <c r="AU25" s="21">
        <v>0</v>
      </c>
      <c r="AV25" s="15">
        <v>0</v>
      </c>
      <c r="AW25" s="66">
        <v>0</v>
      </c>
      <c r="AX25" s="20">
        <v>1</v>
      </c>
      <c r="AY25" s="62"/>
      <c r="AZ25" s="15">
        <v>5</v>
      </c>
      <c r="BA25" s="11">
        <v>0</v>
      </c>
      <c r="BB25" s="74">
        <v>0</v>
      </c>
      <c r="BC25" s="76">
        <v>0</v>
      </c>
      <c r="BD25" s="19">
        <f t="shared" si="3"/>
        <v>7</v>
      </c>
      <c r="BF25" s="53" t="s">
        <v>227</v>
      </c>
      <c r="BG25" s="15">
        <v>2</v>
      </c>
      <c r="BH25" s="15">
        <v>4</v>
      </c>
      <c r="BI25" s="15">
        <v>1</v>
      </c>
      <c r="BJ25" s="15">
        <v>2</v>
      </c>
      <c r="BK25" s="15">
        <v>1</v>
      </c>
      <c r="BL25" s="15">
        <v>3</v>
      </c>
      <c r="BM25" s="15"/>
      <c r="BN25" s="15"/>
      <c r="BO25" s="15">
        <v>1</v>
      </c>
      <c r="BP25" s="15"/>
      <c r="BQ25" s="15">
        <v>1</v>
      </c>
      <c r="BR25" s="15">
        <v>1</v>
      </c>
      <c r="BS25" s="15"/>
      <c r="BT25" s="15"/>
      <c r="BU25" s="15"/>
    </row>
    <row r="26" spans="1:73" x14ac:dyDescent="0.3">
      <c r="A26" s="1" t="s">
        <v>13</v>
      </c>
      <c r="B26" s="56">
        <v>4</v>
      </c>
      <c r="C26" s="20">
        <v>4</v>
      </c>
      <c r="D26" s="16">
        <v>0</v>
      </c>
      <c r="E26" s="21">
        <v>0</v>
      </c>
      <c r="F26" s="15">
        <v>0</v>
      </c>
      <c r="G26" s="66">
        <v>0</v>
      </c>
      <c r="H26" s="20">
        <v>0</v>
      </c>
      <c r="I26" s="62">
        <v>2</v>
      </c>
      <c r="J26" s="15">
        <v>0</v>
      </c>
      <c r="K26" s="11">
        <v>0</v>
      </c>
      <c r="L26" s="74">
        <v>0</v>
      </c>
      <c r="M26" s="76">
        <v>0</v>
      </c>
      <c r="N26" s="76">
        <f t="shared" si="0"/>
        <v>10</v>
      </c>
      <c r="O26" s="56">
        <v>0</v>
      </c>
      <c r="P26" s="20">
        <v>0</v>
      </c>
      <c r="Q26" s="16">
        <v>1</v>
      </c>
      <c r="R26" s="21">
        <v>0</v>
      </c>
      <c r="S26" s="15">
        <v>1</v>
      </c>
      <c r="T26" s="66">
        <v>1</v>
      </c>
      <c r="U26" s="20">
        <v>2</v>
      </c>
      <c r="V26" s="62">
        <v>2</v>
      </c>
      <c r="W26" s="15">
        <v>2</v>
      </c>
      <c r="X26" s="11">
        <v>2</v>
      </c>
      <c r="Y26" s="74">
        <v>2</v>
      </c>
      <c r="Z26" s="76">
        <v>2</v>
      </c>
      <c r="AA26">
        <f t="shared" si="1"/>
        <v>15</v>
      </c>
      <c r="AB26" s="20"/>
      <c r="AD26" s="1" t="s">
        <v>13</v>
      </c>
      <c r="AE26" s="56">
        <v>1</v>
      </c>
      <c r="AF26" s="20">
        <v>1</v>
      </c>
      <c r="AG26" s="16">
        <v>1</v>
      </c>
      <c r="AH26" s="21">
        <v>1</v>
      </c>
      <c r="AI26" s="15">
        <v>1</v>
      </c>
      <c r="AJ26" s="66">
        <v>1</v>
      </c>
      <c r="AK26" s="20">
        <v>1</v>
      </c>
      <c r="AL26" s="62">
        <v>3</v>
      </c>
      <c r="AM26" s="15">
        <v>2</v>
      </c>
      <c r="AN26" s="11">
        <v>2</v>
      </c>
      <c r="AO26" s="74">
        <v>2</v>
      </c>
      <c r="AP26" s="76">
        <v>2</v>
      </c>
      <c r="AQ26" s="19">
        <f t="shared" si="2"/>
        <v>18</v>
      </c>
      <c r="AR26" s="56">
        <v>3</v>
      </c>
      <c r="AS26" s="20">
        <v>3</v>
      </c>
      <c r="AT26" s="16">
        <v>0</v>
      </c>
      <c r="AU26" s="21">
        <v>0</v>
      </c>
      <c r="AV26" s="15">
        <v>0</v>
      </c>
      <c r="AW26" s="66">
        <v>0</v>
      </c>
      <c r="AX26" s="20">
        <v>1</v>
      </c>
      <c r="AY26" s="62">
        <v>1</v>
      </c>
      <c r="AZ26" s="15">
        <v>0</v>
      </c>
      <c r="BA26" s="11">
        <v>0</v>
      </c>
      <c r="BB26" s="74">
        <v>0</v>
      </c>
      <c r="BC26" s="76">
        <v>0</v>
      </c>
      <c r="BD26" s="19">
        <f t="shared" si="3"/>
        <v>8</v>
      </c>
      <c r="BF26" s="53" t="s">
        <v>229</v>
      </c>
      <c r="BG26" s="11">
        <v>1</v>
      </c>
      <c r="BH26" s="11">
        <v>3</v>
      </c>
      <c r="BI26" s="11">
        <v>2</v>
      </c>
      <c r="BJ26" s="11"/>
      <c r="BK26" s="11">
        <v>2</v>
      </c>
      <c r="BL26" s="11">
        <v>1</v>
      </c>
      <c r="BM26" s="11"/>
      <c r="BN26" s="11">
        <v>1</v>
      </c>
      <c r="BO26" s="11">
        <v>1</v>
      </c>
      <c r="BP26" s="11"/>
      <c r="BQ26" s="11"/>
      <c r="BR26" s="11"/>
      <c r="BS26" s="11"/>
      <c r="BT26" s="11"/>
      <c r="BU26" s="11"/>
    </row>
    <row r="27" spans="1:73" x14ac:dyDescent="0.3">
      <c r="A27" s="1" t="s">
        <v>99</v>
      </c>
      <c r="B27" s="56"/>
      <c r="C27" s="20"/>
      <c r="D27" s="16"/>
      <c r="E27" s="21">
        <v>0</v>
      </c>
      <c r="F27" s="15"/>
      <c r="G27" s="66">
        <v>3</v>
      </c>
      <c r="H27" s="20">
        <v>0</v>
      </c>
      <c r="I27" s="62">
        <v>0</v>
      </c>
      <c r="J27" s="15">
        <v>0</v>
      </c>
      <c r="K27" s="11">
        <v>0</v>
      </c>
      <c r="L27" s="74">
        <v>0</v>
      </c>
      <c r="M27" s="76">
        <v>0</v>
      </c>
      <c r="N27" s="76">
        <f t="shared" si="0"/>
        <v>3</v>
      </c>
      <c r="O27" s="56"/>
      <c r="P27" s="20"/>
      <c r="Q27" s="16"/>
      <c r="R27" s="21">
        <v>1</v>
      </c>
      <c r="S27" s="15"/>
      <c r="T27" s="66">
        <v>1</v>
      </c>
      <c r="U27" s="20">
        <v>1</v>
      </c>
      <c r="V27" s="62">
        <v>1</v>
      </c>
      <c r="W27" s="15">
        <v>1</v>
      </c>
      <c r="X27" s="11">
        <v>2</v>
      </c>
      <c r="Y27" s="74">
        <v>2</v>
      </c>
      <c r="Z27" s="76">
        <v>2</v>
      </c>
      <c r="AA27">
        <f t="shared" si="1"/>
        <v>11</v>
      </c>
      <c r="AB27" s="20">
        <v>1</v>
      </c>
      <c r="AD27" s="1" t="s">
        <v>99</v>
      </c>
      <c r="AE27" s="56"/>
      <c r="AF27" s="20">
        <v>1</v>
      </c>
      <c r="AG27" s="16"/>
      <c r="AH27" s="21">
        <v>1</v>
      </c>
      <c r="AI27" s="15"/>
      <c r="AJ27" s="66">
        <v>1</v>
      </c>
      <c r="AK27" s="20">
        <v>1</v>
      </c>
      <c r="AL27" s="62">
        <v>1</v>
      </c>
      <c r="AM27" s="15">
        <v>0</v>
      </c>
      <c r="AN27" s="11">
        <v>2</v>
      </c>
      <c r="AO27" s="74">
        <v>2</v>
      </c>
      <c r="AP27" s="76">
        <v>2</v>
      </c>
      <c r="AQ27" s="19">
        <f t="shared" si="2"/>
        <v>11</v>
      </c>
      <c r="AR27" s="56"/>
      <c r="AS27" s="20"/>
      <c r="AT27" s="16"/>
      <c r="AU27" s="21">
        <v>0</v>
      </c>
      <c r="AV27" s="15"/>
      <c r="AW27" s="66">
        <v>3</v>
      </c>
      <c r="AX27" s="20">
        <v>0</v>
      </c>
      <c r="AY27" s="62">
        <v>0</v>
      </c>
      <c r="AZ27" s="15">
        <v>1</v>
      </c>
      <c r="BA27" s="11">
        <v>0</v>
      </c>
      <c r="BB27" s="74">
        <v>0</v>
      </c>
      <c r="BC27" s="76">
        <v>0</v>
      </c>
      <c r="BD27" s="19">
        <f t="shared" si="3"/>
        <v>4</v>
      </c>
      <c r="BF27" s="53" t="s">
        <v>231</v>
      </c>
      <c r="BG27" s="74">
        <v>6</v>
      </c>
      <c r="BH27" s="74">
        <v>3</v>
      </c>
      <c r="BI27" s="74">
        <v>4</v>
      </c>
      <c r="BJ27" s="74">
        <v>1</v>
      </c>
      <c r="BK27" s="74">
        <v>1</v>
      </c>
      <c r="BL27" s="74">
        <v>2</v>
      </c>
      <c r="BM27" s="74"/>
      <c r="BN27" s="74"/>
      <c r="BO27" s="74">
        <v>1</v>
      </c>
      <c r="BP27" s="74">
        <v>1</v>
      </c>
      <c r="BQ27" s="74"/>
      <c r="BR27" s="74">
        <v>1</v>
      </c>
      <c r="BS27" s="74"/>
      <c r="BT27" s="74"/>
      <c r="BU27" s="74"/>
    </row>
    <row r="28" spans="1:73" x14ac:dyDescent="0.3">
      <c r="A28" s="1" t="s">
        <v>100</v>
      </c>
      <c r="B28" s="56"/>
      <c r="C28" s="20"/>
      <c r="D28" s="16"/>
      <c r="E28" s="21">
        <v>0</v>
      </c>
      <c r="F28" s="15"/>
      <c r="G28" s="66"/>
      <c r="H28" s="20">
        <v>0</v>
      </c>
      <c r="I28" s="62">
        <v>0</v>
      </c>
      <c r="J28" s="15">
        <v>0</v>
      </c>
      <c r="K28" s="11">
        <v>0</v>
      </c>
      <c r="L28" s="74">
        <v>0</v>
      </c>
      <c r="M28" s="76">
        <v>0</v>
      </c>
      <c r="N28" s="76">
        <f t="shared" si="0"/>
        <v>0</v>
      </c>
      <c r="O28" s="56"/>
      <c r="P28" s="20"/>
      <c r="Q28" s="16"/>
      <c r="R28" s="21">
        <v>1</v>
      </c>
      <c r="S28" s="15"/>
      <c r="T28" s="66"/>
      <c r="U28" s="20">
        <v>1</v>
      </c>
      <c r="V28" s="62">
        <v>1</v>
      </c>
      <c r="W28" s="15">
        <v>1</v>
      </c>
      <c r="X28" s="11">
        <v>2</v>
      </c>
      <c r="Y28" s="74">
        <v>2</v>
      </c>
      <c r="Z28" s="76">
        <v>2</v>
      </c>
      <c r="AA28">
        <f t="shared" si="1"/>
        <v>10</v>
      </c>
      <c r="AB28" s="20">
        <v>1</v>
      </c>
      <c r="AD28" s="1" t="s">
        <v>100</v>
      </c>
      <c r="AE28" s="56"/>
      <c r="AF28" s="20">
        <v>1</v>
      </c>
      <c r="AG28" s="16"/>
      <c r="AH28" s="21">
        <v>1</v>
      </c>
      <c r="AI28" s="15"/>
      <c r="AJ28" s="66"/>
      <c r="AK28" s="20">
        <v>1</v>
      </c>
      <c r="AL28" s="62">
        <v>1</v>
      </c>
      <c r="AM28" s="15">
        <v>0</v>
      </c>
      <c r="AN28" s="11">
        <v>2</v>
      </c>
      <c r="AO28" s="74">
        <v>2</v>
      </c>
      <c r="AP28" s="76">
        <v>2</v>
      </c>
      <c r="AQ28" s="19">
        <f t="shared" si="2"/>
        <v>10</v>
      </c>
      <c r="AR28" s="56"/>
      <c r="AS28" s="20"/>
      <c r="AT28" s="16"/>
      <c r="AU28" s="21">
        <v>0</v>
      </c>
      <c r="AV28" s="15"/>
      <c r="AW28" s="66"/>
      <c r="AX28" s="20">
        <v>0</v>
      </c>
      <c r="AY28" s="62">
        <v>0</v>
      </c>
      <c r="AZ28" s="15">
        <v>1</v>
      </c>
      <c r="BA28" s="11">
        <v>0</v>
      </c>
      <c r="BB28" s="74">
        <v>0</v>
      </c>
      <c r="BC28" s="76">
        <v>0</v>
      </c>
      <c r="BD28" s="19">
        <f t="shared" si="3"/>
        <v>1</v>
      </c>
      <c r="BF28" s="53" t="s">
        <v>233</v>
      </c>
      <c r="BG28" s="76">
        <v>2</v>
      </c>
      <c r="BH28" s="76">
        <v>2</v>
      </c>
      <c r="BI28" s="76">
        <v>3</v>
      </c>
      <c r="BJ28" s="76">
        <v>1</v>
      </c>
      <c r="BK28" s="76"/>
      <c r="BL28" s="76">
        <v>2</v>
      </c>
      <c r="BM28" s="76">
        <v>1</v>
      </c>
      <c r="BN28" s="76"/>
      <c r="BO28" s="76">
        <v>1</v>
      </c>
      <c r="BP28" s="76">
        <v>1</v>
      </c>
      <c r="BQ28" s="76">
        <v>1</v>
      </c>
      <c r="BR28" s="76"/>
      <c r="BS28" s="76"/>
      <c r="BT28" s="76">
        <v>1</v>
      </c>
      <c r="BU28" s="76"/>
    </row>
    <row r="29" spans="1:73" x14ac:dyDescent="0.3">
      <c r="A29" s="1" t="s">
        <v>101</v>
      </c>
      <c r="B29" s="56"/>
      <c r="C29" s="20"/>
      <c r="D29" s="16"/>
      <c r="E29" s="21"/>
      <c r="F29" s="15"/>
      <c r="G29" s="66"/>
      <c r="H29" s="20"/>
      <c r="I29" s="62"/>
      <c r="J29" s="15">
        <v>0</v>
      </c>
      <c r="K29" s="11"/>
      <c r="L29" s="74">
        <v>0</v>
      </c>
      <c r="M29" s="76"/>
      <c r="N29" s="76">
        <f t="shared" si="0"/>
        <v>0</v>
      </c>
      <c r="O29" s="56"/>
      <c r="P29" s="20"/>
      <c r="Q29" s="16"/>
      <c r="R29" s="21"/>
      <c r="S29" s="15"/>
      <c r="T29" s="66"/>
      <c r="U29" s="20"/>
      <c r="V29" s="62"/>
      <c r="W29" s="15">
        <v>1</v>
      </c>
      <c r="X29" s="11"/>
      <c r="Y29" s="74">
        <v>2</v>
      </c>
      <c r="Z29" s="76"/>
      <c r="AA29">
        <f t="shared" si="1"/>
        <v>3</v>
      </c>
      <c r="AB29" s="20"/>
      <c r="AD29" s="1" t="s">
        <v>101</v>
      </c>
      <c r="AE29" s="56"/>
      <c r="AF29" s="20"/>
      <c r="AG29" s="16"/>
      <c r="AH29" s="21"/>
      <c r="AI29" s="15"/>
      <c r="AJ29" s="66"/>
      <c r="AK29" s="20"/>
      <c r="AL29" s="62"/>
      <c r="AM29" s="15">
        <v>0</v>
      </c>
      <c r="AN29" s="11"/>
      <c r="AO29" s="74">
        <v>2</v>
      </c>
      <c r="AP29" s="76"/>
      <c r="AQ29" s="19">
        <f t="shared" si="2"/>
        <v>2</v>
      </c>
      <c r="AR29" s="56"/>
      <c r="AS29" s="20"/>
      <c r="AT29" s="16"/>
      <c r="AU29" s="21"/>
      <c r="AV29" s="15"/>
      <c r="AW29" s="66"/>
      <c r="AX29" s="20"/>
      <c r="AY29" s="62"/>
      <c r="AZ29" s="15">
        <v>1</v>
      </c>
      <c r="BA29" s="11"/>
      <c r="BB29" s="74">
        <v>0</v>
      </c>
      <c r="BC29" s="76"/>
      <c r="BD29" s="19">
        <f t="shared" si="3"/>
        <v>1</v>
      </c>
      <c r="BG29">
        <f>SUM(BG17:BG28)</f>
        <v>14</v>
      </c>
      <c r="BH29">
        <f t="shared" ref="BH29:BU29" si="5">SUM(BH17:BH28)</f>
        <v>22</v>
      </c>
      <c r="BI29">
        <f t="shared" si="5"/>
        <v>24</v>
      </c>
      <c r="BJ29">
        <f t="shared" si="5"/>
        <v>8</v>
      </c>
      <c r="BK29">
        <f t="shared" si="5"/>
        <v>10</v>
      </c>
      <c r="BL29">
        <f t="shared" si="5"/>
        <v>14</v>
      </c>
      <c r="BM29">
        <f t="shared" si="5"/>
        <v>6</v>
      </c>
      <c r="BN29">
        <f t="shared" si="5"/>
        <v>3</v>
      </c>
      <c r="BO29">
        <f t="shared" si="5"/>
        <v>7</v>
      </c>
      <c r="BP29">
        <f t="shared" si="5"/>
        <v>3</v>
      </c>
      <c r="BQ29">
        <f t="shared" si="5"/>
        <v>3</v>
      </c>
      <c r="BR29">
        <f t="shared" si="5"/>
        <v>3</v>
      </c>
      <c r="BS29">
        <f t="shared" si="5"/>
        <v>0</v>
      </c>
      <c r="BT29">
        <f t="shared" si="5"/>
        <v>3</v>
      </c>
      <c r="BU29">
        <f t="shared" si="5"/>
        <v>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D773-F207-4307-982D-2AA78EADB099}">
  <dimension ref="A1:M58"/>
  <sheetViews>
    <sheetView topLeftCell="H1" zoomScale="70" zoomScaleNormal="70" workbookViewId="0">
      <selection activeCell="P56" sqref="P56"/>
    </sheetView>
  </sheetViews>
  <sheetFormatPr defaultRowHeight="14.4" x14ac:dyDescent="0.3"/>
  <cols>
    <col min="1" max="2" width="21" bestFit="1" customWidth="1"/>
    <col min="3" max="4" width="33.44140625" bestFit="1" customWidth="1"/>
    <col min="7" max="7" width="20.109375" bestFit="1" customWidth="1"/>
    <col min="8" max="9" width="33.44140625" bestFit="1" customWidth="1"/>
    <col min="10" max="10" width="33.44140625" customWidth="1"/>
    <col min="11" max="11" width="9.88671875" bestFit="1" customWidth="1"/>
    <col min="12" max="12" width="26.5546875" bestFit="1" customWidth="1"/>
    <col min="13" max="13" width="28.6640625" bestFit="1" customWidth="1"/>
    <col min="15" max="15" width="25.6640625" bestFit="1" customWidth="1"/>
    <col min="16" max="16" width="27.44140625" bestFit="1" customWidth="1"/>
  </cols>
  <sheetData>
    <row r="1" spans="1:13" ht="15.6" x14ac:dyDescent="0.3">
      <c r="A1" s="97" t="s">
        <v>276</v>
      </c>
      <c r="B1" s="49" t="s">
        <v>171</v>
      </c>
      <c r="C1" s="95" t="s">
        <v>243</v>
      </c>
      <c r="D1" s="72" t="s">
        <v>244</v>
      </c>
      <c r="F1" s="49" t="s">
        <v>171</v>
      </c>
      <c r="G1" s="78" t="s">
        <v>276</v>
      </c>
      <c r="H1" s="95" t="s">
        <v>243</v>
      </c>
      <c r="I1" s="72" t="s">
        <v>244</v>
      </c>
      <c r="J1" s="78" t="s">
        <v>276</v>
      </c>
      <c r="K1" s="1" t="s">
        <v>242</v>
      </c>
      <c r="L1" s="78" t="s">
        <v>245</v>
      </c>
      <c r="M1" s="87" t="s">
        <v>262</v>
      </c>
    </row>
    <row r="2" spans="1:13" x14ac:dyDescent="0.3">
      <c r="A2" s="172" t="s">
        <v>263</v>
      </c>
      <c r="B2" s="1" t="s">
        <v>76</v>
      </c>
      <c r="C2" s="1">
        <v>2</v>
      </c>
      <c r="D2" s="1">
        <v>3</v>
      </c>
      <c r="F2" s="1" t="s">
        <v>33</v>
      </c>
      <c r="G2" s="172" t="s">
        <v>278</v>
      </c>
      <c r="H2" s="1">
        <v>16</v>
      </c>
      <c r="I2" s="1">
        <v>117</v>
      </c>
      <c r="J2" s="145" t="s">
        <v>278</v>
      </c>
      <c r="K2" s="1" t="s">
        <v>33</v>
      </c>
      <c r="L2" s="78">
        <v>123</v>
      </c>
      <c r="M2" s="87">
        <v>10</v>
      </c>
    </row>
    <row r="3" spans="1:13" x14ac:dyDescent="0.3">
      <c r="A3" s="173"/>
      <c r="B3" s="1" t="s">
        <v>77</v>
      </c>
      <c r="C3" s="1">
        <v>3</v>
      </c>
      <c r="D3" s="1">
        <v>11</v>
      </c>
      <c r="F3" s="1" t="s">
        <v>22</v>
      </c>
      <c r="G3" s="173"/>
      <c r="H3" s="1">
        <v>23</v>
      </c>
      <c r="I3" s="1">
        <v>87</v>
      </c>
      <c r="J3" s="145"/>
      <c r="K3" s="1" t="s">
        <v>22</v>
      </c>
      <c r="L3" s="78">
        <v>93</v>
      </c>
      <c r="M3" s="87">
        <v>14</v>
      </c>
    </row>
    <row r="4" spans="1:13" x14ac:dyDescent="0.3">
      <c r="A4" s="173"/>
      <c r="B4" s="1" t="s">
        <v>175</v>
      </c>
      <c r="C4" s="1">
        <v>0</v>
      </c>
      <c r="D4" s="1">
        <v>0</v>
      </c>
      <c r="F4" s="1" t="s">
        <v>4</v>
      </c>
      <c r="G4" s="174"/>
      <c r="H4" s="1">
        <v>19</v>
      </c>
      <c r="I4" s="1">
        <v>23</v>
      </c>
      <c r="J4" s="145"/>
      <c r="K4" s="1" t="s">
        <v>4</v>
      </c>
      <c r="L4" s="78">
        <v>19</v>
      </c>
      <c r="M4" s="87">
        <v>24</v>
      </c>
    </row>
    <row r="5" spans="1:13" x14ac:dyDescent="0.3">
      <c r="A5" s="173"/>
      <c r="B5" s="1" t="s">
        <v>58</v>
      </c>
      <c r="C5" s="1">
        <v>0</v>
      </c>
      <c r="D5" s="1">
        <v>17</v>
      </c>
      <c r="F5" s="1" t="s">
        <v>98</v>
      </c>
      <c r="G5" s="172" t="s">
        <v>265</v>
      </c>
      <c r="H5" s="1">
        <v>21</v>
      </c>
      <c r="I5" s="1">
        <v>8</v>
      </c>
      <c r="J5" s="145" t="s">
        <v>265</v>
      </c>
      <c r="K5" s="1" t="s">
        <v>98</v>
      </c>
      <c r="L5" s="78">
        <v>15</v>
      </c>
      <c r="M5" s="87">
        <v>11</v>
      </c>
    </row>
    <row r="6" spans="1:13" x14ac:dyDescent="0.3">
      <c r="A6" s="173"/>
      <c r="B6" s="1" t="s">
        <v>36</v>
      </c>
      <c r="C6" s="1">
        <v>10</v>
      </c>
      <c r="D6" s="1">
        <v>47</v>
      </c>
      <c r="F6" s="1" t="s">
        <v>101</v>
      </c>
      <c r="G6" s="174"/>
      <c r="H6" s="1"/>
      <c r="I6" s="1"/>
      <c r="J6" s="145"/>
      <c r="K6" s="1" t="s">
        <v>101</v>
      </c>
      <c r="L6" s="78">
        <v>0</v>
      </c>
      <c r="M6" s="87">
        <v>3</v>
      </c>
    </row>
    <row r="7" spans="1:13" x14ac:dyDescent="0.3">
      <c r="A7" s="174"/>
      <c r="B7" s="1" t="s">
        <v>177</v>
      </c>
      <c r="C7" s="1">
        <v>0</v>
      </c>
      <c r="D7" s="1">
        <v>4</v>
      </c>
      <c r="F7" s="1"/>
      <c r="G7" s="172" t="s">
        <v>279</v>
      </c>
      <c r="H7" s="1"/>
      <c r="I7" s="1"/>
      <c r="J7" s="145" t="s">
        <v>282</v>
      </c>
      <c r="K7" s="1" t="s">
        <v>15</v>
      </c>
      <c r="L7" s="78">
        <v>114</v>
      </c>
      <c r="M7" s="87">
        <v>27</v>
      </c>
    </row>
    <row r="8" spans="1:13" x14ac:dyDescent="0.3">
      <c r="A8" s="172" t="s">
        <v>278</v>
      </c>
      <c r="B8" s="1" t="s">
        <v>33</v>
      </c>
      <c r="C8" s="1">
        <v>16</v>
      </c>
      <c r="D8" s="1">
        <v>117</v>
      </c>
      <c r="F8" s="1" t="s">
        <v>15</v>
      </c>
      <c r="G8" s="173"/>
      <c r="H8" s="1">
        <v>27</v>
      </c>
      <c r="I8" s="1">
        <v>114</v>
      </c>
      <c r="J8" s="145"/>
      <c r="K8" s="1" t="s">
        <v>29</v>
      </c>
      <c r="L8" s="78">
        <v>87</v>
      </c>
      <c r="M8" s="87">
        <v>38</v>
      </c>
    </row>
    <row r="9" spans="1:13" x14ac:dyDescent="0.3">
      <c r="A9" s="174"/>
      <c r="B9" s="1" t="s">
        <v>22</v>
      </c>
      <c r="C9" s="1">
        <v>23</v>
      </c>
      <c r="D9" s="1">
        <v>87</v>
      </c>
      <c r="F9" s="1" t="s">
        <v>29</v>
      </c>
      <c r="G9" s="173"/>
      <c r="H9" s="1">
        <v>28</v>
      </c>
      <c r="I9" s="1">
        <v>97</v>
      </c>
      <c r="J9" s="145"/>
      <c r="K9" s="1" t="s">
        <v>1</v>
      </c>
      <c r="L9" s="78">
        <v>62</v>
      </c>
      <c r="M9" s="87">
        <v>52</v>
      </c>
    </row>
    <row r="10" spans="1:13" x14ac:dyDescent="0.3">
      <c r="A10" s="172" t="s">
        <v>279</v>
      </c>
      <c r="B10" s="1" t="s">
        <v>14</v>
      </c>
      <c r="C10" s="1">
        <v>7</v>
      </c>
      <c r="D10" s="1">
        <v>48</v>
      </c>
      <c r="F10" s="1" t="s">
        <v>178</v>
      </c>
      <c r="G10" s="173"/>
      <c r="H10" s="1"/>
      <c r="I10" s="1"/>
      <c r="J10" s="145"/>
      <c r="K10" s="1" t="s">
        <v>2</v>
      </c>
      <c r="L10" s="78">
        <v>35</v>
      </c>
      <c r="M10" s="87">
        <v>42</v>
      </c>
    </row>
    <row r="11" spans="1:13" x14ac:dyDescent="0.3">
      <c r="A11" s="173"/>
      <c r="B11" s="1" t="s">
        <v>15</v>
      </c>
      <c r="C11" s="1">
        <v>27</v>
      </c>
      <c r="D11" s="1">
        <v>114</v>
      </c>
      <c r="F11" s="1" t="s">
        <v>1</v>
      </c>
      <c r="G11" s="173"/>
      <c r="H11" s="1">
        <v>25</v>
      </c>
      <c r="I11" s="1">
        <v>85</v>
      </c>
      <c r="J11" s="145"/>
      <c r="K11" s="1" t="s">
        <v>3</v>
      </c>
      <c r="L11" s="78">
        <v>18</v>
      </c>
      <c r="M11" s="87">
        <v>32</v>
      </c>
    </row>
    <row r="12" spans="1:13" x14ac:dyDescent="0.3">
      <c r="A12" s="173"/>
      <c r="B12" s="1" t="s">
        <v>29</v>
      </c>
      <c r="C12" s="1">
        <v>28</v>
      </c>
      <c r="D12" s="1">
        <v>97</v>
      </c>
      <c r="F12" s="1" t="s">
        <v>2</v>
      </c>
      <c r="G12" s="173"/>
      <c r="H12" s="1">
        <v>20</v>
      </c>
      <c r="I12" s="1">
        <v>51</v>
      </c>
      <c r="J12" s="145"/>
      <c r="K12" s="1" t="s">
        <v>14</v>
      </c>
      <c r="L12" s="78">
        <v>47</v>
      </c>
      <c r="M12" s="87">
        <v>7</v>
      </c>
    </row>
    <row r="13" spans="1:13" x14ac:dyDescent="0.3">
      <c r="A13" s="173"/>
      <c r="B13" s="1"/>
      <c r="C13" s="1"/>
      <c r="D13" s="1"/>
      <c r="F13" s="1" t="s">
        <v>14</v>
      </c>
      <c r="G13" s="173"/>
      <c r="H13" s="1">
        <v>7</v>
      </c>
      <c r="I13" s="1">
        <v>48</v>
      </c>
      <c r="J13" s="145"/>
      <c r="K13" s="1" t="s">
        <v>5</v>
      </c>
      <c r="L13" s="78">
        <v>11</v>
      </c>
      <c r="M13" s="87">
        <v>22</v>
      </c>
    </row>
    <row r="14" spans="1:13" x14ac:dyDescent="0.3">
      <c r="A14" s="173"/>
      <c r="B14" s="1" t="s">
        <v>178</v>
      </c>
      <c r="C14" s="1">
        <v>0</v>
      </c>
      <c r="D14" s="1">
        <v>0</v>
      </c>
      <c r="F14" s="1" t="s">
        <v>3</v>
      </c>
      <c r="G14" s="173"/>
      <c r="H14" s="1">
        <v>13</v>
      </c>
      <c r="I14" s="1">
        <v>28</v>
      </c>
      <c r="J14" s="145"/>
      <c r="K14" s="1" t="s">
        <v>6</v>
      </c>
      <c r="L14" s="78">
        <v>10</v>
      </c>
      <c r="M14" s="87">
        <v>24</v>
      </c>
    </row>
    <row r="15" spans="1:13" x14ac:dyDescent="0.3">
      <c r="A15" s="173"/>
      <c r="B15" s="1" t="s">
        <v>1</v>
      </c>
      <c r="C15" s="1">
        <v>25</v>
      </c>
      <c r="D15" s="1">
        <v>85</v>
      </c>
      <c r="F15" s="1" t="s">
        <v>5</v>
      </c>
      <c r="G15" s="173"/>
      <c r="H15" s="1">
        <v>22</v>
      </c>
      <c r="I15" s="1">
        <v>10</v>
      </c>
      <c r="J15" s="145"/>
      <c r="K15" s="1" t="s">
        <v>54</v>
      </c>
      <c r="L15" s="78">
        <v>14</v>
      </c>
      <c r="M15" s="87">
        <v>18</v>
      </c>
    </row>
    <row r="16" spans="1:13" x14ac:dyDescent="0.3">
      <c r="A16" s="173"/>
      <c r="B16" s="1" t="s">
        <v>2</v>
      </c>
      <c r="C16" s="1">
        <v>20</v>
      </c>
      <c r="D16" s="1">
        <v>51</v>
      </c>
      <c r="F16" s="1" t="s">
        <v>6</v>
      </c>
      <c r="G16" s="173"/>
      <c r="H16" s="1">
        <v>22</v>
      </c>
      <c r="I16" s="1">
        <v>11</v>
      </c>
      <c r="J16" s="145" t="s">
        <v>281</v>
      </c>
      <c r="K16" s="1" t="s">
        <v>119</v>
      </c>
      <c r="L16" s="78">
        <v>2</v>
      </c>
      <c r="M16" s="87">
        <v>0</v>
      </c>
    </row>
    <row r="17" spans="1:13" x14ac:dyDescent="0.3">
      <c r="A17" s="174"/>
      <c r="B17" s="1" t="s">
        <v>3</v>
      </c>
      <c r="C17" s="1">
        <v>13</v>
      </c>
      <c r="D17" s="1">
        <v>28</v>
      </c>
      <c r="F17" s="1" t="s">
        <v>180</v>
      </c>
      <c r="G17" s="174"/>
      <c r="H17" s="1"/>
      <c r="I17" s="1"/>
      <c r="J17" s="145"/>
      <c r="K17" s="1" t="s">
        <v>181</v>
      </c>
      <c r="L17" s="78">
        <v>5</v>
      </c>
      <c r="M17" s="87">
        <v>0</v>
      </c>
    </row>
    <row r="18" spans="1:13" x14ac:dyDescent="0.3">
      <c r="A18" s="1" t="s">
        <v>278</v>
      </c>
      <c r="B18" s="1" t="s">
        <v>4</v>
      </c>
      <c r="C18" s="1">
        <v>19</v>
      </c>
      <c r="D18" s="1">
        <v>23</v>
      </c>
      <c r="F18" s="1" t="s">
        <v>54</v>
      </c>
      <c r="G18" s="172" t="s">
        <v>281</v>
      </c>
      <c r="H18" s="1">
        <v>21</v>
      </c>
      <c r="I18" s="1">
        <v>11</v>
      </c>
      <c r="J18" s="145"/>
      <c r="K18" s="1" t="s">
        <v>12</v>
      </c>
      <c r="L18" s="78">
        <v>10</v>
      </c>
      <c r="M18" s="87">
        <v>14</v>
      </c>
    </row>
    <row r="19" spans="1:13" x14ac:dyDescent="0.3">
      <c r="A19" s="145" t="s">
        <v>280</v>
      </c>
      <c r="B19" s="1" t="s">
        <v>5</v>
      </c>
      <c r="C19" s="1">
        <v>22</v>
      </c>
      <c r="D19" s="1">
        <v>10</v>
      </c>
      <c r="F19" s="1" t="s">
        <v>119</v>
      </c>
      <c r="G19" s="173"/>
      <c r="H19" s="1">
        <v>1</v>
      </c>
      <c r="I19" s="1">
        <v>1</v>
      </c>
      <c r="J19" s="145"/>
      <c r="K19" s="1" t="s">
        <v>13</v>
      </c>
      <c r="L19" s="78">
        <v>10</v>
      </c>
      <c r="M19" s="87">
        <v>15</v>
      </c>
    </row>
    <row r="20" spans="1:13" x14ac:dyDescent="0.3">
      <c r="A20" s="145"/>
      <c r="B20" s="1" t="s">
        <v>6</v>
      </c>
      <c r="C20" s="1">
        <v>22</v>
      </c>
      <c r="D20" s="1">
        <v>11</v>
      </c>
      <c r="F20" s="1" t="s">
        <v>181</v>
      </c>
      <c r="G20" s="173"/>
      <c r="H20" s="1">
        <v>2</v>
      </c>
      <c r="I20" s="1">
        <v>3</v>
      </c>
      <c r="J20" s="145"/>
      <c r="K20" s="1" t="s">
        <v>99</v>
      </c>
      <c r="L20" s="78">
        <v>3</v>
      </c>
      <c r="M20" s="87">
        <v>11</v>
      </c>
    </row>
    <row r="21" spans="1:13" x14ac:dyDescent="0.3">
      <c r="A21" s="145"/>
      <c r="B21" s="1" t="s">
        <v>180</v>
      </c>
      <c r="C21" s="1">
        <v>0</v>
      </c>
      <c r="D21" s="1">
        <v>0</v>
      </c>
      <c r="F21" s="1" t="s">
        <v>12</v>
      </c>
      <c r="G21" s="173"/>
      <c r="H21" s="1">
        <v>17</v>
      </c>
      <c r="I21" s="1">
        <v>7</v>
      </c>
      <c r="J21" s="145"/>
      <c r="K21" s="1" t="s">
        <v>100</v>
      </c>
      <c r="L21" s="78">
        <v>0</v>
      </c>
      <c r="M21" s="87">
        <v>10</v>
      </c>
    </row>
    <row r="22" spans="1:13" x14ac:dyDescent="0.3">
      <c r="A22" s="1" t="s">
        <v>281</v>
      </c>
      <c r="B22" s="1" t="s">
        <v>54</v>
      </c>
      <c r="C22" s="1">
        <v>21</v>
      </c>
      <c r="D22" s="1">
        <v>11</v>
      </c>
      <c r="F22" s="1" t="s">
        <v>13</v>
      </c>
      <c r="G22" s="173"/>
      <c r="H22" s="1">
        <v>18</v>
      </c>
      <c r="I22" s="1">
        <v>8</v>
      </c>
      <c r="J22" s="145" t="s">
        <v>263</v>
      </c>
      <c r="K22" s="1" t="s">
        <v>76</v>
      </c>
      <c r="L22" s="78">
        <v>4</v>
      </c>
      <c r="M22" s="87">
        <v>1</v>
      </c>
    </row>
    <row r="23" spans="1:13" x14ac:dyDescent="0.3">
      <c r="A23" s="1" t="s">
        <v>265</v>
      </c>
      <c r="B23" s="1" t="s">
        <v>98</v>
      </c>
      <c r="C23" s="1">
        <v>19</v>
      </c>
      <c r="D23" s="1">
        <v>7</v>
      </c>
      <c r="F23" s="1" t="s">
        <v>99</v>
      </c>
      <c r="G23" s="173"/>
      <c r="H23" s="1">
        <v>11</v>
      </c>
      <c r="I23" s="1">
        <v>4</v>
      </c>
      <c r="J23" s="145"/>
      <c r="K23" s="1" t="s">
        <v>77</v>
      </c>
      <c r="L23" s="78">
        <v>14</v>
      </c>
      <c r="M23" s="87">
        <v>0</v>
      </c>
    </row>
    <row r="24" spans="1:13" x14ac:dyDescent="0.3">
      <c r="A24" s="172" t="s">
        <v>277</v>
      </c>
      <c r="B24" s="1" t="s">
        <v>119</v>
      </c>
      <c r="C24" s="1">
        <v>1</v>
      </c>
      <c r="D24" s="1">
        <v>1</v>
      </c>
      <c r="F24" s="1" t="s">
        <v>100</v>
      </c>
      <c r="G24" s="174"/>
      <c r="H24" s="1">
        <v>10</v>
      </c>
      <c r="I24" s="1">
        <v>1</v>
      </c>
      <c r="J24" s="145"/>
      <c r="K24" s="1" t="s">
        <v>58</v>
      </c>
      <c r="L24" s="78">
        <v>16</v>
      </c>
      <c r="M24" s="87">
        <v>1</v>
      </c>
    </row>
    <row r="25" spans="1:13" x14ac:dyDescent="0.3">
      <c r="A25" s="173"/>
      <c r="B25" s="1" t="s">
        <v>181</v>
      </c>
      <c r="C25" s="1">
        <v>2</v>
      </c>
      <c r="D25" s="1">
        <v>3</v>
      </c>
      <c r="F25" s="1" t="s">
        <v>76</v>
      </c>
      <c r="G25" s="172" t="s">
        <v>263</v>
      </c>
      <c r="H25" s="1">
        <v>12</v>
      </c>
      <c r="I25" s="1">
        <v>50</v>
      </c>
      <c r="J25" s="145"/>
      <c r="K25" s="1" t="s">
        <v>36</v>
      </c>
      <c r="L25" s="78">
        <v>44</v>
      </c>
      <c r="M25" s="87">
        <v>11</v>
      </c>
    </row>
    <row r="26" spans="1:13" x14ac:dyDescent="0.3">
      <c r="A26" s="173"/>
      <c r="B26" s="1" t="s">
        <v>12</v>
      </c>
      <c r="C26" s="1">
        <v>17</v>
      </c>
      <c r="D26" s="1">
        <v>7</v>
      </c>
      <c r="F26" s="1" t="s">
        <v>77</v>
      </c>
      <c r="G26" s="173"/>
      <c r="H26" s="1">
        <v>3</v>
      </c>
      <c r="I26" s="1">
        <v>11</v>
      </c>
      <c r="J26" s="145"/>
      <c r="K26" s="1" t="s">
        <v>177</v>
      </c>
      <c r="L26" s="78">
        <v>4</v>
      </c>
      <c r="M26" s="87">
        <v>0</v>
      </c>
    </row>
    <row r="27" spans="1:13" x14ac:dyDescent="0.3">
      <c r="A27" s="173"/>
      <c r="B27" s="1" t="s">
        <v>13</v>
      </c>
      <c r="C27" s="1">
        <v>18</v>
      </c>
      <c r="D27" s="1">
        <v>8</v>
      </c>
      <c r="F27" s="1" t="s">
        <v>175</v>
      </c>
      <c r="G27" s="173"/>
      <c r="H27" s="1">
        <v>0</v>
      </c>
      <c r="I27" s="1">
        <v>0</v>
      </c>
      <c r="J27" s="92"/>
    </row>
    <row r="28" spans="1:13" x14ac:dyDescent="0.3">
      <c r="A28" s="173"/>
      <c r="B28" s="1" t="s">
        <v>99</v>
      </c>
      <c r="C28" s="1">
        <v>11</v>
      </c>
      <c r="D28" s="1">
        <v>4</v>
      </c>
      <c r="F28" s="1" t="s">
        <v>58</v>
      </c>
      <c r="G28" s="173"/>
      <c r="H28" s="1">
        <v>0</v>
      </c>
      <c r="I28" s="1">
        <v>17</v>
      </c>
      <c r="J28" s="92"/>
    </row>
    <row r="29" spans="1:13" x14ac:dyDescent="0.3">
      <c r="A29" s="174"/>
      <c r="B29" s="1" t="s">
        <v>100</v>
      </c>
      <c r="C29" s="1">
        <v>10</v>
      </c>
      <c r="D29" s="1">
        <v>1</v>
      </c>
      <c r="F29" s="1" t="s">
        <v>36</v>
      </c>
      <c r="G29" s="173"/>
      <c r="H29" s="1">
        <v>0</v>
      </c>
      <c r="I29" s="1">
        <v>4</v>
      </c>
      <c r="J29" s="92"/>
    </row>
    <row r="30" spans="1:13" x14ac:dyDescent="0.3">
      <c r="A30" s="1" t="s">
        <v>265</v>
      </c>
      <c r="B30" s="1" t="s">
        <v>101</v>
      </c>
      <c r="C30" s="1">
        <v>2</v>
      </c>
      <c r="D30" s="1">
        <v>1</v>
      </c>
      <c r="F30" s="1" t="s">
        <v>177</v>
      </c>
      <c r="G30" s="174"/>
    </row>
    <row r="34" spans="1:4" ht="15.6" x14ac:dyDescent="0.3">
      <c r="A34" s="49" t="s">
        <v>171</v>
      </c>
      <c r="B34" s="78" t="s">
        <v>276</v>
      </c>
      <c r="C34" s="95" t="s">
        <v>243</v>
      </c>
      <c r="D34" s="72" t="s">
        <v>244</v>
      </c>
    </row>
    <row r="35" spans="1:4" x14ac:dyDescent="0.3">
      <c r="A35" s="1" t="s">
        <v>33</v>
      </c>
      <c r="B35" s="172" t="s">
        <v>278</v>
      </c>
      <c r="C35" s="1">
        <v>16</v>
      </c>
      <c r="D35" s="1">
        <v>117</v>
      </c>
    </row>
    <row r="36" spans="1:4" x14ac:dyDescent="0.3">
      <c r="A36" s="1" t="s">
        <v>22</v>
      </c>
      <c r="B36" s="173"/>
      <c r="C36" s="1">
        <v>23</v>
      </c>
      <c r="D36" s="1">
        <v>87</v>
      </c>
    </row>
    <row r="37" spans="1:4" x14ac:dyDescent="0.3">
      <c r="A37" s="1" t="s">
        <v>4</v>
      </c>
      <c r="B37" s="174"/>
      <c r="C37" s="1">
        <v>19</v>
      </c>
      <c r="D37" s="1">
        <v>23</v>
      </c>
    </row>
    <row r="38" spans="1:4" x14ac:dyDescent="0.3">
      <c r="A38" s="1" t="s">
        <v>98</v>
      </c>
      <c r="B38" s="145" t="s">
        <v>265</v>
      </c>
      <c r="C38" s="1">
        <v>21</v>
      </c>
      <c r="D38" s="1">
        <v>8</v>
      </c>
    </row>
    <row r="39" spans="1:4" x14ac:dyDescent="0.3">
      <c r="A39" s="1" t="s">
        <v>15</v>
      </c>
      <c r="B39" s="145"/>
      <c r="C39" s="1">
        <v>27</v>
      </c>
      <c r="D39" s="1">
        <v>114</v>
      </c>
    </row>
    <row r="40" spans="1:4" x14ac:dyDescent="0.3">
      <c r="A40" s="1" t="s">
        <v>29</v>
      </c>
      <c r="B40" s="173" t="s">
        <v>282</v>
      </c>
      <c r="C40" s="1">
        <v>28</v>
      </c>
      <c r="D40" s="1">
        <v>97</v>
      </c>
    </row>
    <row r="41" spans="1:4" x14ac:dyDescent="0.3">
      <c r="A41" s="1" t="s">
        <v>1</v>
      </c>
      <c r="B41" s="173"/>
      <c r="C41" s="1">
        <v>25</v>
      </c>
      <c r="D41" s="1">
        <v>85</v>
      </c>
    </row>
    <row r="42" spans="1:4" x14ac:dyDescent="0.3">
      <c r="A42" s="1" t="s">
        <v>2</v>
      </c>
      <c r="B42" s="173"/>
      <c r="C42" s="1">
        <v>20</v>
      </c>
      <c r="D42" s="1">
        <v>51</v>
      </c>
    </row>
    <row r="43" spans="1:4" x14ac:dyDescent="0.3">
      <c r="A43" s="1" t="s">
        <v>14</v>
      </c>
      <c r="B43" s="173"/>
      <c r="C43" s="1">
        <v>7</v>
      </c>
      <c r="D43" s="1">
        <v>48</v>
      </c>
    </row>
    <row r="44" spans="1:4" x14ac:dyDescent="0.3">
      <c r="A44" s="1" t="s">
        <v>3</v>
      </c>
      <c r="B44" s="173"/>
      <c r="C44" s="1">
        <v>13</v>
      </c>
      <c r="D44" s="1">
        <v>28</v>
      </c>
    </row>
    <row r="45" spans="1:4" x14ac:dyDescent="0.3">
      <c r="A45" s="1" t="s">
        <v>5</v>
      </c>
      <c r="B45" s="173"/>
      <c r="C45" s="1">
        <v>22</v>
      </c>
      <c r="D45" s="1">
        <v>10</v>
      </c>
    </row>
    <row r="46" spans="1:4" x14ac:dyDescent="0.3">
      <c r="A46" s="1" t="s">
        <v>6</v>
      </c>
      <c r="B46" s="173"/>
      <c r="C46" s="1">
        <v>22</v>
      </c>
      <c r="D46" s="1">
        <v>11</v>
      </c>
    </row>
    <row r="47" spans="1:4" x14ac:dyDescent="0.3">
      <c r="A47" s="1" t="s">
        <v>54</v>
      </c>
      <c r="B47" s="172" t="s">
        <v>281</v>
      </c>
      <c r="C47" s="1">
        <v>21</v>
      </c>
      <c r="D47" s="1">
        <v>11</v>
      </c>
    </row>
    <row r="48" spans="1:4" x14ac:dyDescent="0.3">
      <c r="A48" s="1" t="s">
        <v>119</v>
      </c>
      <c r="B48" s="173"/>
      <c r="C48" s="1">
        <v>1</v>
      </c>
      <c r="D48" s="1">
        <v>1</v>
      </c>
    </row>
    <row r="49" spans="1:4" x14ac:dyDescent="0.3">
      <c r="A49" s="1" t="s">
        <v>181</v>
      </c>
      <c r="B49" s="173"/>
      <c r="C49" s="1">
        <v>2</v>
      </c>
      <c r="D49" s="1">
        <v>3</v>
      </c>
    </row>
    <row r="50" spans="1:4" x14ac:dyDescent="0.3">
      <c r="A50" s="1" t="s">
        <v>12</v>
      </c>
      <c r="B50" s="173"/>
      <c r="C50" s="1">
        <v>17</v>
      </c>
      <c r="D50" s="1">
        <v>7</v>
      </c>
    </row>
    <row r="51" spans="1:4" x14ac:dyDescent="0.3">
      <c r="A51" s="1" t="s">
        <v>13</v>
      </c>
      <c r="B51" s="173"/>
      <c r="C51" s="1">
        <v>18</v>
      </c>
      <c r="D51" s="1">
        <v>8</v>
      </c>
    </row>
    <row r="52" spans="1:4" x14ac:dyDescent="0.3">
      <c r="A52" s="1" t="s">
        <v>99</v>
      </c>
      <c r="B52" s="173"/>
      <c r="C52" s="1">
        <v>11</v>
      </c>
      <c r="D52" s="1">
        <v>4</v>
      </c>
    </row>
    <row r="53" spans="1:4" x14ac:dyDescent="0.3">
      <c r="A53" s="1" t="s">
        <v>100</v>
      </c>
      <c r="B53" s="174"/>
      <c r="C53" s="1">
        <v>10</v>
      </c>
      <c r="D53" s="1">
        <v>1</v>
      </c>
    </row>
    <row r="54" spans="1:4" x14ac:dyDescent="0.3">
      <c r="A54" s="1" t="s">
        <v>76</v>
      </c>
      <c r="B54" s="145" t="s">
        <v>263</v>
      </c>
      <c r="C54" s="1">
        <v>12</v>
      </c>
      <c r="D54" s="1">
        <v>50</v>
      </c>
    </row>
    <row r="55" spans="1:4" x14ac:dyDescent="0.3">
      <c r="A55" s="1" t="s">
        <v>77</v>
      </c>
      <c r="B55" s="145"/>
      <c r="C55" s="1">
        <v>3</v>
      </c>
      <c r="D55" s="1">
        <v>11</v>
      </c>
    </row>
    <row r="56" spans="1:4" x14ac:dyDescent="0.3">
      <c r="A56" s="1" t="s">
        <v>175</v>
      </c>
      <c r="B56" s="145"/>
      <c r="C56" s="1">
        <v>0</v>
      </c>
      <c r="D56" s="1">
        <v>0</v>
      </c>
    </row>
    <row r="57" spans="1:4" x14ac:dyDescent="0.3">
      <c r="A57" s="1" t="s">
        <v>58</v>
      </c>
      <c r="B57" s="145"/>
      <c r="C57" s="1">
        <v>0</v>
      </c>
      <c r="D57" s="1">
        <v>17</v>
      </c>
    </row>
    <row r="58" spans="1:4" x14ac:dyDescent="0.3">
      <c r="A58" s="1" t="s">
        <v>36</v>
      </c>
      <c r="B58" s="145"/>
      <c r="C58" s="1">
        <v>0</v>
      </c>
      <c r="D58" s="1">
        <v>4</v>
      </c>
    </row>
  </sheetData>
  <mergeCells count="20">
    <mergeCell ref="A2:A7"/>
    <mergeCell ref="A8:A9"/>
    <mergeCell ref="A24:A29"/>
    <mergeCell ref="A10:A17"/>
    <mergeCell ref="A19:A21"/>
    <mergeCell ref="G25:G30"/>
    <mergeCell ref="G2:G4"/>
    <mergeCell ref="G5:G6"/>
    <mergeCell ref="G18:G24"/>
    <mergeCell ref="G7:G17"/>
    <mergeCell ref="B35:B37"/>
    <mergeCell ref="B38:B39"/>
    <mergeCell ref="B47:B53"/>
    <mergeCell ref="B54:B58"/>
    <mergeCell ref="B40:B46"/>
    <mergeCell ref="J2:J4"/>
    <mergeCell ref="J5:J6"/>
    <mergeCell ref="J7:J15"/>
    <mergeCell ref="J16:J21"/>
    <mergeCell ref="J22:J26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7707-4D2A-4B5B-88C9-399F724A3395}">
  <dimension ref="A1:Y38"/>
  <sheetViews>
    <sheetView topLeftCell="P1" workbookViewId="0">
      <selection activeCell="W2" sqref="W2:Y3"/>
    </sheetView>
  </sheetViews>
  <sheetFormatPr defaultRowHeight="14.4" x14ac:dyDescent="0.3"/>
  <cols>
    <col min="1" max="1" width="12" customWidth="1"/>
    <col min="2" max="2" width="11.5546875" bestFit="1" customWidth="1"/>
    <col min="3" max="4" width="29.6640625" bestFit="1" customWidth="1"/>
    <col min="5" max="5" width="23.5546875" bestFit="1" customWidth="1"/>
    <col min="7" max="7" width="30.6640625" bestFit="1" customWidth="1"/>
    <col min="8" max="8" width="24.5546875" bestFit="1" customWidth="1"/>
    <col min="9" max="9" width="22.5546875" bestFit="1" customWidth="1"/>
    <col min="11" max="11" width="21.5546875" bestFit="1" customWidth="1"/>
    <col min="12" max="12" width="26.33203125" bestFit="1" customWidth="1"/>
    <col min="13" max="13" width="22.5546875" bestFit="1" customWidth="1"/>
    <col min="15" max="15" width="20.44140625" bestFit="1" customWidth="1"/>
    <col min="16" max="16" width="25.109375" bestFit="1" customWidth="1"/>
    <col min="17" max="17" width="21.5546875" bestFit="1" customWidth="1"/>
    <col min="19" max="19" width="20.44140625" bestFit="1" customWidth="1"/>
    <col min="20" max="20" width="25.109375" bestFit="1" customWidth="1"/>
    <col min="21" max="21" width="21.5546875" bestFit="1" customWidth="1"/>
    <col min="23" max="23" width="21.5546875" bestFit="1" customWidth="1"/>
    <col min="24" max="24" width="26.33203125" bestFit="1" customWidth="1"/>
    <col min="25" max="25" width="22.5546875" bestFit="1" customWidth="1"/>
  </cols>
  <sheetData>
    <row r="1" spans="1:25" x14ac:dyDescent="0.3">
      <c r="A1" s="99" t="s">
        <v>171</v>
      </c>
      <c r="B1" s="99" t="s">
        <v>283</v>
      </c>
      <c r="C1" s="6" t="s">
        <v>47</v>
      </c>
      <c r="D1" s="6" t="s">
        <v>48</v>
      </c>
      <c r="E1" s="6" t="s">
        <v>49</v>
      </c>
      <c r="G1" s="6" t="s">
        <v>51</v>
      </c>
      <c r="H1" s="6" t="s">
        <v>52</v>
      </c>
      <c r="I1" s="6" t="s">
        <v>53</v>
      </c>
      <c r="K1" s="14" t="s">
        <v>37</v>
      </c>
      <c r="L1" s="14" t="s">
        <v>38</v>
      </c>
      <c r="M1" s="14" t="s">
        <v>44</v>
      </c>
      <c r="O1" s="12" t="s">
        <v>30</v>
      </c>
      <c r="P1" s="12" t="s">
        <v>31</v>
      </c>
      <c r="Q1" s="12" t="s">
        <v>32</v>
      </c>
      <c r="S1" s="13" t="s">
        <v>34</v>
      </c>
      <c r="T1" s="13" t="s">
        <v>35</v>
      </c>
      <c r="U1" s="13" t="s">
        <v>39</v>
      </c>
      <c r="W1" s="18" t="s">
        <v>55</v>
      </c>
      <c r="X1" s="18" t="s">
        <v>56</v>
      </c>
      <c r="Y1" s="18" t="s">
        <v>57</v>
      </c>
    </row>
    <row r="2" spans="1:25" ht="28.8" x14ac:dyDescent="0.3">
      <c r="A2" s="100" t="s">
        <v>172</v>
      </c>
      <c r="B2" s="101">
        <v>0</v>
      </c>
      <c r="C2" s="98">
        <v>148.6</v>
      </c>
      <c r="D2" s="98">
        <v>94</v>
      </c>
      <c r="E2" s="98" t="s">
        <v>36</v>
      </c>
      <c r="G2" s="96">
        <v>72.7</v>
      </c>
      <c r="H2" s="96">
        <v>34.6</v>
      </c>
      <c r="I2" s="96" t="s">
        <v>33</v>
      </c>
      <c r="O2">
        <v>0</v>
      </c>
      <c r="P2">
        <v>0</v>
      </c>
      <c r="S2" s="17">
        <v>0</v>
      </c>
      <c r="T2" s="17">
        <v>0</v>
      </c>
      <c r="U2" s="96" t="s">
        <v>36</v>
      </c>
      <c r="W2" s="96">
        <v>336.1</v>
      </c>
      <c r="X2" s="96">
        <v>53.1</v>
      </c>
      <c r="Y2" s="96" t="s">
        <v>33</v>
      </c>
    </row>
    <row r="3" spans="1:25" ht="28.8" x14ac:dyDescent="0.3">
      <c r="A3" s="100" t="s">
        <v>173</v>
      </c>
      <c r="B3" s="101">
        <v>294</v>
      </c>
      <c r="C3" s="98">
        <v>462.2</v>
      </c>
      <c r="D3" s="98">
        <v>107.5</v>
      </c>
      <c r="E3" s="98" t="s">
        <v>33</v>
      </c>
      <c r="G3" s="96">
        <v>201.7</v>
      </c>
      <c r="H3" s="96">
        <v>23.4</v>
      </c>
      <c r="I3" s="96" t="s">
        <v>22</v>
      </c>
      <c r="K3" s="17">
        <v>0</v>
      </c>
      <c r="L3" s="17">
        <v>0</v>
      </c>
      <c r="O3" s="96">
        <v>114</v>
      </c>
      <c r="P3" s="96">
        <v>332.1</v>
      </c>
      <c r="Q3" s="96" t="s">
        <v>33</v>
      </c>
      <c r="S3" s="96">
        <v>447.5</v>
      </c>
      <c r="T3" s="96">
        <v>63.4</v>
      </c>
      <c r="U3" s="96" t="s">
        <v>33</v>
      </c>
      <c r="W3" s="96">
        <v>547.9</v>
      </c>
      <c r="X3" s="96">
        <v>25.7</v>
      </c>
      <c r="Y3" s="96" t="s">
        <v>22</v>
      </c>
    </row>
    <row r="4" spans="1:25" x14ac:dyDescent="0.3">
      <c r="A4" s="100" t="s">
        <v>94</v>
      </c>
      <c r="B4" s="101">
        <v>296</v>
      </c>
      <c r="C4" s="98">
        <v>640.4</v>
      </c>
      <c r="D4" s="98">
        <v>94.5</v>
      </c>
      <c r="E4" s="98" t="s">
        <v>22</v>
      </c>
      <c r="G4" s="96">
        <v>367.1</v>
      </c>
      <c r="H4" s="96">
        <v>17.5</v>
      </c>
      <c r="I4" s="96" t="s">
        <v>15</v>
      </c>
      <c r="K4" s="17">
        <v>11.5</v>
      </c>
      <c r="L4" s="17">
        <v>21</v>
      </c>
      <c r="M4" t="s">
        <v>29</v>
      </c>
      <c r="O4" s="96">
        <v>259.10000000000002</v>
      </c>
      <c r="P4" s="96">
        <v>459.5</v>
      </c>
      <c r="Q4" s="96" t="s">
        <v>22</v>
      </c>
      <c r="S4" s="96">
        <v>863.1</v>
      </c>
      <c r="T4" s="96">
        <v>62.4</v>
      </c>
      <c r="U4" s="3" t="s">
        <v>22</v>
      </c>
      <c r="W4" s="96"/>
      <c r="X4" s="96"/>
      <c r="Y4" s="3"/>
    </row>
    <row r="5" spans="1:25" x14ac:dyDescent="0.3">
      <c r="A5" s="100" t="s">
        <v>95</v>
      </c>
      <c r="B5" s="101">
        <v>298</v>
      </c>
      <c r="C5" s="98">
        <v>1265.2</v>
      </c>
      <c r="D5" s="98">
        <v>46.7</v>
      </c>
      <c r="E5" s="98" t="s">
        <v>50</v>
      </c>
      <c r="G5" s="96">
        <v>485.1</v>
      </c>
      <c r="H5" s="96">
        <v>25</v>
      </c>
      <c r="I5" s="96" t="s">
        <v>29</v>
      </c>
      <c r="K5" s="17">
        <v>149.69999999999999</v>
      </c>
      <c r="L5" s="17">
        <v>52.8</v>
      </c>
      <c r="M5" t="s">
        <v>1</v>
      </c>
      <c r="O5" s="96">
        <v>925.4</v>
      </c>
      <c r="P5" s="96">
        <v>123.5</v>
      </c>
      <c r="Q5" s="3" t="s">
        <v>15</v>
      </c>
      <c r="S5" s="96">
        <v>1172.3</v>
      </c>
      <c r="T5" s="96">
        <v>42.9</v>
      </c>
      <c r="U5" s="3"/>
    </row>
    <row r="6" spans="1:25" x14ac:dyDescent="0.3">
      <c r="A6" s="100" t="s">
        <v>174</v>
      </c>
      <c r="B6" s="101">
        <v>300</v>
      </c>
      <c r="C6" s="98">
        <v>1438.3</v>
      </c>
      <c r="D6" s="98">
        <v>48.4</v>
      </c>
      <c r="E6" s="98" t="s">
        <v>29</v>
      </c>
      <c r="G6" s="96">
        <v>574.5</v>
      </c>
      <c r="H6" s="96">
        <v>29.2</v>
      </c>
      <c r="I6" s="96" t="s">
        <v>1</v>
      </c>
      <c r="K6" s="19">
        <v>295</v>
      </c>
      <c r="L6" s="19">
        <v>6.3</v>
      </c>
      <c r="M6" t="s">
        <v>2</v>
      </c>
      <c r="O6" s="96">
        <v>1048.8</v>
      </c>
      <c r="P6" s="96">
        <v>125.4</v>
      </c>
      <c r="Q6" s="3" t="s">
        <v>29</v>
      </c>
      <c r="S6" s="96">
        <v>1460</v>
      </c>
      <c r="T6" s="96">
        <v>0</v>
      </c>
      <c r="U6" s="3"/>
    </row>
    <row r="7" spans="1:25" x14ac:dyDescent="0.3">
      <c r="A7" s="100" t="s">
        <v>77</v>
      </c>
      <c r="B7" s="101">
        <v>301</v>
      </c>
      <c r="C7" s="98">
        <v>1570.7</v>
      </c>
      <c r="D7" s="98">
        <v>26.8</v>
      </c>
      <c r="E7" s="98" t="s">
        <v>1</v>
      </c>
      <c r="G7" s="96">
        <v>745.5</v>
      </c>
      <c r="H7" s="96">
        <v>39.200000000000003</v>
      </c>
      <c r="I7" s="96" t="s">
        <v>2</v>
      </c>
      <c r="K7" s="19">
        <v>363.7</v>
      </c>
      <c r="L7" s="19">
        <v>0</v>
      </c>
      <c r="M7" t="s">
        <v>3</v>
      </c>
      <c r="O7" s="96">
        <v>1207.5</v>
      </c>
      <c r="P7" s="96">
        <v>28.4</v>
      </c>
      <c r="Q7" s="3" t="s">
        <v>1</v>
      </c>
    </row>
    <row r="8" spans="1:25" x14ac:dyDescent="0.3">
      <c r="A8" s="100" t="s">
        <v>76</v>
      </c>
      <c r="B8" s="101">
        <v>301.29998779296898</v>
      </c>
      <c r="C8" s="98">
        <v>1768</v>
      </c>
      <c r="D8" s="98">
        <v>49.2</v>
      </c>
      <c r="E8" s="3" t="s">
        <v>2</v>
      </c>
      <c r="G8" s="17"/>
      <c r="H8" s="17"/>
      <c r="P8" s="17">
        <v>0</v>
      </c>
    </row>
    <row r="9" spans="1:25" x14ac:dyDescent="0.3">
      <c r="A9" s="100" t="s">
        <v>175</v>
      </c>
      <c r="B9" s="101">
        <v>301.5</v>
      </c>
      <c r="C9" s="98">
        <v>1982.8</v>
      </c>
      <c r="D9" s="98">
        <v>75.400000000000006</v>
      </c>
      <c r="E9" s="3" t="s">
        <v>3</v>
      </c>
      <c r="G9" s="17"/>
      <c r="H9" s="17"/>
    </row>
    <row r="10" spans="1:25" x14ac:dyDescent="0.3">
      <c r="A10" s="100" t="s">
        <v>58</v>
      </c>
      <c r="B10" s="101">
        <v>301.79998779296898</v>
      </c>
      <c r="G10" s="17"/>
      <c r="H10" s="17"/>
    </row>
    <row r="11" spans="1:25" x14ac:dyDescent="0.3">
      <c r="A11" s="100" t="s">
        <v>36</v>
      </c>
      <c r="B11" s="101">
        <v>302</v>
      </c>
      <c r="G11" s="17"/>
      <c r="H11" s="17"/>
    </row>
    <row r="12" spans="1:25" x14ac:dyDescent="0.3">
      <c r="A12" s="100" t="s">
        <v>176</v>
      </c>
      <c r="B12" s="101">
        <v>303.79998779296898</v>
      </c>
    </row>
    <row r="13" spans="1:25" x14ac:dyDescent="0.3">
      <c r="A13" s="100" t="s">
        <v>177</v>
      </c>
      <c r="B13" s="101">
        <v>303.89999389648398</v>
      </c>
    </row>
    <row r="14" spans="1:25" x14ac:dyDescent="0.3">
      <c r="A14" s="100" t="s">
        <v>33</v>
      </c>
      <c r="B14" s="101">
        <v>304</v>
      </c>
    </row>
    <row r="15" spans="1:25" x14ac:dyDescent="0.3">
      <c r="A15" s="100" t="s">
        <v>22</v>
      </c>
      <c r="B15" s="101">
        <v>304.20001220703102</v>
      </c>
    </row>
    <row r="16" spans="1:25" x14ac:dyDescent="0.3">
      <c r="A16" s="100" t="s">
        <v>14</v>
      </c>
      <c r="B16" s="101">
        <v>304.5</v>
      </c>
    </row>
    <row r="17" spans="1:4" x14ac:dyDescent="0.3">
      <c r="A17" s="100" t="s">
        <v>15</v>
      </c>
      <c r="B17" s="101">
        <v>305</v>
      </c>
    </row>
    <row r="18" spans="1:4" x14ac:dyDescent="0.3">
      <c r="A18" s="100" t="s">
        <v>29</v>
      </c>
      <c r="B18" s="101">
        <v>306</v>
      </c>
      <c r="C18" s="102">
        <v>304</v>
      </c>
      <c r="D18" s="98" t="s">
        <v>33</v>
      </c>
    </row>
    <row r="19" spans="1:4" x14ac:dyDescent="0.3">
      <c r="A19" s="100" t="s">
        <v>178</v>
      </c>
      <c r="B19" s="101">
        <v>306.5</v>
      </c>
      <c r="C19" s="102">
        <v>304.20001220703102</v>
      </c>
      <c r="D19" s="98" t="s">
        <v>22</v>
      </c>
    </row>
    <row r="20" spans="1:4" x14ac:dyDescent="0.3">
      <c r="A20" s="100" t="s">
        <v>1</v>
      </c>
      <c r="B20" s="101">
        <v>307</v>
      </c>
      <c r="C20" s="102">
        <v>305</v>
      </c>
      <c r="D20" s="98" t="s">
        <v>15</v>
      </c>
    </row>
    <row r="21" spans="1:4" x14ac:dyDescent="0.3">
      <c r="A21" s="100" t="s">
        <v>179</v>
      </c>
      <c r="B21" s="101">
        <v>307.5</v>
      </c>
      <c r="C21" s="102">
        <v>306</v>
      </c>
      <c r="D21" s="98" t="s">
        <v>29</v>
      </c>
    </row>
    <row r="22" spans="1:4" x14ac:dyDescent="0.3">
      <c r="A22" s="100" t="s">
        <v>2</v>
      </c>
      <c r="B22" s="101">
        <v>308</v>
      </c>
      <c r="C22" s="102">
        <v>307</v>
      </c>
      <c r="D22" s="98" t="s">
        <v>1</v>
      </c>
    </row>
    <row r="23" spans="1:4" x14ac:dyDescent="0.3">
      <c r="A23" s="100" t="s">
        <v>3</v>
      </c>
      <c r="B23" s="101">
        <v>309</v>
      </c>
      <c r="C23" s="102">
        <v>308</v>
      </c>
      <c r="D23" s="98" t="s">
        <v>2</v>
      </c>
    </row>
    <row r="24" spans="1:4" x14ac:dyDescent="0.3">
      <c r="A24" s="100" t="s">
        <v>4</v>
      </c>
      <c r="B24" s="101">
        <v>310</v>
      </c>
      <c r="C24" s="102"/>
      <c r="D24" s="98"/>
    </row>
    <row r="25" spans="1:4" x14ac:dyDescent="0.3">
      <c r="A25" s="100" t="s">
        <v>5</v>
      </c>
      <c r="B25" s="101">
        <v>311</v>
      </c>
      <c r="C25" s="102"/>
      <c r="D25" s="98"/>
    </row>
    <row r="26" spans="1:4" x14ac:dyDescent="0.3">
      <c r="A26" s="100" t="s">
        <v>6</v>
      </c>
      <c r="B26" s="101">
        <v>312</v>
      </c>
      <c r="C26" s="102"/>
      <c r="D26" s="3"/>
    </row>
    <row r="27" spans="1:4" x14ac:dyDescent="0.3">
      <c r="A27" s="100" t="s">
        <v>180</v>
      </c>
      <c r="B27" s="101">
        <v>312.5</v>
      </c>
      <c r="C27" s="102"/>
      <c r="D27" s="3"/>
    </row>
    <row r="28" spans="1:4" x14ac:dyDescent="0.3">
      <c r="A28" s="100" t="s">
        <v>54</v>
      </c>
      <c r="B28" s="101">
        <v>313</v>
      </c>
    </row>
    <row r="29" spans="1:4" x14ac:dyDescent="0.3">
      <c r="A29" s="100" t="s">
        <v>98</v>
      </c>
      <c r="B29" s="101">
        <v>314</v>
      </c>
    </row>
    <row r="30" spans="1:4" x14ac:dyDescent="0.3">
      <c r="A30" s="100" t="s">
        <v>117</v>
      </c>
      <c r="B30" s="101">
        <v>314.39999389648398</v>
      </c>
    </row>
    <row r="31" spans="1:4" x14ac:dyDescent="0.3">
      <c r="A31" s="100" t="s">
        <v>119</v>
      </c>
      <c r="B31" s="101">
        <v>314.60000610351602</v>
      </c>
    </row>
    <row r="32" spans="1:4" x14ac:dyDescent="0.3">
      <c r="A32" s="100" t="s">
        <v>181</v>
      </c>
      <c r="B32" s="101">
        <v>314.79998779296898</v>
      </c>
    </row>
    <row r="33" spans="1:2" x14ac:dyDescent="0.3">
      <c r="A33" s="100" t="s">
        <v>12</v>
      </c>
      <c r="B33" s="101">
        <v>315</v>
      </c>
    </row>
    <row r="34" spans="1:2" x14ac:dyDescent="0.3">
      <c r="A34" s="100" t="s">
        <v>13</v>
      </c>
      <c r="B34" s="101">
        <v>316</v>
      </c>
    </row>
    <row r="35" spans="1:2" x14ac:dyDescent="0.3">
      <c r="A35" s="100" t="s">
        <v>99</v>
      </c>
      <c r="B35" s="101">
        <v>317</v>
      </c>
    </row>
    <row r="36" spans="1:2" x14ac:dyDescent="0.3">
      <c r="A36" s="100" t="s">
        <v>100</v>
      </c>
      <c r="B36" s="101">
        <v>318</v>
      </c>
    </row>
    <row r="37" spans="1:2" x14ac:dyDescent="0.3">
      <c r="A37" s="100" t="s">
        <v>101</v>
      </c>
      <c r="B37" s="101">
        <v>319</v>
      </c>
    </row>
    <row r="38" spans="1:2" x14ac:dyDescent="0.3">
      <c r="A38" s="100" t="s">
        <v>182</v>
      </c>
      <c r="B38" s="101">
        <v>320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98A2-D28A-454B-BAE8-42DCB9DFC5C4}">
  <dimension ref="A1:BC45"/>
  <sheetViews>
    <sheetView workbookViewId="0">
      <selection activeCell="H5" sqref="H5"/>
    </sheetView>
  </sheetViews>
  <sheetFormatPr defaultRowHeight="14.4" x14ac:dyDescent="0.3"/>
  <cols>
    <col min="1" max="1" width="12.44140625" customWidth="1"/>
    <col min="2" max="2" width="14.109375" customWidth="1"/>
    <col min="3" max="3" width="11.5546875" customWidth="1"/>
    <col min="4" max="4" width="10" bestFit="1" customWidth="1"/>
    <col min="5" max="5" width="14.5546875" bestFit="1" customWidth="1"/>
    <col min="6" max="6" width="14.44140625" bestFit="1" customWidth="1"/>
    <col min="7" max="7" width="10" bestFit="1" customWidth="1"/>
    <col min="9" max="9" width="11" bestFit="1" customWidth="1"/>
    <col min="10" max="10" width="11.88671875" bestFit="1" customWidth="1"/>
    <col min="11" max="12" width="10" bestFit="1" customWidth="1"/>
    <col min="13" max="13" width="14.5546875" bestFit="1" customWidth="1"/>
    <col min="14" max="14" width="9" customWidth="1"/>
    <col min="15" max="15" width="10" bestFit="1" customWidth="1"/>
    <col min="17" max="17" width="11" bestFit="1" customWidth="1"/>
    <col min="18" max="18" width="11.88671875" bestFit="1" customWidth="1"/>
    <col min="19" max="20" width="10" bestFit="1" customWidth="1"/>
    <col min="21" max="21" width="14.5546875" bestFit="1" customWidth="1"/>
    <col min="22" max="22" width="9.5546875" customWidth="1"/>
    <col min="23" max="23" width="10" bestFit="1" customWidth="1"/>
    <col min="25" max="25" width="11" bestFit="1" customWidth="1"/>
    <col min="26" max="26" width="14.109375" customWidth="1"/>
    <col min="27" max="27" width="11.33203125" customWidth="1"/>
    <col min="28" max="28" width="10" bestFit="1" customWidth="1"/>
    <col min="29" max="29" width="14.5546875" bestFit="1" customWidth="1"/>
    <col min="30" max="30" width="11.6640625" customWidth="1"/>
    <col min="31" max="31" width="10" bestFit="1" customWidth="1"/>
    <col min="33" max="33" width="11" bestFit="1" customWidth="1"/>
    <col min="34" max="34" width="11.88671875" bestFit="1" customWidth="1"/>
    <col min="35" max="36" width="10" bestFit="1" customWidth="1"/>
    <col min="37" max="37" width="14.5546875" bestFit="1" customWidth="1"/>
    <col min="38" max="38" width="10.6640625" customWidth="1"/>
    <col min="39" max="39" width="10" bestFit="1" customWidth="1"/>
    <col min="41" max="41" width="14.5546875" customWidth="1"/>
    <col min="42" max="42" width="13.5546875" customWidth="1"/>
    <col min="43" max="44" width="10" bestFit="1" customWidth="1"/>
    <col min="45" max="45" width="14.5546875" bestFit="1" customWidth="1"/>
    <col min="46" max="46" width="10.88671875" customWidth="1"/>
    <col min="47" max="47" width="10" bestFit="1" customWidth="1"/>
    <col min="49" max="49" width="15.33203125" bestFit="1" customWidth="1"/>
    <col min="50" max="50" width="16.109375" bestFit="1" customWidth="1"/>
    <col min="51" max="51" width="10.6640625" customWidth="1"/>
    <col min="52" max="52" width="11" customWidth="1"/>
    <col min="53" max="53" width="14.5546875" bestFit="1" customWidth="1"/>
    <col min="54" max="54" width="12" customWidth="1"/>
    <col min="55" max="55" width="10" bestFit="1" customWidth="1"/>
  </cols>
  <sheetData>
    <row r="1" spans="1:55" x14ac:dyDescent="0.3">
      <c r="A1" s="78" t="s">
        <v>285</v>
      </c>
      <c r="B1" s="78" t="s">
        <v>284</v>
      </c>
      <c r="C1" s="78" t="s">
        <v>286</v>
      </c>
      <c r="D1" s="78" t="s">
        <v>286</v>
      </c>
      <c r="E1" s="87" t="s">
        <v>287</v>
      </c>
      <c r="F1" s="96" t="s">
        <v>301</v>
      </c>
      <c r="G1" s="96" t="s">
        <v>286</v>
      </c>
      <c r="I1" s="78" t="s">
        <v>289</v>
      </c>
      <c r="J1" s="78" t="s">
        <v>290</v>
      </c>
      <c r="K1" s="78" t="s">
        <v>286</v>
      </c>
      <c r="L1" s="78" t="s">
        <v>286</v>
      </c>
      <c r="M1" s="104" t="s">
        <v>287</v>
      </c>
      <c r="N1" s="96" t="s">
        <v>288</v>
      </c>
      <c r="O1" s="96" t="s">
        <v>286</v>
      </c>
      <c r="Q1" s="78" t="s">
        <v>291</v>
      </c>
      <c r="R1" s="78" t="s">
        <v>292</v>
      </c>
      <c r="S1" s="78" t="s">
        <v>286</v>
      </c>
      <c r="T1" s="78" t="s">
        <v>286</v>
      </c>
      <c r="U1" s="104" t="s">
        <v>287</v>
      </c>
      <c r="V1" s="96" t="s">
        <v>288</v>
      </c>
      <c r="W1" s="96" t="s">
        <v>286</v>
      </c>
      <c r="Y1" s="78" t="s">
        <v>293</v>
      </c>
      <c r="Z1" s="78" t="s">
        <v>294</v>
      </c>
      <c r="AA1" s="78" t="s">
        <v>286</v>
      </c>
      <c r="AB1" s="78" t="s">
        <v>286</v>
      </c>
      <c r="AC1" s="87" t="s">
        <v>287</v>
      </c>
      <c r="AD1" s="98" t="s">
        <v>288</v>
      </c>
      <c r="AE1" s="98" t="s">
        <v>286</v>
      </c>
      <c r="AG1" s="78" t="s">
        <v>297</v>
      </c>
      <c r="AH1" s="78" t="s">
        <v>292</v>
      </c>
      <c r="AI1" s="78" t="s">
        <v>286</v>
      </c>
      <c r="AJ1" s="78" t="s">
        <v>286</v>
      </c>
      <c r="AK1" s="87" t="s">
        <v>287</v>
      </c>
      <c r="AL1" s="98" t="s">
        <v>288</v>
      </c>
      <c r="AM1" s="98" t="s">
        <v>286</v>
      </c>
      <c r="AO1" s="78" t="s">
        <v>296</v>
      </c>
      <c r="AP1" s="78" t="s">
        <v>295</v>
      </c>
      <c r="AQ1" s="78" t="s">
        <v>286</v>
      </c>
      <c r="AR1" s="78" t="s">
        <v>286</v>
      </c>
      <c r="AS1" s="87" t="s">
        <v>287</v>
      </c>
      <c r="AT1" s="98" t="s">
        <v>288</v>
      </c>
      <c r="AU1" s="98" t="s">
        <v>286</v>
      </c>
      <c r="AW1" s="78" t="s">
        <v>298</v>
      </c>
      <c r="AX1" s="78" t="s">
        <v>299</v>
      </c>
      <c r="AY1" s="78" t="s">
        <v>286</v>
      </c>
      <c r="AZ1" s="78" t="s">
        <v>286</v>
      </c>
      <c r="BA1" s="87" t="s">
        <v>287</v>
      </c>
      <c r="BB1" s="98" t="s">
        <v>288</v>
      </c>
      <c r="BC1" s="98" t="s">
        <v>286</v>
      </c>
    </row>
    <row r="2" spans="1:55" x14ac:dyDescent="0.3">
      <c r="A2" s="96" t="s">
        <v>33</v>
      </c>
      <c r="B2" s="96">
        <v>332.1</v>
      </c>
      <c r="C2" s="102">
        <v>304</v>
      </c>
      <c r="D2" s="103">
        <f>(C2-C2)</f>
        <v>0</v>
      </c>
      <c r="E2" s="96">
        <f>(B3-B2)</f>
        <v>127.39999999999998</v>
      </c>
      <c r="F2" s="96">
        <f>(E2+E3+E4+E5+E6)</f>
        <v>562.29999999999995</v>
      </c>
      <c r="G2" s="96">
        <v>3</v>
      </c>
      <c r="I2" s="96" t="s">
        <v>29</v>
      </c>
      <c r="J2" s="3">
        <v>21</v>
      </c>
      <c r="K2" s="102">
        <v>306</v>
      </c>
      <c r="L2" s="103">
        <f>(K2-K2)</f>
        <v>0</v>
      </c>
      <c r="M2" s="105">
        <f>(J3-J2)</f>
        <v>31.799999999999997</v>
      </c>
      <c r="N2" s="96">
        <f>(M2+M3+M4)</f>
        <v>78.3</v>
      </c>
      <c r="O2" s="96">
        <v>2</v>
      </c>
      <c r="Q2" s="96" t="s">
        <v>36</v>
      </c>
      <c r="R2" s="96">
        <v>63.4</v>
      </c>
      <c r="S2" s="102">
        <v>302</v>
      </c>
      <c r="T2" s="103">
        <f>(S2-S2)</f>
        <v>0</v>
      </c>
      <c r="U2" s="96">
        <f>(R2-R3)</f>
        <v>1</v>
      </c>
      <c r="V2" s="96">
        <f>(U2+U3+U4)</f>
        <v>20.5</v>
      </c>
      <c r="W2" s="96">
        <v>2.2000000000000002</v>
      </c>
      <c r="Y2" s="98" t="s">
        <v>33</v>
      </c>
      <c r="Z2" s="98">
        <v>53.1</v>
      </c>
      <c r="AA2" s="102">
        <v>304</v>
      </c>
      <c r="AB2" s="103">
        <f>(AA2-AA2)</f>
        <v>0</v>
      </c>
      <c r="AC2" s="98">
        <f>(Z2-Z3)</f>
        <v>27.400000000000002</v>
      </c>
      <c r="AD2" s="98">
        <f>(AC2+AC3)</f>
        <v>27.400000000000002</v>
      </c>
      <c r="AE2" s="98">
        <v>0.2</v>
      </c>
      <c r="AG2" s="98" t="s">
        <v>36</v>
      </c>
      <c r="AH2" s="98">
        <v>94</v>
      </c>
      <c r="AI2" s="102">
        <v>302</v>
      </c>
      <c r="AJ2" s="103">
        <f>(AI2-AI2)</f>
        <v>0</v>
      </c>
      <c r="AK2" s="98">
        <f>(AH3-AH2)</f>
        <v>13.5</v>
      </c>
      <c r="AL2" s="103">
        <f>(AK2+AK3+AK4+AK5+AK6+AK7+AK8+AK9)</f>
        <v>146.19999999999999</v>
      </c>
      <c r="AM2" s="98">
        <v>7</v>
      </c>
      <c r="AO2" s="98" t="s">
        <v>15</v>
      </c>
      <c r="AP2" s="98">
        <v>17.5</v>
      </c>
      <c r="AQ2" s="102">
        <v>305</v>
      </c>
      <c r="AR2" s="103">
        <f>(AQ2-AQ2)</f>
        <v>0</v>
      </c>
      <c r="AS2" s="98">
        <f>(AP3-AP2)</f>
        <v>7.5</v>
      </c>
      <c r="AT2" s="103">
        <f>(AS2+AS3+AS4+AS5)</f>
        <v>21.700000000000003</v>
      </c>
      <c r="AU2" s="98">
        <v>3</v>
      </c>
      <c r="AW2" s="98" t="s">
        <v>33</v>
      </c>
      <c r="AX2" s="98">
        <v>34.6</v>
      </c>
      <c r="AY2" s="102">
        <v>304</v>
      </c>
      <c r="AZ2" s="103">
        <f>(AY2-AY2)</f>
        <v>0</v>
      </c>
      <c r="BA2" s="98">
        <f>(AX2-AX3)</f>
        <v>11.200000000000003</v>
      </c>
      <c r="BB2" s="103">
        <f>(BA2+BA3+BA4+BA5+BA6+BA7)</f>
        <v>38.800000000000004</v>
      </c>
      <c r="BC2" s="98">
        <v>4</v>
      </c>
    </row>
    <row r="3" spans="1:55" x14ac:dyDescent="0.3">
      <c r="A3" s="96" t="s">
        <v>22</v>
      </c>
      <c r="B3" s="96">
        <v>459.5</v>
      </c>
      <c r="C3" s="102">
        <v>304.20001220703102</v>
      </c>
      <c r="D3" s="103">
        <f>(C3-C2)</f>
        <v>0.20001220703102263</v>
      </c>
      <c r="E3" s="96">
        <f>(B3-B4)</f>
        <v>336</v>
      </c>
      <c r="F3" s="96">
        <f>(E3+E4+E5+E6)</f>
        <v>434.9</v>
      </c>
      <c r="G3" s="96">
        <v>2</v>
      </c>
      <c r="I3" s="96" t="s">
        <v>1</v>
      </c>
      <c r="J3" s="3">
        <v>52.8</v>
      </c>
      <c r="K3" s="102">
        <v>307</v>
      </c>
      <c r="L3" s="103">
        <f>(K3-K2)</f>
        <v>1</v>
      </c>
      <c r="M3" s="105">
        <f>(J3-J4)</f>
        <v>46.5</v>
      </c>
      <c r="N3" s="96">
        <f>(M3+M4)</f>
        <v>46.5</v>
      </c>
      <c r="O3" s="96">
        <v>1</v>
      </c>
      <c r="Q3" s="96" t="s">
        <v>33</v>
      </c>
      <c r="R3" s="96">
        <v>62.4</v>
      </c>
      <c r="S3" s="102">
        <v>304</v>
      </c>
      <c r="T3" s="103">
        <f>(S3-S2)</f>
        <v>2</v>
      </c>
      <c r="U3" s="96">
        <f>(R3-R4)</f>
        <v>19.5</v>
      </c>
      <c r="V3" s="96">
        <f>(U3+U4)</f>
        <v>19.5</v>
      </c>
      <c r="W3" s="96">
        <v>2</v>
      </c>
      <c r="Y3" s="98" t="s">
        <v>22</v>
      </c>
      <c r="Z3" s="98">
        <v>25.7</v>
      </c>
      <c r="AA3" s="102">
        <v>304.20001220703102</v>
      </c>
      <c r="AB3" s="103">
        <f>(AA3-AA2)</f>
        <v>0.20001220703102263</v>
      </c>
      <c r="AC3" s="98">
        <v>0</v>
      </c>
      <c r="AD3" s="98">
        <f>(AC3+AC3)</f>
        <v>0</v>
      </c>
      <c r="AE3" s="98">
        <v>0</v>
      </c>
      <c r="AG3" s="98" t="s">
        <v>33</v>
      </c>
      <c r="AH3" s="98">
        <v>107.5</v>
      </c>
      <c r="AI3" s="102">
        <v>304</v>
      </c>
      <c r="AJ3" s="103">
        <f>(AI3-AI2)</f>
        <v>2</v>
      </c>
      <c r="AK3" s="98">
        <f>(AH3-AH4)</f>
        <v>13</v>
      </c>
      <c r="AL3" s="103">
        <f>(AK3+AK4+AK5+AK6+AK7+AK8+AK9)</f>
        <v>132.69999999999999</v>
      </c>
      <c r="AM3" s="98">
        <v>6</v>
      </c>
      <c r="AO3" s="98" t="s">
        <v>29</v>
      </c>
      <c r="AP3" s="98">
        <v>25</v>
      </c>
      <c r="AQ3" s="102">
        <v>306</v>
      </c>
      <c r="AR3" s="103">
        <f>(AQ3-AQ2)</f>
        <v>1</v>
      </c>
      <c r="AS3" s="98">
        <f>(AP4-AP3)</f>
        <v>4.1999999999999993</v>
      </c>
      <c r="AT3" s="103">
        <f>(AS3+AS4+AS5)</f>
        <v>14.200000000000003</v>
      </c>
      <c r="AU3" s="98">
        <v>2</v>
      </c>
      <c r="AW3" s="98" t="s">
        <v>22</v>
      </c>
      <c r="AX3" s="98">
        <v>23.4</v>
      </c>
      <c r="AY3" s="102">
        <v>304.20001220703102</v>
      </c>
      <c r="AZ3" s="103">
        <f>(AY3-AY2)</f>
        <v>0.20001220703102263</v>
      </c>
      <c r="BA3" s="98">
        <f>(AX3-AX4)</f>
        <v>5.8999999999999986</v>
      </c>
      <c r="BB3" s="103">
        <f>(BA3+BA4+BA5+BA6+BA7)</f>
        <v>27.6</v>
      </c>
      <c r="BC3" s="98">
        <v>3</v>
      </c>
    </row>
    <row r="4" spans="1:55" x14ac:dyDescent="0.3">
      <c r="A4" s="3" t="s">
        <v>15</v>
      </c>
      <c r="B4" s="96">
        <v>123.5</v>
      </c>
      <c r="C4" s="102">
        <v>305</v>
      </c>
      <c r="D4" s="103">
        <f>(C4-C2)</f>
        <v>1</v>
      </c>
      <c r="E4" s="96">
        <f>(B5-B4)</f>
        <v>1.9000000000000057</v>
      </c>
      <c r="F4" s="96">
        <f>(E4+E5+E6)</f>
        <v>98.9</v>
      </c>
      <c r="G4" s="96">
        <v>1</v>
      </c>
      <c r="I4" s="96" t="s">
        <v>2</v>
      </c>
      <c r="J4" s="96">
        <v>6.3</v>
      </c>
      <c r="K4" s="102">
        <v>308</v>
      </c>
      <c r="L4" s="103">
        <f>(K4-K2)</f>
        <v>2</v>
      </c>
      <c r="M4" s="105">
        <f>(J4-J4)</f>
        <v>0</v>
      </c>
      <c r="N4" s="96">
        <v>0</v>
      </c>
      <c r="O4" s="96">
        <v>0</v>
      </c>
      <c r="Q4" s="3" t="s">
        <v>22</v>
      </c>
      <c r="R4" s="96">
        <v>42.9</v>
      </c>
      <c r="S4" s="102">
        <v>304.20001220703102</v>
      </c>
      <c r="T4" s="103">
        <f>(S4-S2)</f>
        <v>2.2000122070310226</v>
      </c>
      <c r="U4" s="96">
        <f>(R4-R4)</f>
        <v>0</v>
      </c>
      <c r="V4" s="96">
        <v>0</v>
      </c>
      <c r="W4" s="96">
        <v>0</v>
      </c>
      <c r="Y4" s="79"/>
      <c r="Z4" s="79"/>
      <c r="AA4" s="79"/>
      <c r="AB4" s="103"/>
      <c r="AC4" s="98"/>
      <c r="AD4" s="98"/>
      <c r="AE4" s="98"/>
      <c r="AG4" s="98" t="s">
        <v>22</v>
      </c>
      <c r="AH4" s="98">
        <v>94.5</v>
      </c>
      <c r="AI4" s="102">
        <v>304.20001220703102</v>
      </c>
      <c r="AJ4" s="103">
        <f>(AI4-AI2)</f>
        <v>2.2000122070310226</v>
      </c>
      <c r="AK4" s="98">
        <f>(AH4-AH5)</f>
        <v>47.8</v>
      </c>
      <c r="AL4" s="103">
        <f>(AK4+AK5+AK6+AK7+AK8+AK9)</f>
        <v>119.7</v>
      </c>
      <c r="AM4" s="98">
        <v>5</v>
      </c>
      <c r="AO4" s="98" t="s">
        <v>1</v>
      </c>
      <c r="AP4" s="98">
        <v>29.2</v>
      </c>
      <c r="AQ4" s="102">
        <v>307</v>
      </c>
      <c r="AR4" s="103">
        <f>(AQ4-AQ2)</f>
        <v>2</v>
      </c>
      <c r="AS4" s="98">
        <f>(AP5-AP4)</f>
        <v>10.000000000000004</v>
      </c>
      <c r="AT4" s="103">
        <f>(AS4+AS5)</f>
        <v>10.000000000000004</v>
      </c>
      <c r="AU4" s="98">
        <v>1</v>
      </c>
      <c r="AW4" s="98" t="s">
        <v>15</v>
      </c>
      <c r="AX4" s="98">
        <v>17.5</v>
      </c>
      <c r="AY4" s="102">
        <v>305</v>
      </c>
      <c r="AZ4" s="103">
        <f>(AY4-AY2)</f>
        <v>1</v>
      </c>
      <c r="BA4" s="98">
        <f>(AX5-AX4)</f>
        <v>7.5</v>
      </c>
      <c r="BB4" s="103">
        <f>(BA4+BA5+BA6+BA7)</f>
        <v>21.700000000000003</v>
      </c>
      <c r="BC4" s="98">
        <v>2</v>
      </c>
    </row>
    <row r="5" spans="1:55" x14ac:dyDescent="0.3">
      <c r="A5" s="3" t="s">
        <v>29</v>
      </c>
      <c r="B5" s="96">
        <v>125.4</v>
      </c>
      <c r="C5" s="102">
        <v>306</v>
      </c>
      <c r="D5" s="103">
        <f>(C5-C2)</f>
        <v>2</v>
      </c>
      <c r="E5" s="96">
        <f>(B5-B6)</f>
        <v>97</v>
      </c>
      <c r="F5" s="96">
        <f>(E5+E6)</f>
        <v>97</v>
      </c>
      <c r="G5" s="96">
        <v>0.2</v>
      </c>
      <c r="L5" s="103"/>
      <c r="M5" s="105"/>
      <c r="N5" s="96"/>
      <c r="O5" s="96"/>
      <c r="T5" s="103"/>
      <c r="U5" s="96"/>
      <c r="V5" s="96"/>
      <c r="W5" s="96"/>
      <c r="Y5" s="3"/>
      <c r="Z5" s="98"/>
      <c r="AA5" s="102"/>
      <c r="AB5" s="103"/>
      <c r="AC5" s="98"/>
      <c r="AD5" s="98"/>
      <c r="AE5" s="98"/>
      <c r="AG5" s="98" t="s">
        <v>50</v>
      </c>
      <c r="AH5" s="98">
        <v>46.7</v>
      </c>
      <c r="AI5" s="102">
        <v>305</v>
      </c>
      <c r="AJ5" s="103">
        <f>(AI5-AI2)</f>
        <v>3</v>
      </c>
      <c r="AK5" s="103">
        <f>(AH6-AH5)</f>
        <v>1.6999999999999957</v>
      </c>
      <c r="AL5" s="103">
        <f>(AK5+AK6+AK7+AK8+AK9)</f>
        <v>71.900000000000006</v>
      </c>
      <c r="AM5" s="98">
        <v>4</v>
      </c>
      <c r="AO5" s="98" t="s">
        <v>2</v>
      </c>
      <c r="AP5" s="98">
        <v>39.200000000000003</v>
      </c>
      <c r="AQ5" s="102">
        <v>308</v>
      </c>
      <c r="AR5" s="103">
        <f>(AQ5-AQ2)</f>
        <v>3</v>
      </c>
      <c r="AS5" s="103">
        <v>0</v>
      </c>
      <c r="AT5" s="103">
        <v>0</v>
      </c>
      <c r="AU5" s="98">
        <v>0</v>
      </c>
      <c r="AW5" s="98" t="s">
        <v>29</v>
      </c>
      <c r="AX5" s="98">
        <v>25</v>
      </c>
      <c r="AY5" s="102">
        <v>306</v>
      </c>
      <c r="AZ5" s="103">
        <f>(AY5-AY2)</f>
        <v>2</v>
      </c>
      <c r="BA5" s="103">
        <f>(AX6-AX5)</f>
        <v>4.1999999999999993</v>
      </c>
      <c r="BB5" s="103">
        <f>(BA5+BA6+BA7)</f>
        <v>14.200000000000003</v>
      </c>
      <c r="BC5" s="98">
        <v>1</v>
      </c>
    </row>
    <row r="6" spans="1:55" x14ac:dyDescent="0.3">
      <c r="A6" s="3" t="s">
        <v>1</v>
      </c>
      <c r="B6" s="96">
        <v>28.4</v>
      </c>
      <c r="C6" s="102">
        <v>307</v>
      </c>
      <c r="D6" s="103">
        <f>(C6-C2)</f>
        <v>3</v>
      </c>
      <c r="E6" s="96">
        <v>0</v>
      </c>
      <c r="F6" s="96">
        <v>0</v>
      </c>
      <c r="G6" s="96">
        <v>0</v>
      </c>
      <c r="I6" s="96"/>
      <c r="J6" s="96"/>
      <c r="K6" s="102"/>
      <c r="L6" s="96"/>
      <c r="AG6" s="98" t="s">
        <v>29</v>
      </c>
      <c r="AH6" s="98">
        <v>48.4</v>
      </c>
      <c r="AI6" s="102">
        <v>306</v>
      </c>
      <c r="AJ6" s="103">
        <f>(AI6-AI2)</f>
        <v>4</v>
      </c>
      <c r="AK6" s="103">
        <f>(AH6-AH7)</f>
        <v>21.599999999999998</v>
      </c>
      <c r="AL6" s="103">
        <f>(AK6+AK7+AK8+AK9)</f>
        <v>70.2</v>
      </c>
      <c r="AM6" s="98">
        <v>3</v>
      </c>
      <c r="AO6" s="98"/>
      <c r="AP6" s="98"/>
      <c r="AQ6" s="102"/>
      <c r="AR6" s="103"/>
      <c r="AS6" s="103"/>
      <c r="AT6" s="103"/>
      <c r="AU6" s="98"/>
      <c r="AW6" s="98" t="s">
        <v>1</v>
      </c>
      <c r="AX6" s="98">
        <v>29.2</v>
      </c>
      <c r="AY6" s="102">
        <v>307</v>
      </c>
      <c r="AZ6" s="103">
        <f>(AY6-AY2)</f>
        <v>3</v>
      </c>
      <c r="BA6" s="98">
        <f>(AX7-AX6)</f>
        <v>10.000000000000004</v>
      </c>
      <c r="BB6" s="98">
        <f>(BA6+BA7)</f>
        <v>10.000000000000004</v>
      </c>
      <c r="BC6" s="98">
        <v>0.2</v>
      </c>
    </row>
    <row r="7" spans="1:55" x14ac:dyDescent="0.3">
      <c r="D7" s="103"/>
      <c r="E7" s="96"/>
      <c r="F7" s="96"/>
      <c r="G7" s="96"/>
      <c r="AE7" s="4"/>
      <c r="AG7" s="98" t="s">
        <v>1</v>
      </c>
      <c r="AH7" s="98">
        <v>26.8</v>
      </c>
      <c r="AI7" s="102">
        <v>307</v>
      </c>
      <c r="AJ7" s="103">
        <f>(AI7-AI2)</f>
        <v>5</v>
      </c>
      <c r="AK7" s="103">
        <f>(AH8-AH7)</f>
        <v>22.400000000000002</v>
      </c>
      <c r="AL7" s="103">
        <f>(AK7+AK8+AK9)</f>
        <v>48.600000000000009</v>
      </c>
      <c r="AM7" s="98">
        <v>2.2000000000000002</v>
      </c>
      <c r="AO7" s="98"/>
      <c r="AP7" s="98"/>
      <c r="AQ7" s="102"/>
      <c r="AR7" s="103"/>
      <c r="AS7" s="103"/>
      <c r="AT7" s="103"/>
      <c r="AU7" s="98"/>
      <c r="AW7" s="98" t="s">
        <v>2</v>
      </c>
      <c r="AX7" s="98">
        <v>39.200000000000003</v>
      </c>
      <c r="AY7" s="102">
        <v>308</v>
      </c>
      <c r="AZ7" s="103">
        <f>(AY7-AY2)</f>
        <v>4</v>
      </c>
      <c r="BA7" s="98">
        <v>0</v>
      </c>
      <c r="BB7" s="98">
        <v>0</v>
      </c>
      <c r="BC7" s="98">
        <v>0</v>
      </c>
    </row>
    <row r="8" spans="1:55" x14ac:dyDescent="0.3">
      <c r="E8" s="17"/>
      <c r="AE8" s="4"/>
      <c r="AG8" s="3" t="s">
        <v>2</v>
      </c>
      <c r="AH8" s="98">
        <v>49.2</v>
      </c>
      <c r="AI8" s="102">
        <v>308</v>
      </c>
      <c r="AJ8" s="103">
        <f>(AI8-AI2)</f>
        <v>6</v>
      </c>
      <c r="AK8" s="98">
        <f>(AH9-AH8)</f>
        <v>26.200000000000003</v>
      </c>
      <c r="AL8" s="98">
        <f>(AK8+AK9)</f>
        <v>26.200000000000003</v>
      </c>
      <c r="AM8" s="98">
        <v>2</v>
      </c>
      <c r="AO8" s="3"/>
      <c r="AP8" s="98"/>
      <c r="AQ8" s="102"/>
      <c r="AR8" s="103"/>
      <c r="AS8" s="98"/>
      <c r="AT8" s="98"/>
      <c r="AU8" s="98"/>
      <c r="AW8" s="19"/>
      <c r="AX8" s="19"/>
      <c r="AY8" s="19"/>
      <c r="AZ8" s="19"/>
      <c r="BA8" s="19"/>
      <c r="BB8" s="19"/>
      <c r="BC8" s="19"/>
    </row>
    <row r="9" spans="1:55" x14ac:dyDescent="0.3">
      <c r="AG9" s="3" t="s">
        <v>3</v>
      </c>
      <c r="AH9" s="98">
        <v>75.400000000000006</v>
      </c>
      <c r="AI9" s="102">
        <v>309</v>
      </c>
      <c r="AJ9" s="103">
        <f>(AI9-AI2)</f>
        <v>7</v>
      </c>
      <c r="AK9" s="98">
        <v>0</v>
      </c>
      <c r="AL9" s="98">
        <v>0</v>
      </c>
      <c r="AM9" s="98">
        <v>0</v>
      </c>
      <c r="AO9" s="3"/>
      <c r="AP9" s="98"/>
      <c r="AQ9" s="102"/>
      <c r="AR9" s="103"/>
      <c r="AS9" s="98"/>
      <c r="AT9" s="98"/>
      <c r="AU9" s="98"/>
    </row>
    <row r="14" spans="1:55" x14ac:dyDescent="0.3">
      <c r="AB14" s="101"/>
    </row>
    <row r="15" spans="1:55" x14ac:dyDescent="0.3">
      <c r="AG15" s="5"/>
      <c r="AH15" s="5"/>
      <c r="AI15" s="5"/>
      <c r="AJ15" s="5"/>
    </row>
    <row r="16" spans="1:55" x14ac:dyDescent="0.3">
      <c r="AG16" s="5"/>
      <c r="AH16" s="5"/>
      <c r="AI16" s="5"/>
      <c r="AJ16" s="5"/>
    </row>
    <row r="17" spans="28:49" x14ac:dyDescent="0.3">
      <c r="AB17" s="101"/>
      <c r="AG17" s="5"/>
      <c r="AH17" s="106"/>
      <c r="AI17" s="92"/>
      <c r="AJ17" s="5"/>
      <c r="AW17" t="s">
        <v>300</v>
      </c>
    </row>
    <row r="18" spans="28:49" x14ac:dyDescent="0.3">
      <c r="AG18" s="5"/>
      <c r="AH18" s="106"/>
      <c r="AI18" s="92"/>
      <c r="AJ18" s="5"/>
    </row>
    <row r="19" spans="28:49" x14ac:dyDescent="0.3">
      <c r="AG19" s="5"/>
      <c r="AH19" s="106"/>
      <c r="AI19" s="92"/>
      <c r="AJ19" s="5"/>
    </row>
    <row r="20" spans="28:49" x14ac:dyDescent="0.3">
      <c r="AG20" s="5"/>
      <c r="AH20" s="106"/>
      <c r="AI20" s="92"/>
      <c r="AJ20" s="5"/>
    </row>
    <row r="21" spans="28:49" x14ac:dyDescent="0.3">
      <c r="AG21" s="5"/>
      <c r="AH21" s="106"/>
      <c r="AI21" s="92"/>
      <c r="AJ21" s="5"/>
    </row>
    <row r="22" spans="28:49" x14ac:dyDescent="0.3">
      <c r="AG22" s="5"/>
      <c r="AH22" s="106"/>
      <c r="AI22" s="92"/>
      <c r="AJ22" s="5"/>
    </row>
    <row r="23" spans="28:49" x14ac:dyDescent="0.3">
      <c r="AG23" s="5"/>
      <c r="AH23" s="106"/>
      <c r="AI23" s="4"/>
      <c r="AJ23" s="5"/>
    </row>
    <row r="24" spans="28:49" x14ac:dyDescent="0.3">
      <c r="AG24" s="5"/>
      <c r="AH24" s="106"/>
      <c r="AI24" s="4"/>
      <c r="AJ24" s="5"/>
    </row>
    <row r="25" spans="28:49" x14ac:dyDescent="0.3">
      <c r="AG25" s="5"/>
      <c r="AH25" s="5"/>
      <c r="AI25" s="5"/>
      <c r="AJ25" s="5"/>
    </row>
    <row r="26" spans="28:49" x14ac:dyDescent="0.3">
      <c r="AG26" s="5"/>
      <c r="AH26" s="5"/>
      <c r="AI26" s="5"/>
      <c r="AJ26" s="5"/>
    </row>
    <row r="27" spans="28:49" x14ac:dyDescent="0.3">
      <c r="AG27" s="5"/>
      <c r="AH27" s="5"/>
      <c r="AI27" s="5"/>
      <c r="AJ27" s="5"/>
    </row>
    <row r="28" spans="28:49" x14ac:dyDescent="0.3">
      <c r="AG28" s="5"/>
      <c r="AH28" s="5"/>
      <c r="AI28" s="5"/>
      <c r="AJ28" s="5"/>
    </row>
    <row r="36" spans="26:28" x14ac:dyDescent="0.3">
      <c r="Z36" s="78" t="s">
        <v>292</v>
      </c>
      <c r="AA36" s="78" t="s">
        <v>286</v>
      </c>
      <c r="AB36" s="78" t="s">
        <v>286</v>
      </c>
    </row>
    <row r="37" spans="26:28" x14ac:dyDescent="0.3">
      <c r="Z37">
        <v>0</v>
      </c>
      <c r="AB37">
        <v>0</v>
      </c>
    </row>
    <row r="38" spans="26:28" x14ac:dyDescent="0.3">
      <c r="Z38" s="98">
        <v>94</v>
      </c>
      <c r="AA38" s="102">
        <v>302</v>
      </c>
      <c r="AB38" s="103">
        <f>(AA38-AA38)</f>
        <v>0</v>
      </c>
    </row>
    <row r="39" spans="26:28" x14ac:dyDescent="0.3">
      <c r="Z39" s="98">
        <v>107.5</v>
      </c>
      <c r="AA39" s="102">
        <v>304</v>
      </c>
      <c r="AB39" s="103">
        <f>(AA39-AA38)</f>
        <v>2</v>
      </c>
    </row>
    <row r="40" spans="26:28" x14ac:dyDescent="0.3">
      <c r="Z40" s="98">
        <v>94.5</v>
      </c>
      <c r="AA40" s="102">
        <v>304.20001220703102</v>
      </c>
      <c r="AB40" s="103">
        <f>(AA40-AA38)</f>
        <v>2.2000122070310226</v>
      </c>
    </row>
    <row r="41" spans="26:28" x14ac:dyDescent="0.3">
      <c r="Z41" s="98">
        <v>46.7</v>
      </c>
      <c r="AA41" s="102">
        <v>305</v>
      </c>
      <c r="AB41" s="103">
        <f>(AA41-AA38)</f>
        <v>3</v>
      </c>
    </row>
    <row r="42" spans="26:28" x14ac:dyDescent="0.3">
      <c r="Z42" s="98">
        <v>48.4</v>
      </c>
      <c r="AA42" s="102">
        <v>306</v>
      </c>
      <c r="AB42" s="103">
        <f>(AA42-AA38)</f>
        <v>4</v>
      </c>
    </row>
    <row r="43" spans="26:28" x14ac:dyDescent="0.3">
      <c r="Z43" s="98">
        <v>26.8</v>
      </c>
      <c r="AA43" s="102">
        <v>307</v>
      </c>
      <c r="AB43" s="103">
        <f>(AA43-AA38)</f>
        <v>5</v>
      </c>
    </row>
    <row r="44" spans="26:28" x14ac:dyDescent="0.3">
      <c r="Z44" s="98">
        <v>49.2</v>
      </c>
      <c r="AA44" s="102">
        <v>308</v>
      </c>
      <c r="AB44" s="103">
        <f>(AA44-AA38)</f>
        <v>6</v>
      </c>
    </row>
    <row r="45" spans="26:28" x14ac:dyDescent="0.3">
      <c r="Z45" s="98">
        <v>75.400000000000006</v>
      </c>
      <c r="AA45" s="102">
        <v>309</v>
      </c>
      <c r="AB45" s="103">
        <f>(AA45-AA38)</f>
        <v>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FA77-3865-460C-B049-3E9BF5C2B83F}">
  <dimension ref="A1:S20"/>
  <sheetViews>
    <sheetView tabSelected="1" topLeftCell="O1" zoomScale="140" zoomScaleNormal="140" workbookViewId="0">
      <selection activeCell="T16" sqref="T16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8" max="8" width="12.5546875" customWidth="1"/>
    <col min="9" max="9" width="13.33203125" bestFit="1" customWidth="1"/>
    <col min="13" max="13" width="20.44140625" bestFit="1" customWidth="1"/>
    <col min="14" max="14" width="25.109375" bestFit="1" customWidth="1"/>
    <col min="15" max="15" width="21.5546875" bestFit="1" customWidth="1"/>
    <col min="17" max="17" width="25.6640625" bestFit="1" customWidth="1"/>
    <col min="18" max="18" width="30.44140625" bestFit="1" customWidth="1"/>
    <col min="19" max="19" width="23.5546875" bestFit="1" customWidth="1"/>
  </cols>
  <sheetData>
    <row r="1" spans="1:19" x14ac:dyDescent="0.3">
      <c r="A1" s="13" t="s">
        <v>30</v>
      </c>
      <c r="B1" s="13" t="s">
        <v>31</v>
      </c>
      <c r="C1" s="13" t="s">
        <v>32</v>
      </c>
      <c r="M1" s="13" t="s">
        <v>37</v>
      </c>
      <c r="N1" s="13" t="s">
        <v>38</v>
      </c>
      <c r="O1" s="13" t="s">
        <v>44</v>
      </c>
      <c r="Q1" s="13" t="s">
        <v>339</v>
      </c>
      <c r="R1" s="13" t="s">
        <v>340</v>
      </c>
      <c r="S1" s="13" t="s">
        <v>341</v>
      </c>
    </row>
    <row r="2" spans="1:19" x14ac:dyDescent="0.3">
      <c r="A2">
        <v>-950</v>
      </c>
      <c r="B2">
        <v>0</v>
      </c>
      <c r="M2" s="120">
        <v>-343.4</v>
      </c>
      <c r="N2" s="120">
        <v>0</v>
      </c>
      <c r="O2" s="120"/>
      <c r="Q2" s="121"/>
      <c r="R2" s="121"/>
      <c r="S2" s="121"/>
    </row>
    <row r="3" spans="1:19" x14ac:dyDescent="0.3">
      <c r="A3" s="119">
        <v>-566</v>
      </c>
      <c r="B3" s="119">
        <v>333.6</v>
      </c>
      <c r="C3" s="119" t="s">
        <v>33</v>
      </c>
      <c r="M3" s="120">
        <v>-197.9</v>
      </c>
      <c r="N3" s="120">
        <v>4</v>
      </c>
      <c r="O3" s="3" t="s">
        <v>15</v>
      </c>
      <c r="Q3" s="121"/>
      <c r="R3" s="121"/>
      <c r="S3" s="121"/>
    </row>
    <row r="4" spans="1:19" x14ac:dyDescent="0.3">
      <c r="A4" s="119">
        <v>-420.2</v>
      </c>
      <c r="B4" s="119">
        <v>459.5</v>
      </c>
      <c r="C4" s="3" t="s">
        <v>22</v>
      </c>
      <c r="M4" s="120">
        <v>-51.4</v>
      </c>
      <c r="N4" s="120">
        <v>12</v>
      </c>
      <c r="O4" s="3" t="s">
        <v>29</v>
      </c>
      <c r="Q4" s="121">
        <v>-901.6</v>
      </c>
      <c r="R4" s="121">
        <v>0</v>
      </c>
      <c r="S4" s="121"/>
    </row>
    <row r="5" spans="1:19" x14ac:dyDescent="0.3">
      <c r="A5" s="119">
        <v>-180.1</v>
      </c>
      <c r="B5" s="119">
        <v>346.1</v>
      </c>
      <c r="C5" s="119" t="s">
        <v>14</v>
      </c>
      <c r="M5" s="3">
        <v>136.5</v>
      </c>
      <c r="N5" s="3">
        <v>22.8</v>
      </c>
      <c r="O5" s="3" t="s">
        <v>338</v>
      </c>
      <c r="Q5" s="121">
        <v>-824</v>
      </c>
      <c r="R5" s="121"/>
      <c r="S5" s="121" t="s">
        <v>5</v>
      </c>
    </row>
    <row r="6" spans="1:19" x14ac:dyDescent="0.3">
      <c r="A6" s="119">
        <v>154.4</v>
      </c>
      <c r="B6" s="119">
        <v>173</v>
      </c>
      <c r="C6" s="3" t="s">
        <v>15</v>
      </c>
      <c r="M6" s="120">
        <v>236.7</v>
      </c>
      <c r="N6" s="120">
        <v>52.8</v>
      </c>
      <c r="O6" s="3" t="s">
        <v>2</v>
      </c>
      <c r="Q6" s="121">
        <v>-716.8</v>
      </c>
      <c r="R6" s="121">
        <v>514.6</v>
      </c>
      <c r="S6" s="121" t="s">
        <v>6</v>
      </c>
    </row>
    <row r="7" spans="1:19" x14ac:dyDescent="0.3">
      <c r="A7" s="119">
        <v>244</v>
      </c>
      <c r="B7" s="119">
        <v>126.5</v>
      </c>
      <c r="C7" s="3" t="s">
        <v>29</v>
      </c>
      <c r="M7" s="120">
        <v>376.4</v>
      </c>
      <c r="N7" s="120">
        <v>13.7</v>
      </c>
      <c r="O7" s="3" t="s">
        <v>3</v>
      </c>
      <c r="Q7" s="121">
        <v>-391.1</v>
      </c>
      <c r="R7" s="121">
        <v>1182</v>
      </c>
      <c r="S7" s="3" t="s">
        <v>54</v>
      </c>
    </row>
    <row r="8" spans="1:19" x14ac:dyDescent="0.3">
      <c r="A8" s="3">
        <v>486.2</v>
      </c>
      <c r="B8" s="3">
        <v>0</v>
      </c>
      <c r="C8" s="3" t="s">
        <v>338</v>
      </c>
      <c r="M8" s="3">
        <v>469.6</v>
      </c>
      <c r="N8" s="120">
        <v>0</v>
      </c>
      <c r="O8" s="120"/>
      <c r="Q8" s="121">
        <v>-212.7</v>
      </c>
      <c r="R8" s="121">
        <v>1210.0999999999999</v>
      </c>
      <c r="S8" s="3" t="s">
        <v>98</v>
      </c>
    </row>
    <row r="9" spans="1:19" x14ac:dyDescent="0.3">
      <c r="A9" s="4"/>
      <c r="B9" s="4"/>
      <c r="C9" s="4"/>
      <c r="H9" s="19"/>
      <c r="I9" s="19"/>
      <c r="Q9" s="3">
        <v>181.8</v>
      </c>
      <c r="R9" s="3">
        <v>1275.9000000000001</v>
      </c>
      <c r="S9" s="3" t="s">
        <v>12</v>
      </c>
    </row>
    <row r="10" spans="1:19" x14ac:dyDescent="0.3">
      <c r="H10" s="19"/>
      <c r="I10" s="19"/>
      <c r="Q10" s="121">
        <v>753.6</v>
      </c>
      <c r="R10" s="121"/>
      <c r="S10" s="3" t="s">
        <v>13</v>
      </c>
    </row>
    <row r="11" spans="1:19" x14ac:dyDescent="0.3">
      <c r="H11" s="19"/>
      <c r="I11" s="19"/>
      <c r="Q11" s="121"/>
      <c r="R11" s="121"/>
      <c r="S11" s="3"/>
    </row>
    <row r="12" spans="1:19" x14ac:dyDescent="0.3">
      <c r="H12" s="19"/>
      <c r="I12" s="19"/>
      <c r="Q12" s="3"/>
      <c r="R12" s="121"/>
      <c r="S12" s="121"/>
    </row>
    <row r="13" spans="1:19" x14ac:dyDescent="0.3">
      <c r="A13" s="13" t="s">
        <v>30</v>
      </c>
      <c r="B13" s="13" t="s">
        <v>31</v>
      </c>
      <c r="C13" s="13" t="s">
        <v>32</v>
      </c>
      <c r="H13" s="19"/>
      <c r="I13" s="19"/>
    </row>
    <row r="14" spans="1:19" x14ac:dyDescent="0.3">
      <c r="A14" s="19">
        <v>-950</v>
      </c>
      <c r="B14" s="19">
        <v>0</v>
      </c>
      <c r="C14" s="19"/>
      <c r="H14" s="19"/>
      <c r="I14" s="19"/>
    </row>
    <row r="15" spans="1:19" x14ac:dyDescent="0.3">
      <c r="A15" s="119">
        <v>-566</v>
      </c>
      <c r="B15" s="119">
        <v>332.1</v>
      </c>
      <c r="C15" s="119" t="s">
        <v>33</v>
      </c>
    </row>
    <row r="16" spans="1:19" x14ac:dyDescent="0.3">
      <c r="A16" s="119">
        <v>-420.2</v>
      </c>
      <c r="B16" s="119">
        <v>459.5</v>
      </c>
      <c r="C16" s="3" t="s">
        <v>22</v>
      </c>
    </row>
    <row r="17" spans="1:3" x14ac:dyDescent="0.3">
      <c r="A17" s="119">
        <v>-180.1</v>
      </c>
      <c r="B17" s="119">
        <v>345.5</v>
      </c>
      <c r="C17" s="119" t="s">
        <v>14</v>
      </c>
    </row>
    <row r="18" spans="1:3" x14ac:dyDescent="0.3">
      <c r="A18" s="119">
        <v>154.4</v>
      </c>
      <c r="B18" s="119">
        <v>175.9</v>
      </c>
      <c r="C18" s="3" t="s">
        <v>15</v>
      </c>
    </row>
    <row r="19" spans="1:3" x14ac:dyDescent="0.3">
      <c r="A19" s="119">
        <v>244</v>
      </c>
      <c r="B19" s="119">
        <v>121</v>
      </c>
      <c r="C19" s="3" t="s">
        <v>29</v>
      </c>
    </row>
    <row r="20" spans="1:3" x14ac:dyDescent="0.3">
      <c r="A20" s="3">
        <v>486.2</v>
      </c>
      <c r="B20" s="3">
        <v>0</v>
      </c>
      <c r="C20" s="3" t="s">
        <v>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24EE-F864-49DB-B024-9333A8B34CD6}">
  <dimension ref="A1:I11"/>
  <sheetViews>
    <sheetView topLeftCell="D1" zoomScaleNormal="100" workbookViewId="0">
      <selection activeCell="D2" sqref="D2:F11"/>
    </sheetView>
  </sheetViews>
  <sheetFormatPr defaultRowHeight="14.4" x14ac:dyDescent="0.3"/>
  <cols>
    <col min="1" max="1" width="18.88671875" bestFit="1" customWidth="1"/>
    <col min="2" max="2" width="23.5546875" bestFit="1" customWidth="1"/>
    <col min="3" max="3" width="21.5546875" bestFit="1" customWidth="1"/>
    <col min="4" max="4" width="29.6640625" bestFit="1" customWidth="1"/>
    <col min="5" max="5" width="23.5546875" bestFit="1" customWidth="1"/>
    <col min="6" max="6" width="21.5546875" bestFit="1" customWidth="1"/>
    <col min="7" max="7" width="30.6640625" bestFit="1" customWidth="1"/>
    <col min="8" max="8" width="24.5546875" bestFit="1" customWidth="1"/>
    <col min="9" max="9" width="22.5546875" bestFit="1" customWidth="1"/>
  </cols>
  <sheetData>
    <row r="1" spans="1:9" x14ac:dyDescent="0.3">
      <c r="A1" s="6" t="s">
        <v>47</v>
      </c>
      <c r="B1" s="6" t="s">
        <v>48</v>
      </c>
      <c r="C1" s="6" t="s">
        <v>49</v>
      </c>
      <c r="D1" s="6" t="s">
        <v>51</v>
      </c>
      <c r="E1" s="6" t="s">
        <v>52</v>
      </c>
      <c r="F1" s="6" t="s">
        <v>53</v>
      </c>
      <c r="G1" s="6" t="s">
        <v>51</v>
      </c>
      <c r="H1" s="6" t="s">
        <v>52</v>
      </c>
      <c r="I1" s="6" t="s">
        <v>53</v>
      </c>
    </row>
    <row r="2" spans="1:9" x14ac:dyDescent="0.3">
      <c r="A2" s="1">
        <v>148.6</v>
      </c>
      <c r="B2" s="1">
        <v>94</v>
      </c>
      <c r="C2" s="1" t="s">
        <v>36</v>
      </c>
      <c r="D2" s="1">
        <v>72.7</v>
      </c>
      <c r="E2" s="1">
        <v>28.9</v>
      </c>
      <c r="F2" s="1" t="s">
        <v>33</v>
      </c>
      <c r="G2" s="1"/>
      <c r="H2" s="1"/>
      <c r="I2" s="1" t="s">
        <v>33</v>
      </c>
    </row>
    <row r="3" spans="1:9" x14ac:dyDescent="0.3">
      <c r="A3" s="1">
        <v>462.2</v>
      </c>
      <c r="B3" s="1">
        <v>107.5</v>
      </c>
      <c r="C3" s="1" t="s">
        <v>33</v>
      </c>
      <c r="D3" s="1">
        <v>201.7</v>
      </c>
      <c r="E3" s="1">
        <v>23.4</v>
      </c>
      <c r="F3" s="1" t="s">
        <v>22</v>
      </c>
      <c r="G3" s="1"/>
      <c r="H3" s="1"/>
      <c r="I3" s="1" t="s">
        <v>22</v>
      </c>
    </row>
    <row r="4" spans="1:9" x14ac:dyDescent="0.3">
      <c r="A4" s="1">
        <v>640.4</v>
      </c>
      <c r="B4" s="1">
        <v>94.5</v>
      </c>
      <c r="C4" s="1" t="s">
        <v>22</v>
      </c>
      <c r="D4" s="1">
        <v>680.6</v>
      </c>
      <c r="E4" s="1">
        <v>17.5</v>
      </c>
      <c r="F4" s="1" t="s">
        <v>15</v>
      </c>
      <c r="G4" s="1">
        <v>367.1</v>
      </c>
      <c r="H4" s="1">
        <v>17.5</v>
      </c>
      <c r="I4" s="1" t="s">
        <v>15</v>
      </c>
    </row>
    <row r="5" spans="1:9" x14ac:dyDescent="0.3">
      <c r="A5" s="1">
        <v>1265.2</v>
      </c>
      <c r="B5" s="1">
        <v>46.7</v>
      </c>
      <c r="C5" s="1" t="s">
        <v>50</v>
      </c>
      <c r="D5" s="1">
        <v>802.1</v>
      </c>
      <c r="E5" s="1">
        <v>25.5</v>
      </c>
      <c r="F5" s="1" t="s">
        <v>29</v>
      </c>
      <c r="G5" s="1">
        <v>485.1</v>
      </c>
      <c r="H5" s="1">
        <v>25</v>
      </c>
      <c r="I5" s="1" t="s">
        <v>29</v>
      </c>
    </row>
    <row r="6" spans="1:9" x14ac:dyDescent="0.3">
      <c r="A6" s="1">
        <v>1438.3</v>
      </c>
      <c r="B6" s="1">
        <v>48.4</v>
      </c>
      <c r="C6" s="1" t="s">
        <v>29</v>
      </c>
      <c r="D6" s="1">
        <v>887.6</v>
      </c>
      <c r="E6" s="1">
        <v>30.4</v>
      </c>
      <c r="F6" s="1" t="s">
        <v>1</v>
      </c>
      <c r="G6" s="1">
        <v>574.5</v>
      </c>
      <c r="H6" s="1">
        <v>29.2</v>
      </c>
      <c r="I6" s="1" t="s">
        <v>1</v>
      </c>
    </row>
    <row r="7" spans="1:9" x14ac:dyDescent="0.3">
      <c r="A7" s="1">
        <v>1570.7</v>
      </c>
      <c r="B7" s="1">
        <v>26.8</v>
      </c>
      <c r="C7" s="1" t="s">
        <v>1</v>
      </c>
      <c r="D7" s="1">
        <v>1059.0999999999999</v>
      </c>
      <c r="E7" s="1">
        <v>39.200000000000003</v>
      </c>
      <c r="F7" s="1" t="s">
        <v>2</v>
      </c>
      <c r="G7" s="1">
        <v>745.5</v>
      </c>
      <c r="H7" s="1">
        <v>39.200000000000003</v>
      </c>
      <c r="I7" s="1" t="s">
        <v>2</v>
      </c>
    </row>
    <row r="8" spans="1:9" x14ac:dyDescent="0.3">
      <c r="A8" s="1">
        <v>1768</v>
      </c>
      <c r="B8" s="1">
        <v>49.2</v>
      </c>
      <c r="C8" s="3" t="s">
        <v>2</v>
      </c>
      <c r="D8" s="1">
        <v>1200</v>
      </c>
      <c r="E8" s="1">
        <v>30</v>
      </c>
      <c r="F8" s="3"/>
      <c r="G8" s="17">
        <v>950</v>
      </c>
      <c r="H8" s="17">
        <v>30</v>
      </c>
    </row>
    <row r="9" spans="1:9" x14ac:dyDescent="0.3">
      <c r="A9" s="1">
        <v>1982.8</v>
      </c>
      <c r="B9" s="1">
        <v>75.400000000000006</v>
      </c>
      <c r="C9" s="3" t="s">
        <v>3</v>
      </c>
      <c r="D9" s="1">
        <v>1300</v>
      </c>
      <c r="E9" s="1">
        <v>20</v>
      </c>
      <c r="F9" s="3"/>
      <c r="G9" s="17">
        <v>1150</v>
      </c>
      <c r="H9" s="17">
        <v>20</v>
      </c>
    </row>
    <row r="10" spans="1:9" x14ac:dyDescent="0.3">
      <c r="D10" s="17">
        <v>1400</v>
      </c>
      <c r="E10" s="17">
        <v>10</v>
      </c>
      <c r="G10" s="17">
        <v>1350</v>
      </c>
      <c r="H10" s="17">
        <v>10</v>
      </c>
    </row>
    <row r="11" spans="1:9" x14ac:dyDescent="0.3">
      <c r="D11" s="17">
        <v>1500</v>
      </c>
      <c r="E11" s="17">
        <v>0</v>
      </c>
      <c r="G11" s="17">
        <v>1550</v>
      </c>
      <c r="H11" s="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3F04-5411-4317-BB8A-C45BCE1D3F41}">
  <dimension ref="A1:J9"/>
  <sheetViews>
    <sheetView topLeftCell="B1" workbookViewId="0">
      <selection activeCell="H2" sqref="H2:J9"/>
    </sheetView>
  </sheetViews>
  <sheetFormatPr defaultRowHeight="14.4" x14ac:dyDescent="0.3"/>
  <cols>
    <col min="1" max="1" width="29.6640625" bestFit="1" customWidth="1"/>
    <col min="2" max="2" width="23.5546875" bestFit="1" customWidth="1"/>
    <col min="3" max="3" width="21.5546875" bestFit="1" customWidth="1"/>
    <col min="8" max="8" width="29.6640625" bestFit="1" customWidth="1"/>
    <col min="9" max="9" width="23.5546875" bestFit="1" customWidth="1"/>
    <col min="10" max="10" width="21.5546875" bestFit="1" customWidth="1"/>
  </cols>
  <sheetData>
    <row r="1" spans="1:10" x14ac:dyDescent="0.3">
      <c r="A1" s="6" t="s">
        <v>47</v>
      </c>
      <c r="B1" s="6" t="s">
        <v>48</v>
      </c>
      <c r="C1" s="6" t="s">
        <v>49</v>
      </c>
      <c r="H1" s="6" t="s">
        <v>47</v>
      </c>
      <c r="I1" s="6" t="s">
        <v>48</v>
      </c>
      <c r="J1" s="6" t="s">
        <v>49</v>
      </c>
    </row>
    <row r="2" spans="1:10" x14ac:dyDescent="0.3">
      <c r="A2" s="1">
        <v>148.6</v>
      </c>
      <c r="B2" s="1">
        <v>94</v>
      </c>
      <c r="C2" s="1" t="s">
        <v>36</v>
      </c>
      <c r="H2" s="1">
        <v>148.6</v>
      </c>
      <c r="I2" s="1">
        <v>94</v>
      </c>
      <c r="J2" s="1" t="s">
        <v>36</v>
      </c>
    </row>
    <row r="3" spans="1:10" x14ac:dyDescent="0.3">
      <c r="A3" s="1">
        <v>462.2</v>
      </c>
      <c r="B3" s="1">
        <v>107.5</v>
      </c>
      <c r="C3" s="1" t="s">
        <v>33</v>
      </c>
      <c r="H3" s="1">
        <v>462.2</v>
      </c>
      <c r="I3" s="1">
        <v>107.5</v>
      </c>
      <c r="J3" s="1" t="s">
        <v>33</v>
      </c>
    </row>
    <row r="4" spans="1:10" x14ac:dyDescent="0.3">
      <c r="A4" s="1">
        <v>640.4</v>
      </c>
      <c r="B4" s="1">
        <v>94.5</v>
      </c>
      <c r="C4" s="1" t="s">
        <v>22</v>
      </c>
      <c r="H4" s="1">
        <v>640.4</v>
      </c>
      <c r="I4" s="1">
        <v>94.5</v>
      </c>
      <c r="J4" s="1" t="s">
        <v>22</v>
      </c>
    </row>
    <row r="5" spans="1:10" x14ac:dyDescent="0.3">
      <c r="A5" s="1">
        <v>1265.2</v>
      </c>
      <c r="B5" s="1">
        <v>46.7</v>
      </c>
      <c r="C5" s="1" t="s">
        <v>50</v>
      </c>
      <c r="H5" s="1">
        <v>1265.2</v>
      </c>
      <c r="I5" s="1">
        <v>46.7</v>
      </c>
      <c r="J5" s="1" t="s">
        <v>50</v>
      </c>
    </row>
    <row r="6" spans="1:10" x14ac:dyDescent="0.3">
      <c r="A6" s="1">
        <v>1438.3</v>
      </c>
      <c r="B6" s="1">
        <v>36.5</v>
      </c>
      <c r="C6" s="1" t="s">
        <v>29</v>
      </c>
      <c r="H6" s="1">
        <v>1438.3</v>
      </c>
      <c r="I6" s="1">
        <v>48.4</v>
      </c>
      <c r="J6" s="1" t="s">
        <v>29</v>
      </c>
    </row>
    <row r="7" spans="1:10" x14ac:dyDescent="0.3">
      <c r="A7" s="1">
        <v>1570.7</v>
      </c>
      <c r="B7" s="1">
        <v>26.8</v>
      </c>
      <c r="C7" s="1" t="s">
        <v>1</v>
      </c>
      <c r="H7" s="1">
        <v>1570.7</v>
      </c>
      <c r="I7" s="1">
        <v>26.8</v>
      </c>
      <c r="J7" s="1" t="s">
        <v>1</v>
      </c>
    </row>
    <row r="8" spans="1:10" x14ac:dyDescent="0.3">
      <c r="A8" s="1">
        <v>1768</v>
      </c>
      <c r="B8" s="1">
        <v>12</v>
      </c>
      <c r="C8" s="3" t="s">
        <v>2</v>
      </c>
      <c r="H8" s="1">
        <v>1768</v>
      </c>
      <c r="I8" s="1">
        <v>12</v>
      </c>
      <c r="J8" s="3" t="s">
        <v>2</v>
      </c>
    </row>
    <row r="9" spans="1:10" x14ac:dyDescent="0.3">
      <c r="A9" s="1">
        <v>1982.8</v>
      </c>
      <c r="B9" s="1">
        <v>0</v>
      </c>
      <c r="C9" s="3" t="s">
        <v>3</v>
      </c>
      <c r="H9" s="1">
        <v>1900</v>
      </c>
      <c r="I9" s="1">
        <v>0</v>
      </c>
      <c r="J9" s="3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F601-9ACF-429B-841C-A3336E9BE858}">
  <dimension ref="A1:AP14"/>
  <sheetViews>
    <sheetView topLeftCell="S1" zoomScaleNormal="100" workbookViewId="0">
      <selection activeCell="AD2" sqref="AD2:AF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4" max="4" width="20.44140625" bestFit="1" customWidth="1"/>
    <col min="5" max="5" width="25.109375" bestFit="1" customWidth="1"/>
    <col min="6" max="6" width="21.5546875" bestFit="1" customWidth="1"/>
    <col min="7" max="7" width="20.44140625" bestFit="1" customWidth="1"/>
    <col min="8" max="8" width="25.109375" bestFit="1" customWidth="1"/>
    <col min="9" max="9" width="21.5546875" bestFit="1" customWidth="1"/>
    <col min="10" max="10" width="20.44140625" bestFit="1" customWidth="1"/>
    <col min="11" max="11" width="25.109375" bestFit="1" customWidth="1"/>
    <col min="12" max="12" width="21.5546875" bestFit="1" customWidth="1"/>
    <col min="13" max="13" width="20.44140625" bestFit="1" customWidth="1"/>
    <col min="14" max="14" width="25.109375" bestFit="1" customWidth="1"/>
    <col min="15" max="15" width="22.5546875" bestFit="1" customWidth="1"/>
    <col min="16" max="16" width="20.44140625" bestFit="1" customWidth="1"/>
    <col min="17" max="17" width="25.109375" bestFit="1" customWidth="1"/>
    <col min="18" max="18" width="22.5546875" bestFit="1" customWidth="1"/>
    <col min="19" max="19" width="20.44140625" bestFit="1" customWidth="1"/>
    <col min="20" max="20" width="25.109375" bestFit="1" customWidth="1"/>
    <col min="21" max="21" width="21.5546875" bestFit="1" customWidth="1"/>
    <col min="26" max="26" width="13.33203125" bestFit="1" customWidth="1"/>
    <col min="27" max="27" width="20.44140625" bestFit="1" customWidth="1"/>
    <col min="28" max="28" width="25.109375" bestFit="1" customWidth="1"/>
    <col min="29" max="30" width="20.44140625" bestFit="1" customWidth="1"/>
    <col min="31" max="31" width="25.109375" bestFit="1" customWidth="1"/>
    <col min="32" max="32" width="21.5546875" bestFit="1" customWidth="1"/>
    <col min="34" max="34" width="3.44140625" bestFit="1" customWidth="1"/>
    <col min="35" max="35" width="7.5546875" bestFit="1" customWidth="1"/>
    <col min="36" max="36" width="8.6640625" bestFit="1" customWidth="1"/>
    <col min="37" max="37" width="13.33203125" bestFit="1" customWidth="1"/>
    <col min="40" max="40" width="7.5546875" bestFit="1" customWidth="1"/>
    <col min="41" max="41" width="8.6640625" bestFit="1" customWidth="1"/>
    <col min="42" max="42" width="13.33203125" bestFit="1" customWidth="1"/>
  </cols>
  <sheetData>
    <row r="1" spans="1:42" x14ac:dyDescent="0.3">
      <c r="A1" s="14" t="s">
        <v>30</v>
      </c>
      <c r="B1" s="14" t="s">
        <v>31</v>
      </c>
      <c r="C1" s="14" t="s">
        <v>74</v>
      </c>
      <c r="D1" s="21" t="s">
        <v>30</v>
      </c>
      <c r="E1" s="21" t="s">
        <v>31</v>
      </c>
      <c r="F1" s="21" t="s">
        <v>75</v>
      </c>
      <c r="G1" s="16" t="s">
        <v>30</v>
      </c>
      <c r="H1" s="16" t="s">
        <v>31</v>
      </c>
      <c r="I1" s="16" t="s">
        <v>78</v>
      </c>
      <c r="J1" s="26" t="s">
        <v>30</v>
      </c>
      <c r="K1" s="26" t="s">
        <v>31</v>
      </c>
      <c r="L1" s="26" t="s">
        <v>79</v>
      </c>
      <c r="M1" s="27" t="s">
        <v>30</v>
      </c>
      <c r="N1" s="27" t="s">
        <v>31</v>
      </c>
      <c r="O1" s="27" t="s">
        <v>80</v>
      </c>
      <c r="P1" s="28" t="s">
        <v>30</v>
      </c>
      <c r="Q1" s="28" t="s">
        <v>31</v>
      </c>
      <c r="R1" s="28" t="s">
        <v>81</v>
      </c>
      <c r="S1" s="14" t="s">
        <v>30</v>
      </c>
      <c r="T1" s="14" t="s">
        <v>31</v>
      </c>
      <c r="U1" s="14" t="s">
        <v>67</v>
      </c>
      <c r="W1" s="29" t="s">
        <v>15</v>
      </c>
      <c r="X1" s="29" t="s">
        <v>82</v>
      </c>
      <c r="Y1" s="29" t="s">
        <v>83</v>
      </c>
      <c r="Z1" s="29" t="s">
        <v>84</v>
      </c>
      <c r="AA1" s="23" t="s">
        <v>30</v>
      </c>
      <c r="AB1" s="23" t="s">
        <v>31</v>
      </c>
      <c r="AC1" s="23" t="s">
        <v>69</v>
      </c>
      <c r="AD1" s="12" t="s">
        <v>30</v>
      </c>
      <c r="AE1" s="12" t="s">
        <v>31</v>
      </c>
      <c r="AF1" s="12" t="s">
        <v>32</v>
      </c>
      <c r="AH1" s="29" t="s">
        <v>29</v>
      </c>
      <c r="AI1" s="29" t="s">
        <v>82</v>
      </c>
      <c r="AJ1" s="29" t="s">
        <v>83</v>
      </c>
      <c r="AK1" s="29" t="s">
        <v>84</v>
      </c>
      <c r="AM1" s="29" t="s">
        <v>36</v>
      </c>
      <c r="AN1" s="29" t="s">
        <v>82</v>
      </c>
      <c r="AO1" s="29" t="s">
        <v>83</v>
      </c>
      <c r="AP1" s="29" t="s">
        <v>84</v>
      </c>
    </row>
    <row r="2" spans="1:42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>
        <v>0</v>
      </c>
      <c r="AE2">
        <v>0</v>
      </c>
      <c r="AI2">
        <v>0</v>
      </c>
      <c r="AJ2">
        <v>0</v>
      </c>
      <c r="AK2">
        <v>0</v>
      </c>
    </row>
    <row r="3" spans="1:42" x14ac:dyDescent="0.3">
      <c r="A3">
        <v>87.2</v>
      </c>
      <c r="B3">
        <v>43.5</v>
      </c>
      <c r="C3" t="s">
        <v>15</v>
      </c>
      <c r="D3">
        <v>270.7</v>
      </c>
      <c r="E3">
        <v>64.599999999999994</v>
      </c>
      <c r="F3" t="s">
        <v>15</v>
      </c>
      <c r="G3">
        <v>55</v>
      </c>
      <c r="H3">
        <v>7.3</v>
      </c>
      <c r="I3" t="s">
        <v>76</v>
      </c>
      <c r="J3">
        <v>204.4</v>
      </c>
      <c r="K3">
        <v>145.19999999999999</v>
      </c>
      <c r="L3" t="s">
        <v>36</v>
      </c>
      <c r="M3">
        <v>147.9</v>
      </c>
      <c r="N3">
        <v>23.1</v>
      </c>
      <c r="O3" t="s">
        <v>76</v>
      </c>
      <c r="P3">
        <v>57.3</v>
      </c>
      <c r="Q3">
        <v>330.3</v>
      </c>
      <c r="R3" t="s">
        <v>77</v>
      </c>
      <c r="S3">
        <v>25.8</v>
      </c>
      <c r="T3">
        <v>4.9000000000000004</v>
      </c>
      <c r="U3" t="s">
        <v>58</v>
      </c>
      <c r="W3">
        <v>4</v>
      </c>
      <c r="X3">
        <v>87.2</v>
      </c>
      <c r="Y3">
        <v>43.5</v>
      </c>
      <c r="Z3">
        <v>20.100000000000001</v>
      </c>
      <c r="AA3">
        <v>190.1</v>
      </c>
      <c r="AB3">
        <v>19.5</v>
      </c>
      <c r="AC3" t="s">
        <v>59</v>
      </c>
      <c r="AD3" s="1">
        <v>114</v>
      </c>
      <c r="AE3" s="1">
        <v>332.1</v>
      </c>
      <c r="AF3" s="1" t="s">
        <v>33</v>
      </c>
      <c r="AI3">
        <v>4</v>
      </c>
      <c r="AJ3">
        <v>162</v>
      </c>
      <c r="AK3">
        <v>20.100000000000001</v>
      </c>
    </row>
    <row r="4" spans="1:42" x14ac:dyDescent="0.3">
      <c r="A4">
        <v>162</v>
      </c>
      <c r="B4">
        <v>20.100000000000001</v>
      </c>
      <c r="C4" t="s">
        <v>29</v>
      </c>
      <c r="D4">
        <v>515.9</v>
      </c>
      <c r="E4">
        <v>25.8</v>
      </c>
      <c r="F4" t="s">
        <v>29</v>
      </c>
      <c r="G4">
        <v>196.8</v>
      </c>
      <c r="H4">
        <v>16.7</v>
      </c>
      <c r="I4" t="s">
        <v>77</v>
      </c>
      <c r="J4">
        <v>349.6</v>
      </c>
      <c r="K4">
        <v>201.6</v>
      </c>
      <c r="L4" t="s">
        <v>33</v>
      </c>
      <c r="M4">
        <v>275.89999999999998</v>
      </c>
      <c r="N4">
        <v>38</v>
      </c>
      <c r="O4" t="s">
        <v>77</v>
      </c>
      <c r="P4">
        <v>376.6</v>
      </c>
      <c r="Q4">
        <v>344.3</v>
      </c>
      <c r="R4" t="s">
        <v>36</v>
      </c>
      <c r="S4">
        <v>173.7</v>
      </c>
      <c r="T4">
        <v>33.9</v>
      </c>
      <c r="U4" t="s">
        <v>36</v>
      </c>
      <c r="W4">
        <v>5</v>
      </c>
      <c r="X4">
        <v>270.7</v>
      </c>
      <c r="Y4">
        <v>64.599999999999994</v>
      </c>
      <c r="Z4">
        <v>25.8</v>
      </c>
      <c r="AA4">
        <v>347.4</v>
      </c>
      <c r="AB4">
        <v>47.6</v>
      </c>
      <c r="AC4" t="s">
        <v>22</v>
      </c>
      <c r="AD4" s="1">
        <v>259.10000000000002</v>
      </c>
      <c r="AE4" s="1">
        <v>459.5</v>
      </c>
      <c r="AF4" s="1" t="s">
        <v>22</v>
      </c>
      <c r="AI4">
        <v>5</v>
      </c>
      <c r="AJ4">
        <v>515.9</v>
      </c>
      <c r="AK4">
        <v>25.8</v>
      </c>
    </row>
    <row r="5" spans="1:42" x14ac:dyDescent="0.3">
      <c r="A5">
        <v>277.7</v>
      </c>
      <c r="B5">
        <v>24.8</v>
      </c>
      <c r="C5" t="s">
        <v>1</v>
      </c>
      <c r="D5">
        <v>577.6</v>
      </c>
      <c r="E5">
        <v>12.6</v>
      </c>
      <c r="F5" t="s">
        <v>1</v>
      </c>
      <c r="G5">
        <v>421.5</v>
      </c>
      <c r="H5">
        <v>89</v>
      </c>
      <c r="I5" t="s">
        <v>36</v>
      </c>
      <c r="J5">
        <v>451.7</v>
      </c>
      <c r="K5">
        <v>228.5</v>
      </c>
      <c r="L5" t="s">
        <v>22</v>
      </c>
      <c r="M5">
        <v>498</v>
      </c>
      <c r="N5">
        <v>86.6</v>
      </c>
      <c r="O5" t="s">
        <v>36</v>
      </c>
      <c r="P5">
        <v>449.7</v>
      </c>
      <c r="Q5">
        <v>386.9</v>
      </c>
      <c r="R5" t="s">
        <v>33</v>
      </c>
      <c r="S5">
        <v>350.9</v>
      </c>
      <c r="T5">
        <v>27.6</v>
      </c>
      <c r="U5" t="s">
        <v>59</v>
      </c>
      <c r="W5">
        <v>6</v>
      </c>
      <c r="X5">
        <v>709.7</v>
      </c>
      <c r="Y5">
        <v>129.1</v>
      </c>
      <c r="Z5">
        <v>76.599999999999994</v>
      </c>
      <c r="AA5">
        <v>709.7</v>
      </c>
      <c r="AB5">
        <v>129.1</v>
      </c>
      <c r="AC5" t="s">
        <v>15</v>
      </c>
      <c r="AD5" s="1">
        <v>925.4</v>
      </c>
      <c r="AE5" s="1">
        <v>123.5</v>
      </c>
      <c r="AF5" s="3" t="s">
        <v>15</v>
      </c>
      <c r="AI5">
        <v>6</v>
      </c>
      <c r="AJ5">
        <v>862.5</v>
      </c>
      <c r="AK5">
        <v>76.599999999999994</v>
      </c>
    </row>
    <row r="6" spans="1:42" x14ac:dyDescent="0.3">
      <c r="A6">
        <v>381.5</v>
      </c>
      <c r="B6">
        <v>0</v>
      </c>
      <c r="D6">
        <v>700.7</v>
      </c>
      <c r="E6">
        <v>9.1</v>
      </c>
      <c r="F6" t="s">
        <v>2</v>
      </c>
      <c r="G6">
        <v>519.20000000000005</v>
      </c>
      <c r="H6">
        <v>205.5</v>
      </c>
      <c r="I6" t="s">
        <v>59</v>
      </c>
      <c r="J6">
        <v>840</v>
      </c>
      <c r="K6">
        <v>184.9</v>
      </c>
      <c r="L6" t="s">
        <v>15</v>
      </c>
      <c r="M6">
        <v>642.29999999999995</v>
      </c>
      <c r="N6">
        <v>80.3</v>
      </c>
      <c r="O6" t="s">
        <v>33</v>
      </c>
      <c r="P6">
        <v>900.5</v>
      </c>
      <c r="Q6">
        <v>266.10000000000002</v>
      </c>
      <c r="R6" t="s">
        <v>22</v>
      </c>
      <c r="S6">
        <v>519.20000000000005</v>
      </c>
      <c r="T6">
        <v>29.3</v>
      </c>
      <c r="U6" t="s">
        <v>22</v>
      </c>
      <c r="W6">
        <v>7</v>
      </c>
      <c r="X6">
        <v>933.4</v>
      </c>
      <c r="Y6">
        <v>23.7</v>
      </c>
      <c r="Z6">
        <v>9.4</v>
      </c>
      <c r="AA6">
        <v>862.5</v>
      </c>
      <c r="AB6">
        <v>76.599999999999994</v>
      </c>
      <c r="AC6" t="s">
        <v>29</v>
      </c>
      <c r="AD6" s="1">
        <v>1048.8</v>
      </c>
      <c r="AE6" s="1">
        <v>125.4</v>
      </c>
      <c r="AF6" s="3" t="s">
        <v>29</v>
      </c>
      <c r="AI6">
        <v>7</v>
      </c>
      <c r="AJ6">
        <v>1046.7</v>
      </c>
      <c r="AK6">
        <v>9.4</v>
      </c>
      <c r="AN6">
        <v>0</v>
      </c>
      <c r="AO6">
        <v>0</v>
      </c>
      <c r="AP6">
        <v>0</v>
      </c>
    </row>
    <row r="7" spans="1:42" x14ac:dyDescent="0.3">
      <c r="D7">
        <v>723.3</v>
      </c>
      <c r="E7">
        <v>0</v>
      </c>
      <c r="G7">
        <v>633</v>
      </c>
      <c r="H7">
        <v>193.9</v>
      </c>
      <c r="I7" t="s">
        <v>22</v>
      </c>
      <c r="J7">
        <v>946.6</v>
      </c>
      <c r="K7">
        <v>212.1</v>
      </c>
      <c r="L7" t="s">
        <v>29</v>
      </c>
      <c r="M7">
        <v>722.6</v>
      </c>
      <c r="N7">
        <v>81.5</v>
      </c>
      <c r="O7" t="s">
        <v>22</v>
      </c>
      <c r="P7">
        <v>1066.3</v>
      </c>
      <c r="Q7">
        <v>196</v>
      </c>
      <c r="R7" t="s">
        <v>15</v>
      </c>
      <c r="S7">
        <v>933.4</v>
      </c>
      <c r="T7">
        <v>23.7</v>
      </c>
      <c r="U7" t="s">
        <v>15</v>
      </c>
      <c r="W7">
        <v>8</v>
      </c>
      <c r="X7">
        <v>925.4</v>
      </c>
      <c r="Y7">
        <v>123.5</v>
      </c>
      <c r="Z7" s="1">
        <v>125.4</v>
      </c>
      <c r="AA7">
        <v>945</v>
      </c>
      <c r="AB7">
        <v>37.5</v>
      </c>
      <c r="AC7" t="s">
        <v>1</v>
      </c>
      <c r="AD7" s="1">
        <v>1207.5</v>
      </c>
      <c r="AE7" s="1">
        <v>28.4</v>
      </c>
      <c r="AF7" s="3" t="s">
        <v>1</v>
      </c>
      <c r="AI7">
        <v>8</v>
      </c>
      <c r="AJ7" s="1">
        <v>1048.8</v>
      </c>
      <c r="AK7" s="1">
        <v>125.4</v>
      </c>
      <c r="AN7">
        <v>7</v>
      </c>
      <c r="AO7">
        <v>173.7</v>
      </c>
      <c r="AP7">
        <v>33.9</v>
      </c>
    </row>
    <row r="8" spans="1:42" x14ac:dyDescent="0.3">
      <c r="G8">
        <v>985.6</v>
      </c>
      <c r="H8">
        <v>228.6</v>
      </c>
      <c r="I8" t="s">
        <v>15</v>
      </c>
      <c r="J8">
        <v>1036.9000000000001</v>
      </c>
      <c r="K8">
        <v>238</v>
      </c>
      <c r="L8" t="s">
        <v>1</v>
      </c>
      <c r="M8">
        <v>925.4</v>
      </c>
      <c r="N8">
        <v>97.7</v>
      </c>
      <c r="O8" t="s">
        <v>15</v>
      </c>
      <c r="P8">
        <v>1235.3</v>
      </c>
      <c r="Q8">
        <v>78.900000000000006</v>
      </c>
      <c r="R8" t="s">
        <v>29</v>
      </c>
      <c r="S8">
        <v>1046.7</v>
      </c>
      <c r="T8">
        <v>9.4</v>
      </c>
      <c r="U8" t="s">
        <v>29</v>
      </c>
      <c r="W8">
        <v>9</v>
      </c>
      <c r="X8">
        <v>985.6</v>
      </c>
      <c r="Y8">
        <v>228.6</v>
      </c>
      <c r="Z8">
        <v>240.6</v>
      </c>
      <c r="AA8">
        <v>1203.5</v>
      </c>
      <c r="AB8">
        <v>26.9</v>
      </c>
      <c r="AC8" t="s">
        <v>2</v>
      </c>
      <c r="AD8" s="17">
        <v>1301.3</v>
      </c>
      <c r="AE8" s="17">
        <v>0</v>
      </c>
      <c r="AI8">
        <v>9</v>
      </c>
      <c r="AJ8">
        <v>1125.3</v>
      </c>
      <c r="AK8">
        <v>240.6</v>
      </c>
      <c r="AN8">
        <v>9</v>
      </c>
      <c r="AO8">
        <v>421.5</v>
      </c>
      <c r="AP8">
        <v>89</v>
      </c>
    </row>
    <row r="9" spans="1:42" x14ac:dyDescent="0.3">
      <c r="G9">
        <v>1125.3</v>
      </c>
      <c r="H9">
        <v>240.6</v>
      </c>
      <c r="I9" t="s">
        <v>29</v>
      </c>
      <c r="J9">
        <v>1326.9</v>
      </c>
      <c r="K9">
        <v>239.4</v>
      </c>
      <c r="L9" t="s">
        <v>2</v>
      </c>
      <c r="M9">
        <v>986.1</v>
      </c>
      <c r="N9">
        <v>122.3</v>
      </c>
      <c r="O9" t="s">
        <v>29</v>
      </c>
      <c r="P9">
        <v>1334.8</v>
      </c>
      <c r="Q9">
        <v>57.9</v>
      </c>
      <c r="R9" t="s">
        <v>1</v>
      </c>
      <c r="S9">
        <v>1105.9000000000001</v>
      </c>
      <c r="T9">
        <v>21.5</v>
      </c>
      <c r="U9" t="s">
        <v>1</v>
      </c>
      <c r="W9">
        <v>10</v>
      </c>
      <c r="X9">
        <v>840</v>
      </c>
      <c r="Y9">
        <v>184.9</v>
      </c>
      <c r="Z9">
        <v>212.1</v>
      </c>
      <c r="AA9">
        <v>1329.9</v>
      </c>
      <c r="AB9">
        <v>27.3</v>
      </c>
      <c r="AC9" t="s">
        <v>85</v>
      </c>
      <c r="AI9">
        <v>10</v>
      </c>
      <c r="AJ9">
        <v>946.6</v>
      </c>
      <c r="AK9">
        <v>212.1</v>
      </c>
      <c r="AN9">
        <v>10</v>
      </c>
      <c r="AO9">
        <v>204.4</v>
      </c>
      <c r="AP9">
        <v>145.19999999999999</v>
      </c>
    </row>
    <row r="10" spans="1:42" x14ac:dyDescent="0.3">
      <c r="G10">
        <v>1201.4000000000001</v>
      </c>
      <c r="H10">
        <v>325.89999999999998</v>
      </c>
      <c r="I10" t="s">
        <v>1</v>
      </c>
      <c r="J10">
        <v>1515.8</v>
      </c>
      <c r="K10">
        <v>164.2</v>
      </c>
      <c r="L10" t="s">
        <v>3</v>
      </c>
      <c r="M10">
        <v>1052.2</v>
      </c>
      <c r="N10">
        <v>148.1</v>
      </c>
      <c r="O10" t="s">
        <v>1</v>
      </c>
      <c r="P10">
        <v>1422.4</v>
      </c>
      <c r="Q10">
        <v>35.6</v>
      </c>
      <c r="R10" t="s">
        <v>2</v>
      </c>
      <c r="S10">
        <v>1203.2</v>
      </c>
      <c r="T10">
        <v>0</v>
      </c>
      <c r="W10">
        <v>11</v>
      </c>
      <c r="X10">
        <v>1066.3</v>
      </c>
      <c r="Y10">
        <v>196</v>
      </c>
      <c r="Z10">
        <v>78.900000000000006</v>
      </c>
      <c r="AA10">
        <v>1485.1</v>
      </c>
      <c r="AB10">
        <v>0</v>
      </c>
      <c r="AI10">
        <v>11</v>
      </c>
      <c r="AJ10">
        <v>1235.3</v>
      </c>
      <c r="AK10">
        <v>78.900000000000006</v>
      </c>
      <c r="AN10">
        <v>11</v>
      </c>
      <c r="AO10">
        <v>376.6</v>
      </c>
      <c r="AP10">
        <v>344.3</v>
      </c>
    </row>
    <row r="11" spans="1:42" x14ac:dyDescent="0.3">
      <c r="G11">
        <v>1598.5</v>
      </c>
      <c r="H11">
        <v>122.1</v>
      </c>
      <c r="I11" t="s">
        <v>2</v>
      </c>
      <c r="J11">
        <v>1806.4</v>
      </c>
      <c r="K11">
        <v>22</v>
      </c>
      <c r="L11" t="s">
        <v>4</v>
      </c>
      <c r="M11">
        <v>1170</v>
      </c>
      <c r="N11">
        <v>134.80000000000001</v>
      </c>
      <c r="O11" t="s">
        <v>2</v>
      </c>
      <c r="P11">
        <v>1472.2</v>
      </c>
      <c r="Q11">
        <v>0</v>
      </c>
      <c r="W11">
        <v>12</v>
      </c>
      <c r="X11">
        <v>925.4</v>
      </c>
      <c r="Y11">
        <v>97.7</v>
      </c>
      <c r="Z11">
        <v>122.3</v>
      </c>
      <c r="AI11">
        <v>12</v>
      </c>
      <c r="AJ11">
        <v>986.1</v>
      </c>
      <c r="AK11">
        <v>122.3</v>
      </c>
      <c r="AN11">
        <v>12</v>
      </c>
      <c r="AO11">
        <v>498</v>
      </c>
      <c r="AP11">
        <v>86.6</v>
      </c>
    </row>
    <row r="12" spans="1:42" x14ac:dyDescent="0.3">
      <c r="G12">
        <v>1735.6</v>
      </c>
      <c r="H12">
        <v>81.3</v>
      </c>
      <c r="I12" t="s">
        <v>3</v>
      </c>
      <c r="J12">
        <v>1905.5</v>
      </c>
      <c r="K12">
        <v>0</v>
      </c>
      <c r="M12">
        <v>1295.0999999999999</v>
      </c>
      <c r="N12">
        <v>97.5</v>
      </c>
      <c r="O12" t="s">
        <v>3</v>
      </c>
      <c r="W12">
        <v>13</v>
      </c>
      <c r="X12">
        <v>0</v>
      </c>
      <c r="Y12">
        <v>0</v>
      </c>
      <c r="Z12">
        <v>0</v>
      </c>
      <c r="AI12">
        <v>13</v>
      </c>
      <c r="AJ12">
        <v>0</v>
      </c>
      <c r="AK12">
        <v>0</v>
      </c>
      <c r="AN12">
        <v>13</v>
      </c>
      <c r="AO12">
        <v>0</v>
      </c>
      <c r="AP12">
        <v>0</v>
      </c>
    </row>
    <row r="13" spans="1:42" x14ac:dyDescent="0.3">
      <c r="G13">
        <v>1952.1</v>
      </c>
      <c r="H13">
        <v>18.100000000000001</v>
      </c>
      <c r="I13" t="s">
        <v>4</v>
      </c>
      <c r="M13">
        <v>1424.6</v>
      </c>
      <c r="N13">
        <v>0</v>
      </c>
    </row>
    <row r="14" spans="1:42" x14ac:dyDescent="0.3">
      <c r="G14">
        <v>2034.1</v>
      </c>
      <c r="H1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D5FF-AFB1-4BB0-A7E3-C58DC33B6A02}">
  <dimension ref="A1:P14"/>
  <sheetViews>
    <sheetView topLeftCell="H1" workbookViewId="0">
      <selection activeCell="I1" sqref="I1:K14"/>
    </sheetView>
  </sheetViews>
  <sheetFormatPr defaultRowHeight="14.4" x14ac:dyDescent="0.3"/>
  <cols>
    <col min="1" max="1" width="29.6640625" bestFit="1" customWidth="1"/>
    <col min="2" max="2" width="23.5546875" bestFit="1" customWidth="1"/>
    <col min="3" max="3" width="21.5546875" bestFit="1" customWidth="1"/>
    <col min="5" max="5" width="29.6640625" bestFit="1" customWidth="1"/>
    <col min="6" max="6" width="23.5546875" bestFit="1" customWidth="1"/>
    <col min="7" max="7" width="21.5546875" bestFit="1" customWidth="1"/>
    <col min="9" max="9" width="29.6640625" bestFit="1" customWidth="1"/>
    <col min="10" max="10" width="23.5546875" bestFit="1" customWidth="1"/>
    <col min="11" max="11" width="21.5546875" bestFit="1" customWidth="1"/>
    <col min="14" max="14" width="29.6640625" bestFit="1" customWidth="1"/>
    <col min="15" max="15" width="23.5546875" bestFit="1" customWidth="1"/>
    <col min="16" max="16" width="21.5546875" bestFit="1" customWidth="1"/>
  </cols>
  <sheetData>
    <row r="1" spans="1:16" x14ac:dyDescent="0.3">
      <c r="A1" s="6" t="s">
        <v>47</v>
      </c>
      <c r="B1" s="6" t="s">
        <v>48</v>
      </c>
      <c r="C1" s="6" t="s">
        <v>49</v>
      </c>
      <c r="E1" s="6" t="s">
        <v>47</v>
      </c>
      <c r="F1" s="6" t="s">
        <v>48</v>
      </c>
      <c r="G1" s="6" t="s">
        <v>49</v>
      </c>
      <c r="I1" s="6" t="s">
        <v>47</v>
      </c>
      <c r="J1" s="6" t="s">
        <v>48</v>
      </c>
      <c r="K1" s="6" t="s">
        <v>49</v>
      </c>
      <c r="N1" s="6" t="s">
        <v>47</v>
      </c>
      <c r="O1" s="6" t="s">
        <v>48</v>
      </c>
      <c r="P1" s="6" t="s">
        <v>49</v>
      </c>
    </row>
    <row r="2" spans="1:16" x14ac:dyDescent="0.3">
      <c r="A2">
        <v>-2000</v>
      </c>
      <c r="B2">
        <v>0</v>
      </c>
      <c r="C2" s="1" t="s">
        <v>36</v>
      </c>
      <c r="E2" s="1">
        <v>148.6</v>
      </c>
      <c r="F2" s="1">
        <v>94</v>
      </c>
      <c r="G2" s="1" t="s">
        <v>36</v>
      </c>
      <c r="I2" s="1">
        <v>148.6</v>
      </c>
      <c r="J2" s="1">
        <v>94</v>
      </c>
      <c r="K2" s="1" t="s">
        <v>36</v>
      </c>
      <c r="N2">
        <v>41.3</v>
      </c>
      <c r="O2">
        <v>11</v>
      </c>
      <c r="P2" t="s">
        <v>15</v>
      </c>
    </row>
    <row r="3" spans="1:16" x14ac:dyDescent="0.3">
      <c r="A3" s="1">
        <v>148.6</v>
      </c>
      <c r="B3" s="1">
        <v>94</v>
      </c>
      <c r="C3" s="1" t="s">
        <v>33</v>
      </c>
      <c r="E3" s="1">
        <v>462.2</v>
      </c>
      <c r="F3" s="1">
        <v>107.5</v>
      </c>
      <c r="G3" s="1" t="s">
        <v>33</v>
      </c>
      <c r="I3" s="1">
        <v>462.2</v>
      </c>
      <c r="J3" s="1">
        <v>107.5</v>
      </c>
      <c r="K3" s="1" t="s">
        <v>33</v>
      </c>
      <c r="N3">
        <v>173.3</v>
      </c>
      <c r="O3">
        <v>9.3000000000000007</v>
      </c>
      <c r="P3" t="s">
        <v>29</v>
      </c>
    </row>
    <row r="4" spans="1:16" x14ac:dyDescent="0.3">
      <c r="A4" s="1">
        <v>462.2</v>
      </c>
      <c r="B4" s="1">
        <v>107.5</v>
      </c>
      <c r="C4" s="1" t="s">
        <v>22</v>
      </c>
      <c r="E4" s="1">
        <v>640.4</v>
      </c>
      <c r="F4" s="1">
        <v>94.5</v>
      </c>
      <c r="G4" s="1" t="s">
        <v>22</v>
      </c>
      <c r="I4" s="1">
        <v>640.4</v>
      </c>
      <c r="J4" s="1">
        <v>94.5</v>
      </c>
      <c r="K4" s="1" t="s">
        <v>22</v>
      </c>
      <c r="N4">
        <v>251.5</v>
      </c>
      <c r="O4">
        <v>6.4</v>
      </c>
      <c r="P4" t="s">
        <v>1</v>
      </c>
    </row>
    <row r="5" spans="1:16" x14ac:dyDescent="0.3">
      <c r="A5" s="1">
        <v>640.4</v>
      </c>
      <c r="B5" s="1">
        <v>94.5</v>
      </c>
      <c r="C5" s="1" t="s">
        <v>50</v>
      </c>
      <c r="E5" s="1">
        <v>1265.2</v>
      </c>
      <c r="F5" s="1">
        <v>46.7</v>
      </c>
      <c r="G5" s="1" t="s">
        <v>50</v>
      </c>
      <c r="I5" s="1">
        <v>1265.2</v>
      </c>
      <c r="J5" s="1">
        <v>46.7</v>
      </c>
      <c r="K5" s="1" t="s">
        <v>50</v>
      </c>
      <c r="N5">
        <v>300</v>
      </c>
      <c r="O5">
        <v>4.8</v>
      </c>
    </row>
    <row r="6" spans="1:16" x14ac:dyDescent="0.3">
      <c r="A6" s="1">
        <v>1265.2</v>
      </c>
      <c r="B6" s="1">
        <v>46.7</v>
      </c>
      <c r="C6" s="1" t="s">
        <v>29</v>
      </c>
      <c r="E6" s="1">
        <v>1438.3</v>
      </c>
      <c r="F6" s="1">
        <v>48.4</v>
      </c>
      <c r="G6" s="1" t="s">
        <v>29</v>
      </c>
      <c r="I6" s="1">
        <v>1438.3</v>
      </c>
      <c r="J6" s="1">
        <v>48.4</v>
      </c>
      <c r="K6" s="1" t="s">
        <v>29</v>
      </c>
      <c r="N6">
        <v>350</v>
      </c>
      <c r="O6">
        <v>3</v>
      </c>
    </row>
    <row r="7" spans="1:16" x14ac:dyDescent="0.3">
      <c r="A7" s="1">
        <v>1438.3</v>
      </c>
      <c r="B7" s="1">
        <v>36.5</v>
      </c>
      <c r="C7" s="1" t="s">
        <v>1</v>
      </c>
      <c r="E7" s="1">
        <v>1570.7</v>
      </c>
      <c r="F7" s="1">
        <v>48.8</v>
      </c>
      <c r="G7" s="1" t="s">
        <v>1</v>
      </c>
      <c r="I7" s="1">
        <v>1570.7</v>
      </c>
      <c r="J7" s="1">
        <v>26.8</v>
      </c>
      <c r="K7" s="1" t="s">
        <v>1</v>
      </c>
      <c r="N7">
        <v>420</v>
      </c>
      <c r="O7">
        <v>0</v>
      </c>
    </row>
    <row r="8" spans="1:16" x14ac:dyDescent="0.3">
      <c r="A8" s="1">
        <v>1570.7</v>
      </c>
      <c r="B8" s="1">
        <v>26.8</v>
      </c>
      <c r="C8" s="3" t="s">
        <v>2</v>
      </c>
      <c r="E8" s="1">
        <v>1768</v>
      </c>
      <c r="F8" s="1">
        <v>49.2</v>
      </c>
      <c r="G8" s="3" t="s">
        <v>2</v>
      </c>
      <c r="I8" s="1">
        <v>1768</v>
      </c>
      <c r="J8" s="1">
        <v>49.2</v>
      </c>
      <c r="K8" s="3" t="s">
        <v>2</v>
      </c>
    </row>
    <row r="9" spans="1:16" x14ac:dyDescent="0.3">
      <c r="A9" s="1">
        <v>1768</v>
      </c>
      <c r="B9" s="1">
        <v>12</v>
      </c>
      <c r="C9" s="3" t="s">
        <v>3</v>
      </c>
      <c r="E9" s="1">
        <v>1982.8</v>
      </c>
      <c r="F9" s="1">
        <v>75.400000000000006</v>
      </c>
      <c r="G9" s="3" t="s">
        <v>3</v>
      </c>
      <c r="I9" s="1">
        <v>1982.8</v>
      </c>
      <c r="J9" s="1">
        <v>75.400000000000006</v>
      </c>
      <c r="K9" s="3" t="s">
        <v>3</v>
      </c>
    </row>
    <row r="10" spans="1:16" x14ac:dyDescent="0.3">
      <c r="A10" s="1">
        <v>1982.8</v>
      </c>
      <c r="B10" s="1">
        <v>0</v>
      </c>
      <c r="E10" s="1">
        <v>2242.3000000000002</v>
      </c>
      <c r="F10" s="3">
        <v>64.900000000000006</v>
      </c>
      <c r="G10" s="3" t="s">
        <v>4</v>
      </c>
      <c r="I10" s="1">
        <v>2242.3000000000002</v>
      </c>
      <c r="J10" s="3">
        <v>64.900000000000006</v>
      </c>
      <c r="K10" s="3" t="s">
        <v>4</v>
      </c>
    </row>
    <row r="11" spans="1:16" x14ac:dyDescent="0.3">
      <c r="E11" s="1">
        <v>2389.3000000000002</v>
      </c>
      <c r="F11" s="3">
        <v>58.3</v>
      </c>
      <c r="G11" s="3" t="s">
        <v>5</v>
      </c>
      <c r="I11" s="1">
        <v>2389.3000000000002</v>
      </c>
      <c r="J11" s="3">
        <v>58.3</v>
      </c>
      <c r="K11" s="3" t="s">
        <v>5</v>
      </c>
    </row>
    <row r="12" spans="1:16" x14ac:dyDescent="0.3">
      <c r="E12" s="1">
        <v>2607.8000000000002</v>
      </c>
      <c r="F12" s="3">
        <v>47.2</v>
      </c>
      <c r="G12" s="3" t="s">
        <v>6</v>
      </c>
      <c r="I12" s="1">
        <v>2607.8000000000002</v>
      </c>
      <c r="J12" s="3">
        <v>47.2</v>
      </c>
      <c r="K12" s="3" t="s">
        <v>6</v>
      </c>
    </row>
    <row r="13" spans="1:16" x14ac:dyDescent="0.3">
      <c r="E13" s="1">
        <v>3208.3</v>
      </c>
      <c r="F13" s="3">
        <v>18.399999999999999</v>
      </c>
      <c r="G13" s="3" t="s">
        <v>54</v>
      </c>
      <c r="I13" s="1">
        <v>3208.3</v>
      </c>
      <c r="J13" s="3">
        <v>18.399999999999999</v>
      </c>
      <c r="K13" s="3" t="s">
        <v>54</v>
      </c>
    </row>
    <row r="14" spans="1:16" x14ac:dyDescent="0.3">
      <c r="E14" s="17">
        <v>3542.7</v>
      </c>
      <c r="F14" s="17">
        <v>0</v>
      </c>
      <c r="I14" s="17">
        <v>3542.7</v>
      </c>
      <c r="J14" s="1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BAF-08D9-4D71-B850-FB2929CF0809}">
  <dimension ref="A1:AK12"/>
  <sheetViews>
    <sheetView topLeftCell="AD1" zoomScale="70" zoomScaleNormal="70" zoomScaleSheetLayoutView="150" workbookViewId="0">
      <selection activeCell="AI2" sqref="AI2:AK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14" max="14" width="21.5546875" bestFit="1" customWidth="1"/>
    <col min="15" max="15" width="26.33203125" bestFit="1" customWidth="1"/>
    <col min="16" max="16" width="22.5546875" bestFit="1" customWidth="1"/>
    <col min="17" max="17" width="20.44140625" bestFit="1" customWidth="1"/>
    <col min="18" max="18" width="25.109375" bestFit="1" customWidth="1"/>
    <col min="19" max="19" width="21.5546875" bestFit="1" customWidth="1"/>
    <col min="20" max="20" width="23.44140625" bestFit="1" customWidth="1"/>
    <col min="21" max="21" width="28.109375" bestFit="1" customWidth="1"/>
    <col min="22" max="23" width="23.44140625" bestFit="1" customWidth="1"/>
    <col min="24" max="24" width="28.109375" bestFit="1" customWidth="1"/>
    <col min="25" max="26" width="23.44140625" bestFit="1" customWidth="1"/>
    <col min="27" max="27" width="28.109375" bestFit="1" customWidth="1"/>
    <col min="28" max="28" width="23.44140625" bestFit="1" customWidth="1"/>
    <col min="29" max="29" width="20.44140625" bestFit="1" customWidth="1"/>
    <col min="30" max="30" width="25.109375" bestFit="1" customWidth="1"/>
    <col min="31" max="32" width="20.44140625" bestFit="1" customWidth="1"/>
    <col min="33" max="33" width="25.109375" bestFit="1" customWidth="1"/>
    <col min="34" max="34" width="20.44140625" bestFit="1" customWidth="1"/>
    <col min="35" max="35" width="21.5546875" bestFit="1" customWidth="1"/>
    <col min="36" max="36" width="26.33203125" bestFit="1" customWidth="1"/>
    <col min="37" max="37" width="21.5546875" bestFit="1" customWidth="1"/>
  </cols>
  <sheetData>
    <row r="1" spans="1:37" x14ac:dyDescent="0.3">
      <c r="A1" s="12" t="s">
        <v>30</v>
      </c>
      <c r="B1" s="12" t="s">
        <v>31</v>
      </c>
      <c r="C1" s="12" t="s">
        <v>32</v>
      </c>
      <c r="J1" s="17">
        <v>-160</v>
      </c>
      <c r="K1" s="17">
        <v>0</v>
      </c>
      <c r="N1" s="14" t="s">
        <v>30</v>
      </c>
      <c r="O1" s="14" t="s">
        <v>31</v>
      </c>
      <c r="P1" s="14" t="s">
        <v>67</v>
      </c>
      <c r="Q1" s="16" t="s">
        <v>37</v>
      </c>
      <c r="R1" s="16" t="s">
        <v>38</v>
      </c>
      <c r="S1" s="16" t="s">
        <v>60</v>
      </c>
      <c r="T1" s="20" t="s">
        <v>61</v>
      </c>
      <c r="U1" s="20" t="s">
        <v>62</v>
      </c>
      <c r="V1" s="20" t="s">
        <v>63</v>
      </c>
      <c r="W1" s="21" t="s">
        <v>64</v>
      </c>
      <c r="X1" s="21" t="s">
        <v>65</v>
      </c>
      <c r="Y1" s="21" t="s">
        <v>66</v>
      </c>
      <c r="Z1" s="22" t="s">
        <v>26</v>
      </c>
      <c r="AA1" s="22" t="s">
        <v>27</v>
      </c>
      <c r="AB1" s="22" t="s">
        <v>68</v>
      </c>
      <c r="AC1" s="23" t="s">
        <v>30</v>
      </c>
      <c r="AD1" s="23" t="s">
        <v>31</v>
      </c>
      <c r="AE1" s="23" t="s">
        <v>69</v>
      </c>
      <c r="AF1" s="24" t="s">
        <v>37</v>
      </c>
      <c r="AG1" s="24" t="s">
        <v>38</v>
      </c>
      <c r="AH1" s="24" t="s">
        <v>70</v>
      </c>
      <c r="AI1" s="25" t="s">
        <v>71</v>
      </c>
      <c r="AJ1" s="25" t="s">
        <v>72</v>
      </c>
      <c r="AK1" s="25" t="s">
        <v>73</v>
      </c>
    </row>
    <row r="2" spans="1:37" x14ac:dyDescent="0.3">
      <c r="A2">
        <v>-170</v>
      </c>
      <c r="B2">
        <v>0</v>
      </c>
      <c r="J2">
        <v>100</v>
      </c>
      <c r="K2">
        <v>40</v>
      </c>
      <c r="N2">
        <v>0</v>
      </c>
      <c r="O2">
        <v>0</v>
      </c>
      <c r="Q2">
        <v>0</v>
      </c>
      <c r="R2">
        <v>0</v>
      </c>
      <c r="T2">
        <v>0</v>
      </c>
      <c r="U2">
        <v>0</v>
      </c>
      <c r="W2">
        <v>0</v>
      </c>
      <c r="X2">
        <v>0</v>
      </c>
      <c r="Z2">
        <v>0</v>
      </c>
      <c r="AA2">
        <v>0</v>
      </c>
      <c r="AC2">
        <v>0</v>
      </c>
      <c r="AD2">
        <v>0</v>
      </c>
      <c r="AF2">
        <v>0</v>
      </c>
      <c r="AG2">
        <v>0</v>
      </c>
      <c r="AI2">
        <v>0</v>
      </c>
      <c r="AJ2">
        <v>0</v>
      </c>
    </row>
    <row r="3" spans="1:37" x14ac:dyDescent="0.3">
      <c r="A3">
        <v>0</v>
      </c>
      <c r="B3">
        <v>200</v>
      </c>
      <c r="J3" s="1">
        <v>447.5</v>
      </c>
      <c r="K3" s="1">
        <v>63.4</v>
      </c>
      <c r="N3">
        <v>25.8</v>
      </c>
      <c r="O3">
        <v>4.9000000000000004</v>
      </c>
      <c r="P3" t="s">
        <v>58</v>
      </c>
      <c r="Q3">
        <v>119.2</v>
      </c>
      <c r="R3">
        <v>108</v>
      </c>
      <c r="S3" t="s">
        <v>33</v>
      </c>
      <c r="T3">
        <v>24.3</v>
      </c>
      <c r="U3">
        <v>30.2</v>
      </c>
      <c r="V3" t="s">
        <v>15</v>
      </c>
      <c r="W3">
        <v>192.6</v>
      </c>
      <c r="X3">
        <v>46.1</v>
      </c>
      <c r="Y3" t="s">
        <v>33</v>
      </c>
      <c r="Z3">
        <v>56.7</v>
      </c>
      <c r="AA3">
        <v>20.3</v>
      </c>
      <c r="AB3" t="s">
        <v>33</v>
      </c>
      <c r="AC3">
        <v>190.1</v>
      </c>
      <c r="AD3">
        <v>19.5</v>
      </c>
      <c r="AE3" t="s">
        <v>33</v>
      </c>
      <c r="AF3">
        <v>360.5</v>
      </c>
      <c r="AG3">
        <v>37.299999999999997</v>
      </c>
      <c r="AH3" t="s">
        <v>33</v>
      </c>
      <c r="AI3">
        <v>51</v>
      </c>
      <c r="AJ3">
        <v>250.1</v>
      </c>
      <c r="AK3" t="s">
        <v>22</v>
      </c>
    </row>
    <row r="4" spans="1:37" x14ac:dyDescent="0.3">
      <c r="A4" s="1">
        <v>114</v>
      </c>
      <c r="B4" s="1">
        <v>332.1</v>
      </c>
      <c r="C4" s="1" t="s">
        <v>33</v>
      </c>
      <c r="J4" s="1">
        <v>863.1</v>
      </c>
      <c r="K4" s="1">
        <v>62.4</v>
      </c>
      <c r="N4">
        <v>173.7</v>
      </c>
      <c r="O4">
        <v>33.9</v>
      </c>
      <c r="P4" t="s">
        <v>36</v>
      </c>
      <c r="Q4">
        <v>296.8</v>
      </c>
      <c r="R4">
        <v>113.6</v>
      </c>
      <c r="S4" t="s">
        <v>22</v>
      </c>
      <c r="T4">
        <v>151.30000000000001</v>
      </c>
      <c r="U4">
        <v>9.4</v>
      </c>
      <c r="V4" t="s">
        <v>29</v>
      </c>
      <c r="W4">
        <v>434.5</v>
      </c>
      <c r="X4">
        <v>50.1</v>
      </c>
      <c r="Y4" t="s">
        <v>22</v>
      </c>
      <c r="Z4">
        <v>239.3</v>
      </c>
      <c r="AA4">
        <v>59.9</v>
      </c>
      <c r="AB4" t="s">
        <v>22</v>
      </c>
      <c r="AC4">
        <v>347.4</v>
      </c>
      <c r="AD4">
        <v>47.6</v>
      </c>
      <c r="AE4" t="s">
        <v>22</v>
      </c>
      <c r="AF4">
        <v>598.9</v>
      </c>
      <c r="AG4">
        <v>30.3</v>
      </c>
      <c r="AH4" t="s">
        <v>22</v>
      </c>
      <c r="AI4">
        <v>612.70000000000005</v>
      </c>
      <c r="AJ4">
        <v>135.9</v>
      </c>
      <c r="AK4" t="s">
        <v>14</v>
      </c>
    </row>
    <row r="5" spans="1:37" x14ac:dyDescent="0.3">
      <c r="A5" s="1">
        <v>259.10000000000002</v>
      </c>
      <c r="B5" s="1">
        <v>459.5</v>
      </c>
      <c r="C5" s="1" t="s">
        <v>22</v>
      </c>
      <c r="J5" s="1">
        <v>1172.3</v>
      </c>
      <c r="K5" s="1">
        <v>42.9</v>
      </c>
      <c r="N5">
        <v>350.9</v>
      </c>
      <c r="O5">
        <v>27.6</v>
      </c>
      <c r="P5" t="s">
        <v>59</v>
      </c>
      <c r="Q5">
        <v>899.8</v>
      </c>
      <c r="R5">
        <v>106.2</v>
      </c>
      <c r="S5" t="s">
        <v>15</v>
      </c>
      <c r="T5">
        <v>226.9</v>
      </c>
      <c r="U5">
        <v>7.7</v>
      </c>
      <c r="V5" t="s">
        <v>1</v>
      </c>
      <c r="W5">
        <v>759.9</v>
      </c>
      <c r="X5">
        <v>8.3000000000000007</v>
      </c>
      <c r="Y5" t="s">
        <v>15</v>
      </c>
      <c r="Z5">
        <v>445.6</v>
      </c>
      <c r="AA5">
        <v>43.6</v>
      </c>
      <c r="AB5" t="s">
        <v>15</v>
      </c>
      <c r="AC5">
        <v>709.7</v>
      </c>
      <c r="AD5">
        <v>129.1</v>
      </c>
      <c r="AE5" t="s">
        <v>15</v>
      </c>
      <c r="AF5">
        <v>1061.4000000000001</v>
      </c>
      <c r="AG5">
        <v>12.4</v>
      </c>
      <c r="AH5" t="s">
        <v>15</v>
      </c>
      <c r="AI5">
        <v>926.2</v>
      </c>
      <c r="AJ5">
        <v>90.4</v>
      </c>
      <c r="AK5" t="s">
        <v>15</v>
      </c>
    </row>
    <row r="6" spans="1:37" x14ac:dyDescent="0.3">
      <c r="A6" s="1">
        <v>925.4</v>
      </c>
      <c r="B6" s="1">
        <v>123.5</v>
      </c>
      <c r="C6" s="3" t="s">
        <v>15</v>
      </c>
      <c r="J6" s="1">
        <v>1700</v>
      </c>
      <c r="K6" s="1">
        <v>0</v>
      </c>
      <c r="N6">
        <v>519.20000000000005</v>
      </c>
      <c r="O6">
        <v>29.3</v>
      </c>
      <c r="P6" t="s">
        <v>22</v>
      </c>
      <c r="Q6">
        <v>1067.5</v>
      </c>
      <c r="R6">
        <v>94.2</v>
      </c>
      <c r="S6" t="s">
        <v>29</v>
      </c>
      <c r="T6">
        <v>368.2</v>
      </c>
      <c r="U6">
        <v>12</v>
      </c>
      <c r="V6" t="s">
        <v>2</v>
      </c>
      <c r="W6">
        <v>891.6</v>
      </c>
      <c r="X6">
        <v>14.9</v>
      </c>
      <c r="Y6" t="s">
        <v>29</v>
      </c>
      <c r="Z6">
        <v>557</v>
      </c>
      <c r="AA6">
        <v>24.3</v>
      </c>
      <c r="AB6" t="s">
        <v>29</v>
      </c>
      <c r="AC6">
        <v>862.5</v>
      </c>
      <c r="AD6">
        <v>76.599999999999994</v>
      </c>
      <c r="AE6" t="s">
        <v>29</v>
      </c>
      <c r="AF6">
        <v>1221</v>
      </c>
      <c r="AG6">
        <v>9.1999999999999993</v>
      </c>
      <c r="AH6" t="s">
        <v>29</v>
      </c>
      <c r="AI6">
        <v>1120</v>
      </c>
      <c r="AJ6">
        <v>43.9</v>
      </c>
      <c r="AK6" t="s">
        <v>29</v>
      </c>
    </row>
    <row r="7" spans="1:37" x14ac:dyDescent="0.3">
      <c r="A7" s="1">
        <v>1048.8</v>
      </c>
      <c r="B7" s="1">
        <v>125.4</v>
      </c>
      <c r="C7" s="3" t="s">
        <v>29</v>
      </c>
      <c r="N7">
        <v>933.4</v>
      </c>
      <c r="O7">
        <v>23.7</v>
      </c>
      <c r="P7" t="s">
        <v>15</v>
      </c>
      <c r="Q7">
        <v>1163.8</v>
      </c>
      <c r="R7">
        <v>110.2</v>
      </c>
      <c r="S7" t="s">
        <v>1</v>
      </c>
      <c r="T7">
        <v>435.7</v>
      </c>
      <c r="U7">
        <v>0</v>
      </c>
      <c r="W7">
        <v>996.9</v>
      </c>
      <c r="X7">
        <v>20.100000000000001</v>
      </c>
      <c r="Y7" t="s">
        <v>1</v>
      </c>
      <c r="Z7">
        <v>664.6</v>
      </c>
      <c r="AA7">
        <v>17.899999999999999</v>
      </c>
      <c r="AB7" t="s">
        <v>1</v>
      </c>
      <c r="AC7">
        <v>945</v>
      </c>
      <c r="AD7">
        <v>37.5</v>
      </c>
      <c r="AE7" t="s">
        <v>1</v>
      </c>
      <c r="AF7">
        <v>1299.5</v>
      </c>
      <c r="AG7">
        <v>0</v>
      </c>
      <c r="AI7">
        <v>1200.5</v>
      </c>
      <c r="AJ7">
        <v>108.5</v>
      </c>
      <c r="AK7" t="s">
        <v>1</v>
      </c>
    </row>
    <row r="8" spans="1:37" x14ac:dyDescent="0.3">
      <c r="A8" s="1">
        <v>1207.5</v>
      </c>
      <c r="B8" s="1">
        <v>28.4</v>
      </c>
      <c r="C8" s="3" t="s">
        <v>1</v>
      </c>
      <c r="N8">
        <v>1046.7</v>
      </c>
      <c r="O8">
        <v>9.4</v>
      </c>
      <c r="P8" t="s">
        <v>29</v>
      </c>
      <c r="Q8">
        <v>1326.5</v>
      </c>
      <c r="R8">
        <v>43.7</v>
      </c>
      <c r="S8" t="s">
        <v>2</v>
      </c>
      <c r="W8">
        <v>1336.2</v>
      </c>
      <c r="X8">
        <v>11.1</v>
      </c>
      <c r="Y8" t="s">
        <v>2</v>
      </c>
      <c r="Z8">
        <v>774.3</v>
      </c>
      <c r="AA8">
        <v>64.5</v>
      </c>
      <c r="AB8" t="s">
        <v>2</v>
      </c>
      <c r="AC8">
        <v>1203.5</v>
      </c>
      <c r="AD8">
        <v>26.9</v>
      </c>
      <c r="AE8" t="s">
        <v>2</v>
      </c>
      <c r="AI8">
        <v>1581.3</v>
      </c>
      <c r="AJ8">
        <v>0</v>
      </c>
    </row>
    <row r="9" spans="1:37" x14ac:dyDescent="0.3">
      <c r="A9" s="17">
        <v>1300</v>
      </c>
      <c r="B9" s="17">
        <v>0</v>
      </c>
      <c r="N9">
        <v>1105.9000000000001</v>
      </c>
      <c r="O9">
        <v>21.5</v>
      </c>
      <c r="P9" t="s">
        <v>1</v>
      </c>
      <c r="Q9">
        <v>1441.9</v>
      </c>
      <c r="R9">
        <v>70.7</v>
      </c>
      <c r="S9" t="s">
        <v>3</v>
      </c>
      <c r="W9">
        <v>1472.2</v>
      </c>
      <c r="X9">
        <v>15.9</v>
      </c>
      <c r="Y9" t="s">
        <v>3</v>
      </c>
      <c r="Z9">
        <v>1080.5</v>
      </c>
      <c r="AA9">
        <v>25.4</v>
      </c>
      <c r="AB9" t="s">
        <v>3</v>
      </c>
      <c r="AC9">
        <v>1329.9</v>
      </c>
      <c r="AD9">
        <v>27.3</v>
      </c>
      <c r="AE9" t="s">
        <v>3</v>
      </c>
    </row>
    <row r="10" spans="1:37" x14ac:dyDescent="0.3">
      <c r="N10">
        <v>1203.2</v>
      </c>
      <c r="O10">
        <v>0</v>
      </c>
      <c r="Q10">
        <v>1591</v>
      </c>
      <c r="R10">
        <v>36.1</v>
      </c>
      <c r="S10" t="s">
        <v>4</v>
      </c>
      <c r="W10">
        <v>1605.4</v>
      </c>
      <c r="X10">
        <v>0</v>
      </c>
      <c r="Z10">
        <v>1274.2</v>
      </c>
      <c r="AA10">
        <v>40.6</v>
      </c>
      <c r="AB10" t="s">
        <v>4</v>
      </c>
      <c r="AC10">
        <v>1485.1</v>
      </c>
      <c r="AD10">
        <v>0</v>
      </c>
      <c r="AE10" t="s">
        <v>4</v>
      </c>
    </row>
    <row r="11" spans="1:37" x14ac:dyDescent="0.3">
      <c r="Q11">
        <v>1706.6</v>
      </c>
      <c r="R11">
        <v>22.6</v>
      </c>
      <c r="S11" t="s">
        <v>5</v>
      </c>
      <c r="Z11">
        <v>1372</v>
      </c>
      <c r="AA11">
        <v>0</v>
      </c>
    </row>
    <row r="12" spans="1:37" x14ac:dyDescent="0.3">
      <c r="Q12">
        <v>1790.7</v>
      </c>
      <c r="R12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D2DC-D0C4-4345-951E-478FAE703151}">
  <dimension ref="A1:R304"/>
  <sheetViews>
    <sheetView topLeftCell="A70" zoomScaleNormal="100" workbookViewId="0">
      <selection activeCell="M252" sqref="M252"/>
    </sheetView>
  </sheetViews>
  <sheetFormatPr defaultRowHeight="14.4" x14ac:dyDescent="0.3"/>
  <cols>
    <col min="1" max="1" width="13.5546875" bestFit="1" customWidth="1"/>
    <col min="2" max="2" width="9.5546875" bestFit="1" customWidth="1"/>
    <col min="3" max="3" width="21" bestFit="1" customWidth="1"/>
    <col min="4" max="4" width="11.88671875" customWidth="1"/>
    <col min="8" max="8" width="10.109375" bestFit="1" customWidth="1"/>
    <col min="9" max="9" width="10.5546875" bestFit="1" customWidth="1"/>
    <col min="10" max="10" width="18.6640625" style="19" bestFit="1" customWidth="1"/>
    <col min="11" max="11" width="23" style="19" bestFit="1" customWidth="1"/>
    <col min="12" max="12" width="11.33203125" bestFit="1" customWidth="1"/>
    <col min="13" max="13" width="19" style="19" customWidth="1"/>
    <col min="14" max="14" width="17.88671875" style="19" customWidth="1"/>
    <col min="15" max="15" width="16.44140625" style="19" customWidth="1"/>
    <col min="16" max="16" width="17.33203125" style="19" customWidth="1"/>
  </cols>
  <sheetData>
    <row r="1" spans="1:16" x14ac:dyDescent="0.3">
      <c r="A1" s="54" t="s">
        <v>367</v>
      </c>
      <c r="B1" s="112" t="s">
        <v>242</v>
      </c>
      <c r="C1" s="78" t="s">
        <v>276</v>
      </c>
      <c r="D1" s="140" t="s">
        <v>264</v>
      </c>
      <c r="E1" s="140"/>
      <c r="F1" s="140"/>
      <c r="G1" s="20" t="s">
        <v>342</v>
      </c>
      <c r="H1" s="16" t="s">
        <v>353</v>
      </c>
      <c r="I1" s="90" t="s">
        <v>354</v>
      </c>
      <c r="J1" s="54" t="s">
        <v>347</v>
      </c>
      <c r="K1" s="16" t="s">
        <v>348</v>
      </c>
      <c r="L1" s="20" t="s">
        <v>372</v>
      </c>
      <c r="M1" s="91" t="s">
        <v>349</v>
      </c>
      <c r="N1" s="90" t="s">
        <v>351</v>
      </c>
      <c r="O1" s="54" t="s">
        <v>352</v>
      </c>
      <c r="P1" s="16" t="s">
        <v>350</v>
      </c>
    </row>
    <row r="2" spans="1:16" x14ac:dyDescent="0.3">
      <c r="A2" s="54" t="s">
        <v>360</v>
      </c>
      <c r="B2" s="127" t="s">
        <v>33</v>
      </c>
      <c r="C2" s="141" t="s">
        <v>278</v>
      </c>
      <c r="D2" s="78"/>
      <c r="E2" s="114"/>
      <c r="F2" s="113">
        <v>205.5</v>
      </c>
      <c r="G2" s="20">
        <v>126.3</v>
      </c>
      <c r="H2" s="16">
        <v>162.80000000000001</v>
      </c>
      <c r="I2" s="90">
        <v>2034.2</v>
      </c>
      <c r="J2" s="54">
        <v>36.24</v>
      </c>
      <c r="K2" s="16">
        <v>154.55000000000001</v>
      </c>
      <c r="L2" s="20"/>
      <c r="M2" s="91">
        <v>4.1500000000000004</v>
      </c>
      <c r="N2" s="90">
        <v>183.14</v>
      </c>
      <c r="O2" s="54">
        <v>37.92</v>
      </c>
      <c r="P2" s="16">
        <v>29.61</v>
      </c>
    </row>
    <row r="3" spans="1:16" x14ac:dyDescent="0.3">
      <c r="A3" s="54" t="s">
        <v>346</v>
      </c>
      <c r="B3" s="124" t="s">
        <v>33</v>
      </c>
      <c r="C3" s="141"/>
      <c r="D3" s="78"/>
      <c r="E3" s="114">
        <v>80.3</v>
      </c>
      <c r="F3" s="113"/>
      <c r="G3" s="20">
        <v>88.1</v>
      </c>
      <c r="H3" s="16">
        <v>55.9</v>
      </c>
      <c r="I3" s="90">
        <v>1424.9</v>
      </c>
      <c r="J3" s="54">
        <v>40.33</v>
      </c>
      <c r="K3" s="16">
        <v>157.36000000000001</v>
      </c>
      <c r="L3" s="20"/>
      <c r="M3" s="91">
        <v>28.81</v>
      </c>
      <c r="N3" s="90">
        <v>60.09</v>
      </c>
      <c r="O3" s="54">
        <v>26.83</v>
      </c>
      <c r="P3" s="16">
        <v>337.76</v>
      </c>
    </row>
    <row r="4" spans="1:16" x14ac:dyDescent="0.3">
      <c r="A4" s="54" t="s">
        <v>360</v>
      </c>
      <c r="B4" s="124" t="s">
        <v>22</v>
      </c>
      <c r="C4" s="141"/>
      <c r="D4" s="78"/>
      <c r="E4" s="114"/>
      <c r="F4" s="113">
        <v>193.9</v>
      </c>
      <c r="G4" s="20">
        <v>112</v>
      </c>
      <c r="H4" s="16">
        <v>157</v>
      </c>
      <c r="I4" s="90">
        <v>2034.2</v>
      </c>
      <c r="J4" s="54">
        <v>36.24</v>
      </c>
      <c r="K4" s="16">
        <v>154.55000000000001</v>
      </c>
      <c r="L4" s="20"/>
      <c r="M4" s="91">
        <v>4.21</v>
      </c>
      <c r="N4" s="90">
        <v>167.34</v>
      </c>
      <c r="O4" s="54">
        <v>38.83</v>
      </c>
      <c r="P4" s="16">
        <v>22.7</v>
      </c>
    </row>
    <row r="5" spans="1:16" x14ac:dyDescent="0.3">
      <c r="A5" s="54" t="s">
        <v>361</v>
      </c>
      <c r="B5" s="127" t="s">
        <v>33</v>
      </c>
      <c r="C5" s="141"/>
      <c r="D5" s="78">
        <v>332.1</v>
      </c>
      <c r="E5" s="114"/>
      <c r="F5" s="113"/>
      <c r="G5" s="20">
        <v>144.19999999999999</v>
      </c>
      <c r="H5" s="16">
        <v>298.2</v>
      </c>
      <c r="I5" s="90">
        <v>1299.8</v>
      </c>
      <c r="J5" s="54">
        <v>24.86</v>
      </c>
      <c r="K5" s="16">
        <v>132.69</v>
      </c>
      <c r="L5" s="20"/>
      <c r="M5" s="91">
        <v>5.18</v>
      </c>
      <c r="N5" s="90">
        <v>301.47000000000003</v>
      </c>
      <c r="O5" s="54">
        <v>9.98</v>
      </c>
      <c r="P5" s="16">
        <v>306.27</v>
      </c>
    </row>
    <row r="6" spans="1:16" x14ac:dyDescent="0.3">
      <c r="A6" s="54" t="s">
        <v>359</v>
      </c>
      <c r="B6" s="127" t="s">
        <v>33</v>
      </c>
      <c r="C6" s="141"/>
      <c r="D6" s="78"/>
      <c r="E6" s="114">
        <v>201.6</v>
      </c>
      <c r="F6" s="113"/>
      <c r="G6" s="20">
        <v>126.6</v>
      </c>
      <c r="H6" s="16">
        <v>156.4</v>
      </c>
      <c r="I6" s="90">
        <v>1905.7</v>
      </c>
      <c r="J6" s="54">
        <v>34.81</v>
      </c>
      <c r="K6" s="16">
        <v>155.44999999999999</v>
      </c>
      <c r="L6" s="20"/>
      <c r="M6" s="91">
        <v>2.4300000000000002</v>
      </c>
      <c r="N6" s="90">
        <v>173.49</v>
      </c>
      <c r="O6" s="54">
        <v>30.83</v>
      </c>
      <c r="P6" s="16">
        <v>334.04</v>
      </c>
    </row>
    <row r="7" spans="1:16" x14ac:dyDescent="0.3">
      <c r="A7" s="54" t="s">
        <v>361</v>
      </c>
      <c r="B7" s="127" t="s">
        <v>22</v>
      </c>
      <c r="C7" s="141"/>
      <c r="D7" s="78"/>
      <c r="E7" s="114">
        <v>459.5</v>
      </c>
      <c r="F7" s="113"/>
      <c r="G7" s="20">
        <v>197.3</v>
      </c>
      <c r="H7" s="16">
        <v>412.8</v>
      </c>
      <c r="I7" s="90">
        <v>1299.8</v>
      </c>
      <c r="J7" s="54">
        <v>24.86</v>
      </c>
      <c r="K7" s="16">
        <v>132.69</v>
      </c>
      <c r="L7" s="20"/>
      <c r="M7" s="91">
        <v>3.91</v>
      </c>
      <c r="N7" s="90">
        <v>131.47</v>
      </c>
      <c r="O7" s="54">
        <v>4</v>
      </c>
      <c r="P7" s="16">
        <v>131.49</v>
      </c>
    </row>
    <row r="8" spans="1:16" x14ac:dyDescent="0.3">
      <c r="A8" s="54" t="s">
        <v>366</v>
      </c>
      <c r="B8" s="127" t="s">
        <v>22</v>
      </c>
      <c r="C8" s="141"/>
      <c r="D8" s="78">
        <v>250.1</v>
      </c>
      <c r="E8" s="114"/>
      <c r="F8" s="113"/>
      <c r="G8" s="20">
        <v>82.3</v>
      </c>
      <c r="H8" s="16">
        <v>226.6</v>
      </c>
      <c r="I8" s="90">
        <v>1579.6</v>
      </c>
      <c r="J8" s="54">
        <v>29.29</v>
      </c>
      <c r="K8" s="16">
        <v>343.14</v>
      </c>
      <c r="L8" s="20"/>
      <c r="M8" s="91">
        <v>10.43</v>
      </c>
      <c r="N8" s="90">
        <v>346.43</v>
      </c>
      <c r="O8" s="54">
        <v>8.42</v>
      </c>
      <c r="P8" s="16">
        <v>333.35</v>
      </c>
    </row>
    <row r="9" spans="1:16" x14ac:dyDescent="0.3">
      <c r="A9" s="54" t="s">
        <v>363</v>
      </c>
      <c r="B9" s="127" t="s">
        <v>33</v>
      </c>
      <c r="C9" s="141"/>
      <c r="D9" s="78"/>
      <c r="E9" s="114">
        <v>19.5</v>
      </c>
      <c r="F9" s="113"/>
      <c r="G9" s="20">
        <v>13.3</v>
      </c>
      <c r="H9" s="16">
        <v>11</v>
      </c>
      <c r="I9" s="90">
        <v>1485.2</v>
      </c>
      <c r="J9" s="54">
        <v>27.23</v>
      </c>
      <c r="K9" s="16">
        <v>154.28</v>
      </c>
      <c r="L9" s="20"/>
      <c r="M9" s="91">
        <v>4.3099999999999996</v>
      </c>
      <c r="N9" s="90">
        <v>328.12</v>
      </c>
      <c r="O9" s="54">
        <v>79.010000000000005</v>
      </c>
      <c r="P9" s="16">
        <v>328.12</v>
      </c>
    </row>
    <row r="10" spans="1:16" x14ac:dyDescent="0.3">
      <c r="A10" s="54" t="s">
        <v>363</v>
      </c>
      <c r="B10" s="127" t="s">
        <v>22</v>
      </c>
      <c r="C10" s="141"/>
      <c r="D10" s="78"/>
      <c r="E10" s="114">
        <v>47.6</v>
      </c>
      <c r="F10" s="113"/>
      <c r="G10" s="20">
        <v>42.2</v>
      </c>
      <c r="H10" s="16">
        <v>19.399999999999999</v>
      </c>
      <c r="I10" s="90">
        <v>1485.2</v>
      </c>
      <c r="J10" s="54">
        <v>27.23</v>
      </c>
      <c r="K10" s="16">
        <v>154.28</v>
      </c>
      <c r="L10" s="20"/>
      <c r="M10" s="91">
        <v>3.82</v>
      </c>
      <c r="N10" s="90">
        <v>330.63</v>
      </c>
      <c r="O10" s="54">
        <v>40.94</v>
      </c>
      <c r="P10" s="16">
        <v>328.12</v>
      </c>
    </row>
    <row r="11" spans="1:16" x14ac:dyDescent="0.3">
      <c r="A11" s="54" t="s">
        <v>365</v>
      </c>
      <c r="B11" s="127" t="s">
        <v>33</v>
      </c>
      <c r="C11" s="141"/>
      <c r="D11" s="78">
        <v>46.1</v>
      </c>
      <c r="E11" s="114"/>
      <c r="F11" s="113"/>
      <c r="G11" s="20">
        <v>11</v>
      </c>
      <c r="H11" s="16">
        <v>42.5</v>
      </c>
      <c r="I11" s="90">
        <v>1605.5</v>
      </c>
      <c r="J11" s="54">
        <v>27.46</v>
      </c>
      <c r="K11" s="16">
        <v>129.15</v>
      </c>
      <c r="L11" s="20"/>
      <c r="M11" s="91">
        <v>5.75</v>
      </c>
      <c r="N11" s="90">
        <v>329.52</v>
      </c>
      <c r="O11" s="54">
        <v>1.73</v>
      </c>
      <c r="P11" s="16">
        <v>328.57</v>
      </c>
    </row>
    <row r="12" spans="1:16" x14ac:dyDescent="0.3">
      <c r="A12" s="54" t="s">
        <v>365</v>
      </c>
      <c r="B12" s="127" t="s">
        <v>22</v>
      </c>
      <c r="C12" s="141"/>
      <c r="D12" s="78">
        <v>50.1</v>
      </c>
      <c r="E12" s="114"/>
      <c r="F12" s="113"/>
      <c r="G12" s="20">
        <v>15.5</v>
      </c>
      <c r="H12" s="16">
        <v>54.1</v>
      </c>
      <c r="I12" s="90">
        <v>1605.5</v>
      </c>
      <c r="J12" s="54">
        <v>27.46</v>
      </c>
      <c r="K12" s="16">
        <v>129.15</v>
      </c>
      <c r="L12" s="20"/>
      <c r="M12" s="91">
        <v>8.73</v>
      </c>
      <c r="N12" s="90">
        <v>299.75</v>
      </c>
      <c r="O12" s="54">
        <v>4.7699999999999996</v>
      </c>
      <c r="P12" s="16">
        <v>329.03</v>
      </c>
    </row>
    <row r="13" spans="1:16" x14ac:dyDescent="0.3">
      <c r="A13" s="54" t="s">
        <v>369</v>
      </c>
      <c r="B13" s="130" t="s">
        <v>33</v>
      </c>
      <c r="C13" s="141"/>
      <c r="D13" s="78">
        <v>108</v>
      </c>
      <c r="E13" s="114"/>
      <c r="F13" s="113"/>
      <c r="G13" s="20">
        <v>81.900000000000006</v>
      </c>
      <c r="H13" s="16">
        <v>66.5</v>
      </c>
      <c r="I13" s="90">
        <v>1780.5</v>
      </c>
      <c r="J13" s="54">
        <v>30.69</v>
      </c>
      <c r="K13" s="16">
        <v>130.08000000000001</v>
      </c>
      <c r="L13" s="20"/>
      <c r="M13" s="91">
        <v>4.16</v>
      </c>
      <c r="N13" s="90">
        <v>328.57</v>
      </c>
      <c r="O13" s="54">
        <v>55.56</v>
      </c>
      <c r="P13" s="16">
        <v>328.57</v>
      </c>
    </row>
    <row r="14" spans="1:16" x14ac:dyDescent="0.3">
      <c r="A14" s="54" t="s">
        <v>369</v>
      </c>
      <c r="B14" s="130" t="s">
        <v>22</v>
      </c>
      <c r="C14" s="141"/>
      <c r="D14" s="78">
        <v>113.6</v>
      </c>
      <c r="E14" s="114"/>
      <c r="F14" s="113"/>
      <c r="G14" s="20">
        <v>28.2</v>
      </c>
      <c r="H14" s="16">
        <v>109.4</v>
      </c>
      <c r="I14" s="90">
        <v>1780.5</v>
      </c>
      <c r="J14" s="54">
        <v>30.69</v>
      </c>
      <c r="K14" s="16">
        <v>130.08000000000001</v>
      </c>
      <c r="L14" s="20"/>
      <c r="M14" s="91">
        <v>39.15</v>
      </c>
      <c r="N14" s="90">
        <v>328.57</v>
      </c>
      <c r="O14" s="54">
        <v>47.94</v>
      </c>
      <c r="P14" s="16">
        <v>328.57</v>
      </c>
    </row>
    <row r="15" spans="1:16" x14ac:dyDescent="0.3">
      <c r="A15" s="54" t="s">
        <v>371</v>
      </c>
      <c r="B15" s="132" t="s">
        <v>33</v>
      </c>
      <c r="C15" s="141"/>
      <c r="D15" s="78">
        <v>107.5</v>
      </c>
      <c r="E15" s="114"/>
      <c r="F15" s="113"/>
      <c r="G15" s="20">
        <v>59.6</v>
      </c>
      <c r="H15" s="16">
        <v>88</v>
      </c>
      <c r="I15" s="90">
        <v>2101.6</v>
      </c>
      <c r="J15" s="54">
        <v>32.21</v>
      </c>
      <c r="K15" s="16">
        <v>335.93</v>
      </c>
      <c r="L15" s="20">
        <v>33.630000000000003</v>
      </c>
      <c r="M15" s="91">
        <v>5.89</v>
      </c>
      <c r="N15" s="90">
        <v>329</v>
      </c>
      <c r="O15" s="54">
        <v>19.600000000000001</v>
      </c>
      <c r="P15" s="16">
        <v>347.72</v>
      </c>
    </row>
    <row r="16" spans="1:16" x14ac:dyDescent="0.3">
      <c r="A16" s="54" t="s">
        <v>371</v>
      </c>
      <c r="B16" s="132" t="s">
        <v>22</v>
      </c>
      <c r="C16" s="141"/>
      <c r="D16" s="78">
        <v>94.5</v>
      </c>
      <c r="E16" s="114"/>
      <c r="F16" s="113"/>
      <c r="G16" s="20">
        <v>50.9</v>
      </c>
      <c r="H16" s="16">
        <v>76.900000000000006</v>
      </c>
      <c r="I16" s="90">
        <v>2101.6</v>
      </c>
      <c r="J16" s="54">
        <v>32.21</v>
      </c>
      <c r="K16" s="16">
        <v>335.93</v>
      </c>
      <c r="L16" s="20">
        <v>33.01</v>
      </c>
      <c r="M16" s="91">
        <v>8.65</v>
      </c>
      <c r="N16" s="90">
        <v>348.68</v>
      </c>
      <c r="O16" s="54">
        <v>7.37</v>
      </c>
      <c r="P16" s="16">
        <v>332.02</v>
      </c>
    </row>
    <row r="17" spans="1:16" x14ac:dyDescent="0.3">
      <c r="A17" s="54" t="s">
        <v>362</v>
      </c>
      <c r="B17" s="127" t="s">
        <v>33</v>
      </c>
      <c r="C17" s="141"/>
      <c r="D17" s="78"/>
      <c r="E17" s="114">
        <v>27.6</v>
      </c>
      <c r="F17" s="113"/>
      <c r="G17" s="20">
        <v>10</v>
      </c>
      <c r="H17" s="16">
        <v>24.7</v>
      </c>
      <c r="I17" s="90">
        <v>1203.4000000000001</v>
      </c>
      <c r="J17" s="54">
        <v>29.33</v>
      </c>
      <c r="K17" s="16">
        <v>147</v>
      </c>
      <c r="L17" s="20"/>
      <c r="M17" s="91">
        <v>55.56</v>
      </c>
      <c r="N17" s="90">
        <v>328.57</v>
      </c>
      <c r="O17" s="54">
        <v>21.75</v>
      </c>
      <c r="P17" s="16">
        <v>328.57</v>
      </c>
    </row>
    <row r="18" spans="1:16" x14ac:dyDescent="0.3">
      <c r="A18" s="54" t="s">
        <v>362</v>
      </c>
      <c r="B18" s="127" t="s">
        <v>22</v>
      </c>
      <c r="C18" s="141"/>
      <c r="D18" s="78">
        <v>29.3</v>
      </c>
      <c r="E18" s="114"/>
      <c r="F18" s="113"/>
      <c r="G18" s="20">
        <v>10</v>
      </c>
      <c r="H18" s="16">
        <v>27.5</v>
      </c>
      <c r="I18" s="90">
        <v>1203.4000000000001</v>
      </c>
      <c r="J18" s="54">
        <v>29.33</v>
      </c>
      <c r="K18" s="16">
        <v>147</v>
      </c>
      <c r="L18" s="20"/>
      <c r="M18" s="91">
        <v>47.94</v>
      </c>
      <c r="N18" s="90">
        <v>328.57</v>
      </c>
      <c r="O18" s="54">
        <v>27.08</v>
      </c>
      <c r="P18" s="16">
        <v>328.57</v>
      </c>
    </row>
    <row r="19" spans="1:16" x14ac:dyDescent="0.3">
      <c r="A19" s="54"/>
      <c r="B19" s="124"/>
      <c r="C19" s="141"/>
      <c r="D19" s="78"/>
      <c r="E19" s="114"/>
      <c r="F19" s="113">
        <v>25</v>
      </c>
      <c r="G19" s="20"/>
      <c r="H19" s="16"/>
      <c r="I19" s="90"/>
      <c r="J19" s="54"/>
      <c r="K19" s="16"/>
      <c r="L19" s="20"/>
      <c r="M19" s="91"/>
      <c r="N19" s="90"/>
      <c r="O19" s="54"/>
      <c r="P19" s="16"/>
    </row>
    <row r="20" spans="1:16" x14ac:dyDescent="0.3">
      <c r="A20" s="54"/>
      <c r="B20" s="124"/>
      <c r="C20" s="141"/>
      <c r="D20" s="78"/>
      <c r="E20" s="114"/>
      <c r="F20" s="113"/>
      <c r="G20" s="20"/>
      <c r="H20" s="16"/>
      <c r="I20" s="90"/>
      <c r="J20" s="54"/>
      <c r="K20" s="16"/>
      <c r="L20" s="20"/>
      <c r="M20" s="91"/>
      <c r="N20" s="90"/>
      <c r="O20" s="54"/>
      <c r="P20" s="16"/>
    </row>
    <row r="21" spans="1:16" x14ac:dyDescent="0.3">
      <c r="A21" s="54"/>
      <c r="B21" s="124"/>
      <c r="C21" s="141"/>
      <c r="D21" s="78"/>
      <c r="E21" s="114"/>
      <c r="F21" s="113">
        <v>58.3</v>
      </c>
      <c r="G21" s="20"/>
      <c r="H21" s="16"/>
      <c r="I21" s="90"/>
      <c r="J21" s="54"/>
      <c r="K21" s="16"/>
      <c r="L21" s="20"/>
      <c r="M21" s="91"/>
      <c r="N21" s="90"/>
      <c r="O21" s="54"/>
      <c r="P21" s="16"/>
    </row>
    <row r="22" spans="1:16" x14ac:dyDescent="0.3">
      <c r="A22" s="54" t="s">
        <v>368</v>
      </c>
      <c r="B22" s="127" t="s">
        <v>33</v>
      </c>
      <c r="C22" s="141"/>
      <c r="D22" s="78">
        <v>37.299999999999997</v>
      </c>
      <c r="E22" s="114"/>
      <c r="F22" s="113"/>
      <c r="G22" s="20">
        <v>10.1</v>
      </c>
      <c r="H22" s="16">
        <v>35.200000000000003</v>
      </c>
      <c r="I22" s="90">
        <v>1299.5999999999999</v>
      </c>
      <c r="J22" s="54">
        <v>19.829999999999998</v>
      </c>
      <c r="K22" s="16">
        <v>155.02000000000001</v>
      </c>
      <c r="L22" s="20"/>
      <c r="M22" s="91">
        <v>0.85</v>
      </c>
      <c r="N22" s="90">
        <v>338.74</v>
      </c>
      <c r="O22" s="54">
        <v>3.57</v>
      </c>
      <c r="P22" s="16">
        <v>328.53</v>
      </c>
    </row>
    <row r="23" spans="1:16" x14ac:dyDescent="0.3">
      <c r="A23" s="54" t="s">
        <v>368</v>
      </c>
      <c r="B23" s="127" t="s">
        <v>22</v>
      </c>
      <c r="C23" s="141"/>
      <c r="D23" s="78">
        <v>30.3</v>
      </c>
      <c r="E23" s="114"/>
      <c r="F23" s="113"/>
      <c r="G23" s="20">
        <v>9.8000000000000007</v>
      </c>
      <c r="H23" s="16">
        <v>27.7</v>
      </c>
      <c r="I23" s="90">
        <v>1299.5999999999999</v>
      </c>
      <c r="J23" s="54">
        <v>19.829999999999998</v>
      </c>
      <c r="K23" s="16">
        <v>155.02000000000001</v>
      </c>
      <c r="L23" s="20"/>
      <c r="M23" s="91">
        <v>0.09</v>
      </c>
      <c r="N23" s="90">
        <v>159.77000000000001</v>
      </c>
      <c r="O23" s="54">
        <v>3.82</v>
      </c>
      <c r="P23" s="16">
        <v>330.63</v>
      </c>
    </row>
    <row r="24" spans="1:16" x14ac:dyDescent="0.3">
      <c r="A24" s="54"/>
      <c r="B24" s="124"/>
      <c r="C24" s="141"/>
      <c r="D24" s="78"/>
      <c r="E24" s="114"/>
      <c r="F24" s="113">
        <v>105.6</v>
      </c>
      <c r="G24" s="20"/>
      <c r="H24" s="16"/>
      <c r="I24" s="90"/>
      <c r="J24" s="54"/>
      <c r="K24" s="16"/>
      <c r="L24" s="20"/>
      <c r="M24" s="91"/>
      <c r="N24" s="90"/>
      <c r="O24" s="54"/>
      <c r="P24" s="16"/>
    </row>
    <row r="25" spans="1:16" x14ac:dyDescent="0.3">
      <c r="A25" s="54"/>
      <c r="B25" s="124"/>
      <c r="C25" s="141"/>
      <c r="D25" s="78"/>
      <c r="E25" s="114"/>
      <c r="F25" s="113">
        <v>58.9</v>
      </c>
      <c r="G25" s="20"/>
      <c r="H25" s="16"/>
      <c r="I25" s="90"/>
      <c r="J25" s="54"/>
      <c r="K25" s="16"/>
      <c r="L25" s="20"/>
      <c r="M25" s="91"/>
      <c r="N25" s="90"/>
      <c r="O25" s="54"/>
      <c r="P25" s="16"/>
    </row>
    <row r="26" spans="1:16" x14ac:dyDescent="0.3">
      <c r="A26" s="54"/>
      <c r="B26" s="124"/>
      <c r="C26" s="141"/>
      <c r="D26" s="78"/>
      <c r="E26" s="114"/>
      <c r="F26" s="113">
        <v>52.1</v>
      </c>
      <c r="G26" s="20"/>
      <c r="H26" s="16"/>
      <c r="I26" s="90"/>
      <c r="J26" s="54"/>
      <c r="K26" s="16"/>
      <c r="L26" s="20"/>
      <c r="M26" s="91"/>
      <c r="N26" s="90"/>
      <c r="O26" s="54"/>
      <c r="P26" s="16"/>
    </row>
    <row r="27" spans="1:16" x14ac:dyDescent="0.3">
      <c r="A27" s="54"/>
      <c r="B27" s="135"/>
      <c r="C27" s="141"/>
      <c r="D27" s="78"/>
      <c r="E27" s="114">
        <v>335.5</v>
      </c>
      <c r="F27" s="113"/>
      <c r="G27" s="20"/>
      <c r="H27" s="16"/>
      <c r="I27" s="90"/>
      <c r="J27" s="54"/>
      <c r="K27" s="16"/>
      <c r="L27" s="20"/>
      <c r="M27" s="91"/>
      <c r="N27" s="90"/>
      <c r="O27" s="54"/>
      <c r="P27" s="16"/>
    </row>
    <row r="28" spans="1:16" x14ac:dyDescent="0.3">
      <c r="A28" s="54"/>
      <c r="B28" s="124"/>
      <c r="C28" s="141"/>
      <c r="D28" s="78"/>
      <c r="E28" s="114"/>
      <c r="F28" s="113">
        <v>508.9</v>
      </c>
      <c r="G28" s="20"/>
      <c r="H28" s="16"/>
      <c r="I28" s="90"/>
      <c r="J28" s="54"/>
      <c r="K28" s="16"/>
      <c r="L28" s="20"/>
      <c r="M28" s="91"/>
      <c r="N28" s="90"/>
      <c r="O28" s="54"/>
      <c r="P28" s="16"/>
    </row>
    <row r="29" spans="1:16" x14ac:dyDescent="0.3">
      <c r="A29" s="54"/>
      <c r="B29" s="124"/>
      <c r="C29" s="141"/>
      <c r="D29" s="78"/>
      <c r="E29" s="114"/>
      <c r="F29" s="113">
        <v>304.5</v>
      </c>
      <c r="G29" s="20"/>
      <c r="H29" s="16"/>
      <c r="I29" s="90"/>
      <c r="J29" s="54"/>
      <c r="K29" s="16"/>
      <c r="L29" s="20"/>
      <c r="M29" s="91"/>
      <c r="N29" s="90"/>
      <c r="O29" s="54"/>
      <c r="P29" s="16"/>
    </row>
    <row r="30" spans="1:16" x14ac:dyDescent="0.3">
      <c r="A30" s="54"/>
      <c r="B30" s="135"/>
      <c r="C30" s="141"/>
      <c r="D30" s="78"/>
      <c r="E30" s="114"/>
      <c r="F30" s="113">
        <v>40.6</v>
      </c>
      <c r="G30" s="20"/>
      <c r="H30" s="16"/>
      <c r="I30" s="90"/>
      <c r="J30" s="54"/>
      <c r="K30" s="16"/>
      <c r="L30" s="20"/>
      <c r="M30" s="91"/>
      <c r="N30" s="90"/>
      <c r="O30" s="54"/>
      <c r="P30" s="16"/>
    </row>
    <row r="31" spans="1:16" x14ac:dyDescent="0.3">
      <c r="A31" s="54"/>
      <c r="B31" s="135"/>
      <c r="C31" s="141"/>
      <c r="D31" s="78"/>
      <c r="E31" s="114">
        <v>8.1999999999999993</v>
      </c>
      <c r="F31" s="113"/>
      <c r="G31" s="20"/>
      <c r="H31" s="16"/>
      <c r="I31" s="90"/>
      <c r="J31" s="54"/>
      <c r="K31" s="16"/>
      <c r="L31" s="20"/>
      <c r="M31" s="91"/>
      <c r="N31" s="90"/>
      <c r="O31" s="54"/>
      <c r="P31" s="16"/>
    </row>
    <row r="32" spans="1:16" x14ac:dyDescent="0.3">
      <c r="A32" s="54"/>
      <c r="B32" s="124"/>
      <c r="C32" s="141"/>
      <c r="D32" s="78">
        <v>61</v>
      </c>
      <c r="E32" s="114"/>
      <c r="F32" s="113"/>
      <c r="G32" s="20"/>
      <c r="H32" s="16"/>
      <c r="I32" s="90"/>
      <c r="J32" s="54"/>
      <c r="K32" s="16"/>
      <c r="L32" s="20"/>
      <c r="M32" s="91"/>
      <c r="N32" s="90"/>
      <c r="O32" s="54"/>
      <c r="P32" s="16"/>
    </row>
    <row r="33" spans="1:16" x14ac:dyDescent="0.3">
      <c r="A33" s="54"/>
      <c r="B33" s="135"/>
      <c r="C33" s="141"/>
      <c r="D33" s="78"/>
      <c r="E33" s="114"/>
      <c r="F33" s="113">
        <v>530.4</v>
      </c>
      <c r="G33" s="20"/>
      <c r="H33" s="16"/>
      <c r="I33" s="90"/>
      <c r="J33" s="54"/>
      <c r="K33" s="16"/>
      <c r="L33" s="20"/>
      <c r="M33" s="91"/>
      <c r="N33" s="90"/>
      <c r="O33" s="54"/>
      <c r="P33" s="16"/>
    </row>
    <row r="34" spans="1:16" x14ac:dyDescent="0.3">
      <c r="A34" s="54"/>
      <c r="B34" s="135"/>
      <c r="C34" s="141"/>
      <c r="D34" s="78"/>
      <c r="E34" s="114"/>
      <c r="F34" s="113">
        <v>614.5</v>
      </c>
      <c r="G34" s="20"/>
      <c r="H34" s="16"/>
      <c r="I34" s="90"/>
      <c r="J34" s="54"/>
      <c r="K34" s="16"/>
      <c r="L34" s="20"/>
      <c r="M34" s="91"/>
      <c r="N34" s="90"/>
      <c r="O34" s="54"/>
      <c r="P34" s="16"/>
    </row>
    <row r="35" spans="1:16" x14ac:dyDescent="0.3">
      <c r="A35" s="54"/>
      <c r="B35" s="124"/>
      <c r="C35" s="141"/>
      <c r="D35" s="78">
        <v>20.3</v>
      </c>
      <c r="E35" s="114"/>
      <c r="F35" s="113"/>
      <c r="G35" s="20"/>
      <c r="H35" s="16"/>
      <c r="I35" s="90"/>
      <c r="J35" s="54"/>
      <c r="K35" s="16"/>
      <c r="L35" s="20"/>
      <c r="M35" s="91"/>
      <c r="N35" s="90"/>
      <c r="O35" s="54"/>
      <c r="P35" s="16"/>
    </row>
    <row r="36" spans="1:16" x14ac:dyDescent="0.3">
      <c r="A36" s="54"/>
      <c r="B36" s="135"/>
      <c r="C36" s="141"/>
      <c r="D36" s="78"/>
      <c r="E36" s="114">
        <v>16</v>
      </c>
      <c r="F36" s="113"/>
      <c r="G36" s="20"/>
      <c r="H36" s="16"/>
      <c r="I36" s="90"/>
      <c r="J36" s="54"/>
      <c r="K36" s="16"/>
      <c r="L36" s="20"/>
      <c r="M36" s="91"/>
      <c r="N36" s="90"/>
      <c r="O36" s="54"/>
      <c r="P36" s="16"/>
    </row>
    <row r="37" spans="1:16" x14ac:dyDescent="0.3">
      <c r="A37" s="54"/>
      <c r="B37" s="124"/>
      <c r="C37" s="141"/>
      <c r="D37" s="78">
        <v>59.9</v>
      </c>
      <c r="E37" s="114"/>
      <c r="F37" s="113"/>
      <c r="G37" s="20"/>
      <c r="H37" s="16"/>
      <c r="I37" s="90"/>
      <c r="J37" s="54"/>
      <c r="K37" s="16"/>
      <c r="L37" s="20"/>
      <c r="M37" s="91"/>
      <c r="N37" s="90"/>
      <c r="O37" s="54"/>
      <c r="P37" s="16"/>
    </row>
    <row r="38" spans="1:16" x14ac:dyDescent="0.3">
      <c r="A38" s="54" t="s">
        <v>369</v>
      </c>
      <c r="B38" s="130" t="s">
        <v>4</v>
      </c>
      <c r="C38" s="141"/>
      <c r="D38" s="78"/>
      <c r="E38" s="114"/>
      <c r="F38" s="113">
        <v>36.1</v>
      </c>
      <c r="G38" s="20">
        <v>19.899999999999999</v>
      </c>
      <c r="H38" s="16">
        <v>29.7</v>
      </c>
      <c r="I38" s="90">
        <v>1780.5</v>
      </c>
      <c r="J38" s="54">
        <v>30.69</v>
      </c>
      <c r="K38" s="16">
        <v>130.08000000000001</v>
      </c>
      <c r="L38" s="20"/>
      <c r="M38" s="91">
        <v>1.05</v>
      </c>
      <c r="N38" s="90">
        <v>334.89</v>
      </c>
      <c r="O38" s="54">
        <v>12.93</v>
      </c>
      <c r="P38" s="16">
        <v>322.14</v>
      </c>
    </row>
    <row r="39" spans="1:16" x14ac:dyDescent="0.3">
      <c r="A39" s="54" t="s">
        <v>376</v>
      </c>
      <c r="B39" s="135" t="s">
        <v>4</v>
      </c>
      <c r="C39" s="141"/>
      <c r="D39" s="78"/>
      <c r="E39" s="114">
        <v>299.5</v>
      </c>
      <c r="F39" s="113"/>
      <c r="G39" s="20">
        <v>247.5</v>
      </c>
      <c r="H39" s="16">
        <v>157.19999999999999</v>
      </c>
      <c r="I39" s="90">
        <v>1433.2</v>
      </c>
      <c r="J39" s="54">
        <v>56.79</v>
      </c>
      <c r="K39" s="16">
        <v>146</v>
      </c>
      <c r="L39" s="20">
        <v>66.86</v>
      </c>
      <c r="M39" s="91">
        <v>5.62</v>
      </c>
      <c r="N39" s="90">
        <v>325.62</v>
      </c>
      <c r="O39" s="54">
        <v>3.06</v>
      </c>
      <c r="P39" s="16">
        <v>325.60000000000002</v>
      </c>
    </row>
    <row r="40" spans="1:16" x14ac:dyDescent="0.3">
      <c r="A40" s="54"/>
      <c r="B40" s="135"/>
      <c r="C40" s="141"/>
      <c r="D40" s="78"/>
      <c r="E40" s="114"/>
      <c r="F40" s="113">
        <v>632.6</v>
      </c>
      <c r="G40" s="20"/>
      <c r="H40" s="16"/>
      <c r="I40" s="90"/>
      <c r="J40" s="54"/>
      <c r="K40" s="16"/>
      <c r="L40" s="20"/>
      <c r="M40" s="91"/>
      <c r="N40" s="90"/>
      <c r="O40" s="54"/>
      <c r="P40" s="16"/>
    </row>
    <row r="41" spans="1:16" x14ac:dyDescent="0.3">
      <c r="A41" s="54"/>
      <c r="B41" s="124"/>
      <c r="C41" s="141"/>
      <c r="D41" s="78"/>
      <c r="E41" s="114"/>
      <c r="F41" s="113">
        <v>304.5</v>
      </c>
      <c r="G41" s="20"/>
      <c r="H41" s="16"/>
      <c r="I41" s="90"/>
      <c r="J41" s="54"/>
      <c r="K41" s="16"/>
      <c r="L41" s="20"/>
      <c r="M41" s="91"/>
      <c r="N41" s="90"/>
      <c r="O41" s="54"/>
      <c r="P41" s="16"/>
    </row>
    <row r="42" spans="1:16" x14ac:dyDescent="0.3">
      <c r="A42" s="54"/>
      <c r="B42" s="124"/>
      <c r="C42" s="141"/>
      <c r="D42" s="78"/>
      <c r="E42" s="114"/>
      <c r="F42" s="113"/>
      <c r="G42" s="20"/>
      <c r="H42" s="16"/>
      <c r="I42" s="90"/>
      <c r="J42" s="54"/>
      <c r="K42" s="16"/>
      <c r="L42" s="20"/>
      <c r="M42" s="91"/>
      <c r="N42" s="90"/>
      <c r="O42" s="54"/>
      <c r="P42" s="16"/>
    </row>
    <row r="43" spans="1:16" x14ac:dyDescent="0.3">
      <c r="A43" s="54" t="s">
        <v>360</v>
      </c>
      <c r="B43" s="124" t="s">
        <v>4</v>
      </c>
      <c r="C43" s="141"/>
      <c r="D43" s="78"/>
      <c r="E43" s="114"/>
      <c r="F43" s="113">
        <v>18.100000000000001</v>
      </c>
      <c r="G43" s="20">
        <v>6.2</v>
      </c>
      <c r="H43" s="16">
        <v>15.8</v>
      </c>
      <c r="I43" s="90">
        <v>2034.2</v>
      </c>
      <c r="J43" s="54">
        <v>36.24</v>
      </c>
      <c r="K43" s="16">
        <v>154.55000000000001</v>
      </c>
      <c r="L43" s="20"/>
      <c r="M43" s="91">
        <v>2.19</v>
      </c>
      <c r="N43" s="90">
        <v>328.67</v>
      </c>
      <c r="O43" s="54">
        <v>12.42</v>
      </c>
      <c r="P43" s="16">
        <v>331.68</v>
      </c>
    </row>
    <row r="44" spans="1:16" x14ac:dyDescent="0.3">
      <c r="A44" s="54" t="s">
        <v>376</v>
      </c>
      <c r="B44" s="124" t="s">
        <v>4</v>
      </c>
      <c r="C44" s="141"/>
      <c r="D44" s="78"/>
      <c r="E44" s="114">
        <v>114.5</v>
      </c>
      <c r="F44" s="113"/>
      <c r="G44" s="20">
        <v>80.8</v>
      </c>
      <c r="H44" s="16">
        <v>83.2</v>
      </c>
      <c r="I44" s="90">
        <v>555.4</v>
      </c>
      <c r="J44" s="54">
        <v>46.93</v>
      </c>
      <c r="K44" s="16">
        <v>332.46</v>
      </c>
      <c r="L44" s="20">
        <v>43.74</v>
      </c>
      <c r="M44" s="91">
        <v>25.78</v>
      </c>
      <c r="N44" s="90">
        <v>332.32</v>
      </c>
      <c r="O44" s="54">
        <v>10.8</v>
      </c>
      <c r="P44" s="16">
        <v>141.44</v>
      </c>
    </row>
    <row r="45" spans="1:16" x14ac:dyDescent="0.3">
      <c r="A45" s="54" t="s">
        <v>359</v>
      </c>
      <c r="B45" s="127" t="s">
        <v>22</v>
      </c>
      <c r="C45" s="141"/>
      <c r="D45" s="78"/>
      <c r="E45" s="114">
        <v>228.5</v>
      </c>
      <c r="F45" s="113"/>
      <c r="G45" s="20">
        <v>114.3</v>
      </c>
      <c r="H45" s="16">
        <v>178.4</v>
      </c>
      <c r="I45" s="90">
        <v>1905.7</v>
      </c>
      <c r="J45" s="54">
        <v>34.81</v>
      </c>
      <c r="K45" s="16">
        <v>155.44999999999999</v>
      </c>
      <c r="L45" s="20"/>
      <c r="M45" s="91">
        <v>25.8</v>
      </c>
      <c r="N45" s="90">
        <v>334.04</v>
      </c>
      <c r="O45" s="54">
        <v>33.71</v>
      </c>
      <c r="P45" s="16">
        <v>348.29</v>
      </c>
    </row>
    <row r="46" spans="1:16" x14ac:dyDescent="0.3">
      <c r="A46" s="54"/>
      <c r="B46" s="124"/>
      <c r="C46" s="141"/>
      <c r="D46" s="78"/>
      <c r="E46" s="114"/>
      <c r="F46" s="113">
        <v>728.3</v>
      </c>
      <c r="G46" s="20"/>
      <c r="H46" s="16"/>
      <c r="I46" s="90"/>
      <c r="J46" s="54"/>
      <c r="K46" s="16"/>
      <c r="L46" s="20"/>
      <c r="M46" s="91"/>
      <c r="N46" s="90"/>
      <c r="O46" s="54"/>
      <c r="P46" s="16"/>
    </row>
    <row r="47" spans="1:16" x14ac:dyDescent="0.3">
      <c r="A47" s="54" t="s">
        <v>355</v>
      </c>
      <c r="B47" s="124" t="s">
        <v>22</v>
      </c>
      <c r="C47" s="141"/>
      <c r="D47" s="78"/>
      <c r="E47" s="114"/>
      <c r="F47" s="113">
        <v>384</v>
      </c>
      <c r="G47" s="20">
        <v>343.4</v>
      </c>
      <c r="H47" s="16">
        <v>322.89999999999998</v>
      </c>
      <c r="I47" s="90">
        <v>1472.4</v>
      </c>
      <c r="J47" s="54">
        <v>36.869999999999997</v>
      </c>
      <c r="K47" s="16">
        <v>155.16</v>
      </c>
      <c r="L47" s="20"/>
      <c r="M47" s="91">
        <v>60.19</v>
      </c>
      <c r="N47" s="90">
        <v>329.53</v>
      </c>
      <c r="O47" s="54">
        <v>19.329999999999998</v>
      </c>
      <c r="P47" s="16">
        <v>333.08</v>
      </c>
    </row>
    <row r="48" spans="1:16" x14ac:dyDescent="0.3">
      <c r="A48" s="54" t="s">
        <v>355</v>
      </c>
      <c r="B48" s="124" t="s">
        <v>33</v>
      </c>
      <c r="C48" s="141"/>
      <c r="D48" s="78"/>
      <c r="E48" s="114">
        <v>347.4</v>
      </c>
      <c r="F48" s="113"/>
      <c r="G48" s="20">
        <v>354.5</v>
      </c>
      <c r="H48" s="16">
        <v>278.39999999999998</v>
      </c>
      <c r="I48" s="90">
        <v>1472.4</v>
      </c>
      <c r="J48" s="54">
        <v>36.869999999999997</v>
      </c>
      <c r="K48" s="16">
        <v>155.16</v>
      </c>
      <c r="L48" s="20"/>
      <c r="M48" s="91">
        <v>60.77</v>
      </c>
      <c r="N48" s="90">
        <v>329.53</v>
      </c>
      <c r="O48" s="54">
        <v>21.86</v>
      </c>
      <c r="P48" s="16">
        <v>330.33</v>
      </c>
    </row>
    <row r="49" spans="1:16" x14ac:dyDescent="0.3">
      <c r="A49" s="54" t="s">
        <v>346</v>
      </c>
      <c r="B49" s="124" t="s">
        <v>22</v>
      </c>
      <c r="C49" s="141"/>
      <c r="D49" s="78"/>
      <c r="E49" s="114"/>
      <c r="F49" s="113">
        <v>81.5</v>
      </c>
      <c r="G49" s="20">
        <v>89.7</v>
      </c>
      <c r="H49" s="16">
        <v>74.900000000000006</v>
      </c>
      <c r="I49" s="90">
        <v>1424.9</v>
      </c>
      <c r="J49" s="54">
        <v>40.33</v>
      </c>
      <c r="K49" s="16">
        <v>157.36000000000001</v>
      </c>
      <c r="L49" s="20"/>
      <c r="M49" s="91">
        <v>23.51</v>
      </c>
      <c r="N49" s="90">
        <v>329.49</v>
      </c>
      <c r="O49" s="54">
        <v>23.29</v>
      </c>
      <c r="P49" s="16">
        <v>335.96</v>
      </c>
    </row>
    <row r="50" spans="1:16" x14ac:dyDescent="0.3">
      <c r="A50" s="54" t="s">
        <v>359</v>
      </c>
      <c r="B50" s="124" t="s">
        <v>4</v>
      </c>
      <c r="C50" s="141"/>
      <c r="D50" s="78"/>
      <c r="E50" s="114"/>
      <c r="F50" s="113">
        <v>22</v>
      </c>
      <c r="G50" s="20">
        <v>10.7</v>
      </c>
      <c r="H50" s="16">
        <v>36.799999999999997</v>
      </c>
      <c r="I50" s="90">
        <v>1905.7</v>
      </c>
      <c r="J50" s="54">
        <v>34.81</v>
      </c>
      <c r="K50" s="16">
        <v>155.44999999999999</v>
      </c>
      <c r="L50" s="20"/>
      <c r="M50" s="91">
        <v>1.28</v>
      </c>
      <c r="N50" s="90">
        <v>327.60000000000002</v>
      </c>
      <c r="O50" s="54">
        <v>11.72</v>
      </c>
      <c r="P50" s="16">
        <v>335.21</v>
      </c>
    </row>
    <row r="51" spans="1:16" x14ac:dyDescent="0.3">
      <c r="A51" s="54"/>
      <c r="B51" s="135"/>
      <c r="C51" s="135"/>
      <c r="D51" s="78"/>
      <c r="E51" s="114"/>
      <c r="F51" s="113"/>
      <c r="G51" s="20"/>
      <c r="H51" s="16"/>
      <c r="I51" s="90"/>
      <c r="J51" s="54"/>
      <c r="K51" s="16"/>
      <c r="L51" s="20"/>
      <c r="M51" s="91"/>
      <c r="N51" s="90"/>
      <c r="O51" s="54"/>
      <c r="P51" s="16"/>
    </row>
    <row r="52" spans="1:16" x14ac:dyDescent="0.3">
      <c r="A52" s="54"/>
      <c r="B52" s="135"/>
      <c r="C52" s="135"/>
      <c r="D52" s="78"/>
      <c r="E52" s="114"/>
      <c r="F52" s="113"/>
      <c r="G52" s="20"/>
      <c r="H52" s="16"/>
      <c r="I52" s="90"/>
      <c r="J52" s="54"/>
      <c r="K52" s="16"/>
      <c r="L52" s="20"/>
      <c r="M52" s="91"/>
      <c r="N52" s="90"/>
      <c r="O52" s="54"/>
      <c r="P52" s="16"/>
    </row>
    <row r="53" spans="1:16" x14ac:dyDescent="0.3">
      <c r="A53" s="54" t="s">
        <v>376</v>
      </c>
      <c r="B53" s="125" t="s">
        <v>98</v>
      </c>
      <c r="C53" s="142" t="s">
        <v>265</v>
      </c>
      <c r="D53" s="78"/>
      <c r="E53" s="114"/>
      <c r="F53" s="113">
        <v>108.2</v>
      </c>
      <c r="G53" s="20">
        <v>65.5</v>
      </c>
      <c r="H53" s="16">
        <v>65.5</v>
      </c>
      <c r="I53" s="90">
        <v>1433.2</v>
      </c>
      <c r="J53" s="54">
        <v>56.79</v>
      </c>
      <c r="K53" s="16">
        <v>146</v>
      </c>
      <c r="L53" s="20">
        <v>45</v>
      </c>
      <c r="M53" s="91">
        <v>0.42</v>
      </c>
      <c r="N53" s="90">
        <v>324.73</v>
      </c>
      <c r="O53" s="54">
        <v>7.05</v>
      </c>
      <c r="P53" s="16">
        <v>327.3</v>
      </c>
    </row>
    <row r="54" spans="1:16" x14ac:dyDescent="0.3">
      <c r="A54" s="54"/>
      <c r="B54" s="136"/>
      <c r="C54" s="142"/>
      <c r="D54" s="78"/>
      <c r="E54" s="114"/>
      <c r="F54" s="113">
        <v>675.9</v>
      </c>
      <c r="G54" s="20"/>
      <c r="H54" s="16"/>
      <c r="I54" s="90"/>
      <c r="J54" s="54"/>
      <c r="K54" s="16"/>
      <c r="L54" s="20"/>
      <c r="M54" s="91"/>
      <c r="N54" s="90"/>
      <c r="O54" s="54"/>
      <c r="P54" s="16"/>
    </row>
    <row r="55" spans="1:16" x14ac:dyDescent="0.3">
      <c r="A55" s="54"/>
      <c r="B55" s="125"/>
      <c r="C55" s="142"/>
      <c r="D55" s="78"/>
      <c r="E55" s="114">
        <v>520.9</v>
      </c>
      <c r="F55" s="113"/>
      <c r="G55" s="20"/>
      <c r="H55" s="16"/>
      <c r="I55" s="90"/>
      <c r="J55" s="54"/>
      <c r="K55" s="16"/>
      <c r="L55" s="20"/>
      <c r="M55" s="91"/>
      <c r="N55" s="90"/>
      <c r="O55" s="54"/>
      <c r="P55" s="16"/>
    </row>
    <row r="56" spans="1:16" x14ac:dyDescent="0.3">
      <c r="A56" s="54"/>
      <c r="B56" s="136"/>
      <c r="C56" s="142"/>
      <c r="D56" s="78"/>
      <c r="E56" s="114"/>
      <c r="F56" s="113">
        <v>437.9</v>
      </c>
      <c r="G56" s="20"/>
      <c r="H56" s="16"/>
      <c r="I56" s="90"/>
      <c r="J56" s="54"/>
      <c r="K56" s="16"/>
      <c r="L56" s="20"/>
      <c r="M56" s="91"/>
      <c r="N56" s="90"/>
      <c r="O56" s="54"/>
      <c r="P56" s="16"/>
    </row>
    <row r="57" spans="1:16" x14ac:dyDescent="0.3">
      <c r="A57" s="54"/>
      <c r="B57" s="136"/>
      <c r="C57" s="142"/>
      <c r="D57" s="78"/>
      <c r="E57" s="114"/>
      <c r="F57" s="113">
        <v>392.1</v>
      </c>
      <c r="G57" s="20"/>
      <c r="H57" s="16"/>
      <c r="I57" s="90"/>
      <c r="J57" s="54"/>
      <c r="K57" s="16"/>
      <c r="L57" s="20"/>
      <c r="M57" s="91"/>
      <c r="N57" s="90"/>
      <c r="O57" s="54"/>
      <c r="P57" s="16"/>
    </row>
    <row r="58" spans="1:16" x14ac:dyDescent="0.3">
      <c r="A58" s="54"/>
      <c r="B58" s="125"/>
      <c r="C58" s="142"/>
      <c r="D58" s="78"/>
      <c r="E58" s="114">
        <v>437.9</v>
      </c>
      <c r="F58" s="113"/>
      <c r="G58" s="20"/>
      <c r="H58" s="16"/>
      <c r="I58" s="90"/>
      <c r="J58" s="54"/>
      <c r="K58" s="16"/>
      <c r="L58" s="20"/>
      <c r="M58" s="91"/>
      <c r="N58" s="90"/>
      <c r="O58" s="54"/>
      <c r="P58" s="16"/>
    </row>
    <row r="59" spans="1:16" x14ac:dyDescent="0.3">
      <c r="A59" s="54"/>
      <c r="B59" s="136"/>
      <c r="C59" s="142"/>
      <c r="D59" s="78"/>
      <c r="E59" s="114"/>
      <c r="F59" s="113">
        <v>151.6</v>
      </c>
      <c r="G59" s="20"/>
      <c r="H59" s="16"/>
      <c r="I59" s="90"/>
      <c r="J59" s="54"/>
      <c r="K59" s="16"/>
      <c r="L59" s="20"/>
      <c r="M59" s="91"/>
      <c r="N59" s="90"/>
      <c r="O59" s="54"/>
      <c r="P59" s="16"/>
    </row>
    <row r="60" spans="1:16" x14ac:dyDescent="0.3">
      <c r="A60" s="54"/>
      <c r="B60" s="136"/>
      <c r="C60" s="142"/>
      <c r="D60" s="78"/>
      <c r="E60" s="114"/>
      <c r="F60" s="113">
        <v>305.60000000000002</v>
      </c>
      <c r="G60" s="20"/>
      <c r="H60" s="16"/>
      <c r="I60" s="90"/>
      <c r="J60" s="54"/>
      <c r="K60" s="16"/>
      <c r="L60" s="20"/>
      <c r="M60" s="91"/>
      <c r="N60" s="90"/>
      <c r="O60" s="54"/>
      <c r="P60" s="16"/>
    </row>
    <row r="61" spans="1:16" x14ac:dyDescent="0.3">
      <c r="A61" s="54"/>
      <c r="B61" s="125"/>
      <c r="C61" s="142"/>
      <c r="D61" s="78"/>
      <c r="E61" s="114">
        <v>934.4</v>
      </c>
      <c r="F61" s="113"/>
      <c r="G61" s="20"/>
      <c r="H61" s="16"/>
      <c r="I61" s="90"/>
      <c r="J61" s="54"/>
      <c r="K61" s="16"/>
      <c r="L61" s="20"/>
      <c r="M61" s="91"/>
      <c r="N61" s="90"/>
      <c r="O61" s="54"/>
      <c r="P61" s="16"/>
    </row>
    <row r="62" spans="1:16" x14ac:dyDescent="0.3">
      <c r="A62" s="54"/>
      <c r="B62" s="125"/>
      <c r="C62" s="142"/>
      <c r="D62" s="78"/>
      <c r="E62" s="114">
        <v>842</v>
      </c>
      <c r="F62" s="113"/>
      <c r="G62" s="20"/>
      <c r="H62" s="16"/>
      <c r="I62" s="90"/>
      <c r="J62" s="54"/>
      <c r="K62" s="16"/>
      <c r="L62" s="20"/>
      <c r="M62" s="91"/>
      <c r="N62" s="90"/>
      <c r="O62" s="54"/>
      <c r="P62" s="16"/>
    </row>
    <row r="63" spans="1:16" x14ac:dyDescent="0.3">
      <c r="A63" s="54"/>
      <c r="B63" s="125"/>
      <c r="C63" s="142"/>
      <c r="D63" s="78"/>
      <c r="E63" s="114">
        <v>659.8</v>
      </c>
      <c r="F63" s="113"/>
      <c r="G63" s="20"/>
      <c r="H63" s="16"/>
      <c r="I63" s="90"/>
      <c r="J63" s="54"/>
      <c r="K63" s="16"/>
      <c r="L63" s="20"/>
      <c r="M63" s="91"/>
      <c r="N63" s="90"/>
      <c r="O63" s="54"/>
      <c r="P63" s="16"/>
    </row>
    <row r="64" spans="1:16" x14ac:dyDescent="0.3">
      <c r="A64" s="54"/>
      <c r="B64" s="125" t="s">
        <v>101</v>
      </c>
      <c r="C64" s="142"/>
      <c r="D64" s="78"/>
      <c r="E64" s="114">
        <v>514.4</v>
      </c>
      <c r="F64" s="113"/>
      <c r="G64" s="20"/>
      <c r="H64" s="16"/>
      <c r="I64" s="90"/>
      <c r="J64" s="54"/>
      <c r="K64" s="16"/>
      <c r="L64" s="20"/>
      <c r="M64" s="91"/>
      <c r="N64" s="90"/>
      <c r="O64" s="54"/>
      <c r="P64" s="16"/>
    </row>
    <row r="65" spans="1:16" x14ac:dyDescent="0.3">
      <c r="A65" s="54"/>
      <c r="B65" s="125"/>
      <c r="C65" s="142"/>
      <c r="D65" s="78"/>
      <c r="E65" s="114"/>
      <c r="F65" s="113">
        <v>610.1</v>
      </c>
      <c r="G65" s="20"/>
      <c r="H65" s="16"/>
      <c r="I65" s="90"/>
      <c r="J65" s="54"/>
      <c r="K65" s="16"/>
      <c r="L65" s="20"/>
      <c r="M65" s="91"/>
      <c r="N65" s="90"/>
      <c r="O65" s="54"/>
      <c r="P65" s="16"/>
    </row>
    <row r="66" spans="1:16" x14ac:dyDescent="0.3">
      <c r="A66" s="54" t="s">
        <v>346</v>
      </c>
      <c r="B66" s="126" t="s">
        <v>15</v>
      </c>
      <c r="C66" s="143" t="s">
        <v>282</v>
      </c>
      <c r="D66" s="78"/>
      <c r="E66" s="114"/>
      <c r="F66" s="113">
        <v>118</v>
      </c>
      <c r="G66" s="20">
        <v>98.3</v>
      </c>
      <c r="H66" s="16">
        <v>106.7</v>
      </c>
      <c r="I66" s="90">
        <v>1424.9</v>
      </c>
      <c r="J66" s="54">
        <v>40.33</v>
      </c>
      <c r="K66" s="16">
        <v>157.36000000000001</v>
      </c>
      <c r="L66" s="20"/>
      <c r="M66" s="91">
        <v>58.75</v>
      </c>
      <c r="N66" s="90">
        <v>329.49</v>
      </c>
      <c r="O66" s="54">
        <v>19.53</v>
      </c>
      <c r="P66" s="16">
        <v>333.56</v>
      </c>
    </row>
    <row r="67" spans="1:16" x14ac:dyDescent="0.3">
      <c r="A67" s="54"/>
      <c r="B67" s="126" t="s">
        <v>15</v>
      </c>
      <c r="C67" s="143"/>
      <c r="D67" s="78"/>
      <c r="E67" s="114">
        <v>43.6</v>
      </c>
      <c r="F67" s="113"/>
      <c r="G67" s="20"/>
      <c r="H67" s="16"/>
      <c r="I67" s="90"/>
      <c r="J67" s="54"/>
      <c r="K67" s="16"/>
      <c r="L67" s="20"/>
      <c r="M67" s="91"/>
      <c r="N67" s="90"/>
      <c r="O67" s="54"/>
      <c r="P67" s="16"/>
    </row>
    <row r="68" spans="1:16" x14ac:dyDescent="0.3">
      <c r="A68" s="54" t="s">
        <v>361</v>
      </c>
      <c r="B68" s="126" t="s">
        <v>15</v>
      </c>
      <c r="C68" s="143"/>
      <c r="D68" s="78">
        <v>123.5</v>
      </c>
      <c r="E68" s="114"/>
      <c r="F68" s="113"/>
      <c r="G68" s="20">
        <v>49.2</v>
      </c>
      <c r="H68" s="16">
        <v>149.69999999999999</v>
      </c>
      <c r="I68" s="90">
        <v>1299.8</v>
      </c>
      <c r="J68" s="54">
        <v>24.86</v>
      </c>
      <c r="K68" s="16">
        <v>132.69</v>
      </c>
      <c r="L68" s="20"/>
      <c r="M68" s="91">
        <v>31.55</v>
      </c>
      <c r="N68" s="90">
        <v>315.66000000000003</v>
      </c>
      <c r="O68" s="54">
        <v>11.46</v>
      </c>
      <c r="P68" s="16">
        <v>315.68</v>
      </c>
    </row>
    <row r="69" spans="1:16" x14ac:dyDescent="0.3">
      <c r="A69" s="54"/>
      <c r="B69" s="126"/>
      <c r="C69" s="143"/>
      <c r="D69" s="78"/>
      <c r="E69" s="114"/>
      <c r="F69" s="113"/>
      <c r="G69" s="20"/>
      <c r="H69" s="16"/>
      <c r="I69" s="90"/>
      <c r="J69" s="54"/>
      <c r="K69" s="16"/>
      <c r="L69" s="20"/>
      <c r="M69" s="91"/>
      <c r="N69" s="90"/>
      <c r="O69" s="54"/>
      <c r="P69" s="16"/>
    </row>
    <row r="70" spans="1:16" x14ac:dyDescent="0.3">
      <c r="A70" s="54" t="s">
        <v>361</v>
      </c>
      <c r="B70" s="126" t="s">
        <v>29</v>
      </c>
      <c r="C70" s="143"/>
      <c r="D70" s="78">
        <v>125.4</v>
      </c>
      <c r="E70" s="114"/>
      <c r="F70" s="113"/>
      <c r="G70" s="20">
        <v>49.8</v>
      </c>
      <c r="H70" s="16">
        <v>119.1</v>
      </c>
      <c r="I70" s="90">
        <v>1299.8</v>
      </c>
      <c r="J70" s="54">
        <v>24.86</v>
      </c>
      <c r="K70" s="16">
        <v>132.69</v>
      </c>
      <c r="L70" s="20"/>
      <c r="M70" s="91">
        <v>38.35</v>
      </c>
      <c r="N70" s="90">
        <v>315.66000000000003</v>
      </c>
      <c r="O70" s="54">
        <v>10.84</v>
      </c>
      <c r="P70" s="16">
        <v>321.95999999999998</v>
      </c>
    </row>
    <row r="71" spans="1:16" x14ac:dyDescent="0.3">
      <c r="A71" s="54" t="s">
        <v>346</v>
      </c>
      <c r="B71" s="126" t="s">
        <v>29</v>
      </c>
      <c r="C71" s="143"/>
      <c r="D71" s="78"/>
      <c r="E71" s="114"/>
      <c r="F71" s="113">
        <v>151.69999999999999</v>
      </c>
      <c r="G71" s="20">
        <v>110.5</v>
      </c>
      <c r="H71" s="16">
        <v>138.30000000000001</v>
      </c>
      <c r="I71" s="90">
        <v>1424.9</v>
      </c>
      <c r="J71" s="54">
        <v>40.33</v>
      </c>
      <c r="K71" s="16">
        <v>157.36000000000001</v>
      </c>
      <c r="L71" s="20"/>
      <c r="M71" s="91">
        <v>17.829999999999998</v>
      </c>
      <c r="N71" s="90">
        <v>329.49</v>
      </c>
      <c r="O71" s="54">
        <v>18.45</v>
      </c>
      <c r="P71" s="16">
        <v>333.1</v>
      </c>
    </row>
    <row r="72" spans="1:16" x14ac:dyDescent="0.3">
      <c r="A72" s="54"/>
      <c r="B72" s="126" t="s">
        <v>1</v>
      </c>
      <c r="C72" s="143"/>
      <c r="D72" s="78">
        <v>179.4</v>
      </c>
      <c r="E72" s="114"/>
      <c r="F72" s="113"/>
      <c r="G72" s="20"/>
      <c r="H72" s="16"/>
      <c r="I72" s="90"/>
      <c r="J72" s="54"/>
      <c r="K72" s="16"/>
      <c r="L72" s="20"/>
      <c r="M72" s="91"/>
      <c r="N72" s="90"/>
      <c r="O72" s="54"/>
      <c r="P72" s="16"/>
    </row>
    <row r="73" spans="1:16" x14ac:dyDescent="0.3">
      <c r="A73" s="54" t="s">
        <v>361</v>
      </c>
      <c r="B73" s="126" t="s">
        <v>1</v>
      </c>
      <c r="C73" s="143"/>
      <c r="D73" s="78"/>
      <c r="E73" s="114">
        <v>28.4</v>
      </c>
      <c r="F73" s="113"/>
      <c r="G73" s="20">
        <v>12.6</v>
      </c>
      <c r="H73" s="16">
        <v>24.5</v>
      </c>
      <c r="I73" s="90">
        <v>1299.8</v>
      </c>
      <c r="J73" s="54">
        <v>24.86</v>
      </c>
      <c r="K73" s="16">
        <v>132.69</v>
      </c>
      <c r="L73" s="20"/>
      <c r="M73" s="91">
        <v>34.68</v>
      </c>
      <c r="N73" s="90">
        <v>315.35000000000002</v>
      </c>
      <c r="O73" s="54">
        <v>11.19</v>
      </c>
      <c r="P73" s="16">
        <v>321.85000000000002</v>
      </c>
    </row>
    <row r="74" spans="1:16" x14ac:dyDescent="0.3">
      <c r="A74" s="54" t="s">
        <v>346</v>
      </c>
      <c r="B74" s="126" t="s">
        <v>1</v>
      </c>
      <c r="C74" s="143"/>
      <c r="D74" s="78"/>
      <c r="E74" s="114"/>
      <c r="F74" s="113">
        <v>148.1</v>
      </c>
      <c r="G74" s="20">
        <v>100.2</v>
      </c>
      <c r="H74" s="16">
        <v>136.30000000000001</v>
      </c>
      <c r="I74" s="90">
        <v>1424.9</v>
      </c>
      <c r="J74" s="54">
        <v>40.33</v>
      </c>
      <c r="K74" s="16">
        <v>157.36000000000001</v>
      </c>
      <c r="L74" s="20"/>
      <c r="M74" s="91">
        <v>18.84</v>
      </c>
      <c r="N74" s="90">
        <v>329.49</v>
      </c>
      <c r="O74" s="54">
        <v>17.95</v>
      </c>
      <c r="P74" s="16">
        <v>332.81</v>
      </c>
    </row>
    <row r="75" spans="1:16" x14ac:dyDescent="0.3">
      <c r="A75" s="54"/>
      <c r="B75" s="126" t="s">
        <v>2</v>
      </c>
      <c r="C75" s="143"/>
      <c r="D75" s="78">
        <v>29.8</v>
      </c>
      <c r="E75" s="114"/>
      <c r="F75" s="113"/>
      <c r="G75" s="20"/>
      <c r="H75" s="16"/>
      <c r="I75" s="90"/>
      <c r="J75" s="54"/>
      <c r="K75" s="16"/>
      <c r="L75" s="20"/>
      <c r="M75" s="91"/>
      <c r="N75" s="90"/>
      <c r="O75" s="54"/>
      <c r="P75" s="16"/>
    </row>
    <row r="76" spans="1:16" x14ac:dyDescent="0.3">
      <c r="A76" s="54"/>
      <c r="B76" s="126"/>
      <c r="C76" s="143"/>
      <c r="D76" s="78"/>
      <c r="E76" s="114">
        <v>171.5</v>
      </c>
      <c r="F76" s="113"/>
      <c r="G76" s="20"/>
      <c r="H76" s="16"/>
      <c r="I76" s="90"/>
      <c r="J76" s="54"/>
      <c r="K76" s="16"/>
      <c r="L76" s="20"/>
      <c r="M76" s="91"/>
      <c r="N76" s="90"/>
      <c r="O76" s="54"/>
      <c r="P76" s="16"/>
    </row>
    <row r="77" spans="1:16" x14ac:dyDescent="0.3">
      <c r="A77" s="54" t="s">
        <v>346</v>
      </c>
      <c r="B77" s="126" t="s">
        <v>2</v>
      </c>
      <c r="C77" s="143"/>
      <c r="D77" s="78"/>
      <c r="E77" s="114"/>
      <c r="F77" s="113">
        <v>134.80000000000001</v>
      </c>
      <c r="G77" s="20">
        <v>115.1</v>
      </c>
      <c r="H77" s="16">
        <v>144.9</v>
      </c>
      <c r="I77" s="90">
        <v>1424.9</v>
      </c>
      <c r="J77" s="54">
        <v>40.33</v>
      </c>
      <c r="K77" s="16">
        <v>157.36000000000001</v>
      </c>
      <c r="L77" s="20"/>
      <c r="M77" s="91">
        <v>15.67</v>
      </c>
      <c r="N77" s="90">
        <v>329.49</v>
      </c>
      <c r="O77" s="54">
        <v>15.01</v>
      </c>
      <c r="P77" s="16">
        <v>331.93</v>
      </c>
    </row>
    <row r="78" spans="1:16" x14ac:dyDescent="0.3">
      <c r="A78" s="54"/>
      <c r="B78" s="126"/>
      <c r="C78" s="143"/>
      <c r="D78" s="78"/>
      <c r="E78" s="114"/>
      <c r="F78" s="113"/>
      <c r="G78" s="20"/>
      <c r="H78" s="16"/>
      <c r="I78" s="90"/>
      <c r="J78" s="54"/>
      <c r="K78" s="16"/>
      <c r="L78" s="20"/>
      <c r="M78" s="91"/>
      <c r="N78" s="90"/>
      <c r="O78" s="54"/>
      <c r="P78" s="16"/>
    </row>
    <row r="79" spans="1:16" x14ac:dyDescent="0.3">
      <c r="A79" s="54"/>
      <c r="B79" s="126"/>
      <c r="C79" s="143"/>
      <c r="D79" s="78"/>
      <c r="E79" s="114"/>
      <c r="F79" s="113"/>
      <c r="G79" s="20"/>
      <c r="H79" s="16"/>
      <c r="I79" s="90"/>
      <c r="J79" s="54"/>
      <c r="K79" s="16"/>
      <c r="L79" s="20"/>
      <c r="M79" s="91"/>
      <c r="N79" s="90"/>
      <c r="O79" s="54"/>
      <c r="P79" s="16"/>
    </row>
    <row r="80" spans="1:16" x14ac:dyDescent="0.3">
      <c r="A80" s="54"/>
      <c r="B80" s="126"/>
      <c r="C80" s="143"/>
      <c r="D80" s="78"/>
      <c r="E80" s="114">
        <v>16.399999999999999</v>
      </c>
      <c r="F80" s="113">
        <v>25.3</v>
      </c>
      <c r="G80" s="20"/>
      <c r="H80" s="16"/>
      <c r="I80" s="90"/>
      <c r="J80" s="54"/>
      <c r="K80" s="16"/>
      <c r="L80" s="20"/>
      <c r="M80" s="91"/>
      <c r="N80" s="90"/>
      <c r="O80" s="54"/>
      <c r="P80" s="16"/>
    </row>
    <row r="81" spans="1:16" x14ac:dyDescent="0.3">
      <c r="A81" s="54"/>
      <c r="B81" s="126"/>
      <c r="C81" s="143"/>
      <c r="D81" s="78"/>
      <c r="E81" s="114">
        <v>0.4</v>
      </c>
      <c r="F81" s="113">
        <v>27.2</v>
      </c>
      <c r="G81" s="20"/>
      <c r="H81" s="16"/>
      <c r="I81" s="90"/>
      <c r="J81" s="54"/>
      <c r="K81" s="16"/>
      <c r="L81" s="20"/>
      <c r="M81" s="91"/>
      <c r="N81" s="90"/>
      <c r="O81" s="54"/>
      <c r="P81" s="16"/>
    </row>
    <row r="82" spans="1:16" x14ac:dyDescent="0.3">
      <c r="A82" s="54"/>
      <c r="B82" s="126"/>
      <c r="C82" s="143"/>
      <c r="D82" s="78">
        <v>10.5</v>
      </c>
      <c r="E82" s="114">
        <v>70.8</v>
      </c>
      <c r="F82" s="113">
        <v>48.5</v>
      </c>
      <c r="G82" s="20"/>
      <c r="H82" s="16"/>
      <c r="I82" s="90"/>
      <c r="J82" s="54"/>
      <c r="K82" s="16"/>
      <c r="L82" s="20"/>
      <c r="M82" s="91"/>
      <c r="N82" s="90"/>
      <c r="O82" s="54"/>
      <c r="P82" s="16"/>
    </row>
    <row r="83" spans="1:16" x14ac:dyDescent="0.3">
      <c r="A83" s="54"/>
      <c r="B83" s="126"/>
      <c r="C83" s="143"/>
      <c r="D83" s="78"/>
      <c r="E83" s="114">
        <v>6.6</v>
      </c>
      <c r="F83" s="113">
        <v>68.8</v>
      </c>
      <c r="G83" s="20"/>
      <c r="H83" s="16"/>
      <c r="I83" s="90"/>
      <c r="J83" s="54"/>
      <c r="K83" s="16"/>
      <c r="L83" s="20"/>
      <c r="M83" s="91"/>
      <c r="N83" s="90"/>
      <c r="O83" s="54"/>
      <c r="P83" s="16"/>
    </row>
    <row r="84" spans="1:16" x14ac:dyDescent="0.3">
      <c r="A84" s="54"/>
      <c r="B84" s="126"/>
      <c r="C84" s="143"/>
      <c r="D84" s="78">
        <v>20.5</v>
      </c>
      <c r="E84" s="114">
        <v>39.9</v>
      </c>
      <c r="F84" s="113">
        <v>124.2</v>
      </c>
      <c r="G84" s="20"/>
      <c r="H84" s="16"/>
      <c r="I84" s="90"/>
      <c r="J84" s="54"/>
      <c r="K84" s="16"/>
      <c r="L84" s="20"/>
      <c r="M84" s="91"/>
      <c r="N84" s="90"/>
      <c r="O84" s="54"/>
      <c r="P84" s="16"/>
    </row>
    <row r="85" spans="1:16" x14ac:dyDescent="0.3">
      <c r="A85" s="54"/>
      <c r="B85" s="126"/>
      <c r="C85" s="143"/>
      <c r="D85" s="78">
        <v>266.8</v>
      </c>
      <c r="E85" s="114">
        <v>49.8</v>
      </c>
      <c r="F85" s="113">
        <v>9.6</v>
      </c>
      <c r="G85" s="20"/>
      <c r="H85" s="16"/>
      <c r="I85" s="90"/>
      <c r="J85" s="54"/>
      <c r="K85" s="16"/>
      <c r="L85" s="20"/>
      <c r="M85" s="91"/>
      <c r="N85" s="90"/>
      <c r="O85" s="54"/>
      <c r="P85" s="16"/>
    </row>
    <row r="86" spans="1:16" x14ac:dyDescent="0.3">
      <c r="A86" s="54"/>
      <c r="B86" s="126"/>
      <c r="C86" s="143"/>
      <c r="D86" s="78"/>
      <c r="E86" s="114">
        <v>196.8</v>
      </c>
      <c r="F86" s="113">
        <v>16.899999999999999</v>
      </c>
      <c r="G86" s="20"/>
      <c r="H86" s="16"/>
      <c r="I86" s="90"/>
      <c r="J86" s="54"/>
      <c r="K86" s="16"/>
      <c r="L86" s="20"/>
      <c r="M86" s="91"/>
      <c r="N86" s="90"/>
      <c r="O86" s="54"/>
      <c r="P86" s="16"/>
    </row>
    <row r="87" spans="1:16" x14ac:dyDescent="0.3">
      <c r="A87" s="54"/>
      <c r="B87" s="126"/>
      <c r="C87" s="143"/>
      <c r="D87" s="78"/>
      <c r="E87" s="114">
        <v>237.6</v>
      </c>
      <c r="F87" s="113">
        <v>21.6</v>
      </c>
      <c r="G87" s="20"/>
      <c r="H87" s="16"/>
      <c r="I87" s="90"/>
      <c r="J87" s="54"/>
      <c r="K87" s="16"/>
      <c r="L87" s="20"/>
      <c r="M87" s="91"/>
      <c r="N87" s="90"/>
      <c r="O87" s="54"/>
      <c r="P87" s="16"/>
    </row>
    <row r="88" spans="1:16" x14ac:dyDescent="0.3">
      <c r="A88" s="54"/>
      <c r="B88" s="126"/>
      <c r="C88" s="143"/>
      <c r="D88" s="78"/>
      <c r="E88" s="114">
        <v>307.60000000000002</v>
      </c>
      <c r="F88" s="113">
        <v>41.7</v>
      </c>
      <c r="G88" s="20"/>
      <c r="H88" s="16"/>
      <c r="I88" s="90"/>
      <c r="J88" s="54"/>
      <c r="K88" s="16"/>
      <c r="L88" s="20"/>
      <c r="M88" s="91"/>
      <c r="N88" s="90"/>
      <c r="O88" s="54"/>
      <c r="P88" s="16"/>
    </row>
    <row r="89" spans="1:16" x14ac:dyDescent="0.3">
      <c r="A89" s="54"/>
      <c r="B89" s="126"/>
      <c r="C89" s="143"/>
      <c r="D89" s="78"/>
      <c r="E89" s="114"/>
      <c r="F89" s="113">
        <v>52.7</v>
      </c>
      <c r="G89" s="20"/>
      <c r="H89" s="16"/>
      <c r="I89" s="90"/>
      <c r="J89" s="54"/>
      <c r="K89" s="16"/>
      <c r="L89" s="20"/>
      <c r="M89" s="91"/>
      <c r="N89" s="90"/>
      <c r="O89" s="54"/>
      <c r="P89" s="16"/>
    </row>
    <row r="90" spans="1:16" x14ac:dyDescent="0.3">
      <c r="A90" s="54"/>
      <c r="B90" s="126"/>
      <c r="C90" s="143"/>
      <c r="D90" s="78"/>
      <c r="E90" s="114"/>
      <c r="F90" s="113">
        <v>72.400000000000006</v>
      </c>
      <c r="G90" s="20"/>
      <c r="H90" s="16"/>
      <c r="I90" s="90"/>
      <c r="J90" s="54"/>
      <c r="K90" s="16"/>
      <c r="L90" s="20"/>
      <c r="M90" s="91"/>
      <c r="N90" s="90"/>
      <c r="O90" s="54"/>
      <c r="P90" s="16"/>
    </row>
    <row r="91" spans="1:16" x14ac:dyDescent="0.3">
      <c r="A91" s="54"/>
      <c r="B91" s="126"/>
      <c r="C91" s="143"/>
      <c r="D91" s="78"/>
      <c r="E91" s="114">
        <v>118.2</v>
      </c>
      <c r="F91" s="113">
        <v>69.900000000000006</v>
      </c>
      <c r="G91" s="20"/>
      <c r="H91" s="16"/>
      <c r="I91" s="90"/>
      <c r="J91" s="54"/>
      <c r="K91" s="16"/>
      <c r="L91" s="20"/>
      <c r="M91" s="91"/>
      <c r="N91" s="90"/>
      <c r="O91" s="54"/>
      <c r="P91" s="16"/>
    </row>
    <row r="92" spans="1:16" x14ac:dyDescent="0.3">
      <c r="A92" s="54"/>
      <c r="B92" s="126"/>
      <c r="C92" s="143"/>
      <c r="D92" s="78"/>
      <c r="E92" s="114">
        <v>25.8</v>
      </c>
      <c r="F92" s="113">
        <v>78.400000000000006</v>
      </c>
      <c r="G92" s="20"/>
      <c r="H92" s="16"/>
      <c r="I92" s="90"/>
      <c r="J92" s="54"/>
      <c r="K92" s="16"/>
      <c r="L92" s="20"/>
      <c r="M92" s="91"/>
      <c r="N92" s="90"/>
      <c r="O92" s="54"/>
      <c r="P92" s="16"/>
    </row>
    <row r="93" spans="1:16" x14ac:dyDescent="0.3">
      <c r="A93" s="54"/>
      <c r="B93" s="126"/>
      <c r="C93" s="143"/>
      <c r="D93" s="78"/>
      <c r="E93" s="114"/>
      <c r="F93" s="113">
        <v>95.3</v>
      </c>
      <c r="G93" s="20"/>
      <c r="H93" s="16"/>
      <c r="I93" s="90"/>
      <c r="J93" s="54"/>
      <c r="K93" s="16"/>
      <c r="L93" s="20"/>
      <c r="M93" s="91"/>
      <c r="N93" s="90"/>
      <c r="O93" s="54"/>
      <c r="P93" s="16"/>
    </row>
    <row r="94" spans="1:16" x14ac:dyDescent="0.3">
      <c r="A94" s="54"/>
      <c r="B94" s="126"/>
      <c r="C94" s="143"/>
      <c r="D94" s="78"/>
      <c r="E94" s="114"/>
      <c r="F94" s="113">
        <v>74.400000000000006</v>
      </c>
      <c r="G94" s="20"/>
      <c r="H94" s="16"/>
      <c r="I94" s="90"/>
      <c r="J94" s="54"/>
      <c r="K94" s="16"/>
      <c r="L94" s="20"/>
      <c r="M94" s="91"/>
      <c r="N94" s="90"/>
      <c r="O94" s="54"/>
      <c r="P94" s="16"/>
    </row>
    <row r="95" spans="1:16" x14ac:dyDescent="0.3">
      <c r="A95" s="54" t="s">
        <v>355</v>
      </c>
      <c r="B95" s="126" t="s">
        <v>2</v>
      </c>
      <c r="C95" s="143"/>
      <c r="D95" s="78"/>
      <c r="E95" s="114"/>
      <c r="F95" s="113">
        <v>53.8</v>
      </c>
      <c r="G95" s="20">
        <v>64.900000000000006</v>
      </c>
      <c r="H95" s="16">
        <v>49.4</v>
      </c>
      <c r="I95" s="90">
        <v>1472.4</v>
      </c>
      <c r="J95" s="54">
        <v>36.869999999999997</v>
      </c>
      <c r="K95" s="16">
        <v>155.16</v>
      </c>
      <c r="L95" s="20"/>
      <c r="M95" s="91">
        <v>35.81</v>
      </c>
      <c r="N95" s="90">
        <v>329.88</v>
      </c>
      <c r="O95" s="54">
        <v>15.06</v>
      </c>
      <c r="P95" s="16">
        <v>332.28</v>
      </c>
    </row>
    <row r="96" spans="1:16" x14ac:dyDescent="0.3">
      <c r="A96" s="54" t="s">
        <v>369</v>
      </c>
      <c r="B96" s="131" t="s">
        <v>2</v>
      </c>
      <c r="C96" s="143"/>
      <c r="D96" s="78"/>
      <c r="E96" s="114">
        <v>43.7</v>
      </c>
      <c r="F96" s="113"/>
      <c r="G96" s="20">
        <v>21.1</v>
      </c>
      <c r="H96" s="16">
        <v>37.9</v>
      </c>
      <c r="I96" s="90">
        <v>1780.5</v>
      </c>
      <c r="J96" s="54">
        <v>30.69</v>
      </c>
      <c r="K96" s="16">
        <v>130.08000000000001</v>
      </c>
      <c r="L96" s="20"/>
      <c r="M96" s="91">
        <v>34.75</v>
      </c>
      <c r="N96" s="90">
        <v>245.04</v>
      </c>
      <c r="O96" s="54">
        <v>12.55</v>
      </c>
      <c r="P96" s="16">
        <v>322.64</v>
      </c>
    </row>
    <row r="97" spans="1:16" x14ac:dyDescent="0.3">
      <c r="A97" s="54" t="s">
        <v>362</v>
      </c>
      <c r="B97" s="126" t="s">
        <v>15</v>
      </c>
      <c r="C97" s="143"/>
      <c r="D97" s="78">
        <v>23.7</v>
      </c>
      <c r="E97" s="114"/>
      <c r="F97" s="113"/>
      <c r="G97" s="20">
        <v>15.2</v>
      </c>
      <c r="H97" s="16">
        <v>18.3</v>
      </c>
      <c r="I97" s="90">
        <v>1203.4000000000001</v>
      </c>
      <c r="J97" s="54">
        <v>29.33</v>
      </c>
      <c r="K97" s="16">
        <v>147</v>
      </c>
      <c r="L97" s="20"/>
      <c r="M97" s="91">
        <v>3.91</v>
      </c>
      <c r="N97" s="90">
        <v>320.49</v>
      </c>
      <c r="O97" s="54">
        <v>12.78</v>
      </c>
      <c r="P97" s="16">
        <v>329.07</v>
      </c>
    </row>
    <row r="98" spans="1:16" x14ac:dyDescent="0.3">
      <c r="A98" s="54" t="s">
        <v>359</v>
      </c>
      <c r="B98" s="128" t="s">
        <v>338</v>
      </c>
      <c r="C98" s="143"/>
      <c r="D98" s="78"/>
      <c r="E98" s="114"/>
      <c r="F98" s="113">
        <v>238</v>
      </c>
      <c r="G98" s="20">
        <v>50.1</v>
      </c>
      <c r="H98" s="16">
        <v>209.4</v>
      </c>
      <c r="I98" s="90">
        <v>1905.7</v>
      </c>
      <c r="J98" s="54">
        <v>34.81</v>
      </c>
      <c r="K98" s="16">
        <v>155.44999999999999</v>
      </c>
      <c r="L98" s="20"/>
      <c r="M98" s="91">
        <v>5.72</v>
      </c>
      <c r="N98" s="90">
        <v>320.20999999999998</v>
      </c>
      <c r="O98" s="54">
        <v>12.83</v>
      </c>
      <c r="P98" s="16">
        <v>338.37</v>
      </c>
    </row>
    <row r="99" spans="1:16" x14ac:dyDescent="0.3">
      <c r="A99" s="54" t="s">
        <v>362</v>
      </c>
      <c r="B99" s="128" t="s">
        <v>29</v>
      </c>
      <c r="C99" s="143"/>
      <c r="D99" s="78"/>
      <c r="E99" s="114">
        <v>9.4</v>
      </c>
      <c r="F99" s="113"/>
      <c r="G99" s="20">
        <v>5</v>
      </c>
      <c r="H99" s="16">
        <v>7.1</v>
      </c>
      <c r="I99" s="90">
        <v>1203.4000000000001</v>
      </c>
      <c r="J99" s="54">
        <v>29.33</v>
      </c>
      <c r="K99" s="16">
        <v>147</v>
      </c>
      <c r="L99" s="20"/>
      <c r="M99" s="91">
        <v>9.51</v>
      </c>
      <c r="N99" s="90">
        <v>272.89999999999998</v>
      </c>
      <c r="O99" s="54">
        <v>11.38</v>
      </c>
      <c r="P99" s="16">
        <v>329.5</v>
      </c>
    </row>
    <row r="100" spans="1:16" x14ac:dyDescent="0.3">
      <c r="A100" s="54" t="s">
        <v>369</v>
      </c>
      <c r="B100" s="126" t="s">
        <v>15</v>
      </c>
      <c r="C100" s="143"/>
      <c r="D100" s="78"/>
      <c r="E100" s="114">
        <v>106.2</v>
      </c>
      <c r="F100" s="113"/>
      <c r="G100" s="20">
        <v>25.2</v>
      </c>
      <c r="H100" s="16">
        <v>102.4</v>
      </c>
      <c r="I100" s="90">
        <v>1780.5</v>
      </c>
      <c r="J100" s="54">
        <v>30.69</v>
      </c>
      <c r="K100" s="16">
        <v>130.08000000000001</v>
      </c>
      <c r="L100" s="20"/>
      <c r="M100" s="91">
        <v>54.1</v>
      </c>
      <c r="N100" s="90">
        <v>329.97</v>
      </c>
      <c r="O100" s="54">
        <v>3.91</v>
      </c>
      <c r="P100" s="16">
        <v>320.49</v>
      </c>
    </row>
    <row r="101" spans="1:16" x14ac:dyDescent="0.3">
      <c r="A101" s="54"/>
      <c r="B101" s="126"/>
      <c r="C101" s="143"/>
      <c r="D101" s="78">
        <v>24.3</v>
      </c>
      <c r="E101" s="114">
        <v>82.3</v>
      </c>
      <c r="F101" s="113">
        <v>4.8</v>
      </c>
      <c r="G101" s="20"/>
      <c r="H101" s="16"/>
      <c r="I101" s="90"/>
      <c r="J101" s="54"/>
      <c r="K101" s="16"/>
      <c r="L101" s="20"/>
      <c r="M101" s="91"/>
      <c r="N101" s="90"/>
      <c r="O101" s="54"/>
      <c r="P101" s="16"/>
    </row>
    <row r="102" spans="1:16" x14ac:dyDescent="0.3">
      <c r="A102" s="54"/>
      <c r="B102" s="128"/>
      <c r="C102" s="143"/>
      <c r="D102" s="78"/>
      <c r="E102" s="114">
        <v>37.9</v>
      </c>
      <c r="F102" s="113"/>
      <c r="G102" s="20"/>
      <c r="H102" s="16"/>
      <c r="I102" s="90"/>
      <c r="J102" s="54"/>
      <c r="K102" s="16"/>
      <c r="L102" s="20"/>
      <c r="M102" s="91"/>
      <c r="N102" s="90"/>
      <c r="O102" s="54"/>
      <c r="P102" s="16"/>
    </row>
    <row r="103" spans="1:16" x14ac:dyDescent="0.3">
      <c r="A103" s="54" t="s">
        <v>359</v>
      </c>
      <c r="B103" s="128" t="s">
        <v>2</v>
      </c>
      <c r="C103" s="143"/>
      <c r="D103" s="78"/>
      <c r="E103" s="114"/>
      <c r="F103" s="113">
        <v>239.4</v>
      </c>
      <c r="G103" s="20">
        <v>90.9</v>
      </c>
      <c r="H103" s="16">
        <v>241.1</v>
      </c>
      <c r="I103" s="90">
        <v>1905.7</v>
      </c>
      <c r="J103" s="54">
        <v>34.81</v>
      </c>
      <c r="K103" s="16">
        <v>155.44999999999999</v>
      </c>
      <c r="L103" s="20"/>
      <c r="M103" s="91">
        <v>14.7</v>
      </c>
      <c r="N103" s="90">
        <v>319.49</v>
      </c>
      <c r="O103" s="54">
        <v>10.93</v>
      </c>
      <c r="P103" s="16">
        <v>336.57</v>
      </c>
    </row>
    <row r="104" spans="1:16" x14ac:dyDescent="0.3">
      <c r="A104" s="54"/>
      <c r="B104" s="126"/>
      <c r="C104" s="143"/>
      <c r="D104" s="78">
        <v>17.899999999999999</v>
      </c>
      <c r="E104" s="114"/>
      <c r="F104" s="113"/>
      <c r="G104" s="20"/>
      <c r="H104" s="16"/>
      <c r="I104" s="90"/>
      <c r="J104" s="54"/>
      <c r="K104" s="16"/>
      <c r="L104" s="20"/>
      <c r="M104" s="91"/>
      <c r="N104" s="90"/>
      <c r="O104" s="54"/>
      <c r="P104" s="16"/>
    </row>
    <row r="105" spans="1:16" x14ac:dyDescent="0.3">
      <c r="A105" s="54"/>
      <c r="B105" s="131"/>
      <c r="C105" s="143"/>
      <c r="D105" s="78"/>
      <c r="E105" s="114"/>
      <c r="F105" s="113">
        <v>12.6</v>
      </c>
      <c r="G105" s="20"/>
      <c r="H105" s="16"/>
      <c r="I105" s="90"/>
      <c r="J105" s="54"/>
      <c r="K105" s="16"/>
      <c r="L105" s="20"/>
      <c r="M105" s="91"/>
      <c r="N105" s="90"/>
      <c r="O105" s="54"/>
      <c r="P105" s="16"/>
    </row>
    <row r="106" spans="1:16" x14ac:dyDescent="0.3">
      <c r="A106" s="54" t="s">
        <v>369</v>
      </c>
      <c r="B106" s="131" t="s">
        <v>29</v>
      </c>
      <c r="C106" s="143"/>
      <c r="D106" s="78"/>
      <c r="E106" s="114">
        <v>94.2</v>
      </c>
      <c r="F106" s="113"/>
      <c r="G106" s="20">
        <v>24.9</v>
      </c>
      <c r="H106" s="16">
        <v>91.5</v>
      </c>
      <c r="I106" s="90">
        <v>1780.5</v>
      </c>
      <c r="J106" s="54">
        <v>30.69</v>
      </c>
      <c r="K106" s="16">
        <v>130.08000000000001</v>
      </c>
      <c r="L106" s="20"/>
      <c r="M106" s="91">
        <v>15.28</v>
      </c>
      <c r="N106" s="90">
        <v>245.04</v>
      </c>
      <c r="O106" s="54">
        <v>9.51</v>
      </c>
      <c r="P106" s="16">
        <v>272.89999999999998</v>
      </c>
    </row>
    <row r="107" spans="1:16" x14ac:dyDescent="0.3">
      <c r="A107" s="54"/>
      <c r="B107" s="126"/>
      <c r="C107" s="143"/>
      <c r="D107" s="78">
        <v>10.4</v>
      </c>
      <c r="E107" s="114"/>
      <c r="F107" s="113"/>
      <c r="G107" s="20"/>
      <c r="H107" s="16"/>
      <c r="I107" s="90"/>
      <c r="J107" s="54"/>
      <c r="K107" s="16"/>
      <c r="L107" s="20"/>
      <c r="M107" s="91"/>
      <c r="N107" s="90"/>
      <c r="O107" s="54"/>
      <c r="P107" s="16"/>
    </row>
    <row r="108" spans="1:16" x14ac:dyDescent="0.3">
      <c r="A108" s="54" t="s">
        <v>362</v>
      </c>
      <c r="B108" s="128" t="s">
        <v>1</v>
      </c>
      <c r="C108" s="143"/>
      <c r="D108" s="78"/>
      <c r="E108" s="114"/>
      <c r="F108" s="113">
        <v>21.5</v>
      </c>
      <c r="G108" s="20">
        <v>10</v>
      </c>
      <c r="H108" s="16">
        <v>18</v>
      </c>
      <c r="I108" s="90">
        <v>1203.4000000000001</v>
      </c>
      <c r="J108" s="54">
        <v>29.33</v>
      </c>
      <c r="K108" s="16">
        <v>147</v>
      </c>
      <c r="L108" s="20"/>
      <c r="M108" s="91">
        <v>4.9400000000000004</v>
      </c>
      <c r="N108" s="90">
        <v>255.4</v>
      </c>
      <c r="O108" s="54">
        <v>11.47</v>
      </c>
      <c r="P108" s="16">
        <v>329.51</v>
      </c>
    </row>
    <row r="109" spans="1:16" x14ac:dyDescent="0.3">
      <c r="A109" s="54"/>
      <c r="B109" s="126"/>
      <c r="C109" s="143"/>
      <c r="D109" s="78"/>
      <c r="E109" s="114">
        <v>12.9</v>
      </c>
      <c r="F109" s="113"/>
      <c r="G109" s="20"/>
      <c r="H109" s="16"/>
      <c r="I109" s="90"/>
      <c r="J109" s="54"/>
      <c r="K109" s="16"/>
      <c r="L109" s="20"/>
      <c r="M109" s="91"/>
      <c r="N109" s="90"/>
      <c r="O109" s="54"/>
      <c r="P109" s="16"/>
    </row>
    <row r="110" spans="1:16" x14ac:dyDescent="0.3">
      <c r="A110" s="54" t="s">
        <v>369</v>
      </c>
      <c r="B110" s="131" t="s">
        <v>1</v>
      </c>
      <c r="C110" s="143"/>
      <c r="D110" s="78"/>
      <c r="E110" s="114"/>
      <c r="F110" s="113">
        <v>110.2</v>
      </c>
      <c r="G110" s="20">
        <v>44.3</v>
      </c>
      <c r="H110" s="16">
        <v>103.5</v>
      </c>
      <c r="I110" s="90">
        <v>1780.5</v>
      </c>
      <c r="J110" s="54">
        <v>30.69</v>
      </c>
      <c r="K110" s="16">
        <v>130.08000000000001</v>
      </c>
      <c r="L110" s="20"/>
      <c r="M110" s="91">
        <v>13.51</v>
      </c>
      <c r="N110" s="90">
        <v>245.04</v>
      </c>
      <c r="O110" s="54">
        <v>4.9400000000000004</v>
      </c>
      <c r="P110" s="16">
        <v>255.4</v>
      </c>
    </row>
    <row r="111" spans="1:16" x14ac:dyDescent="0.3">
      <c r="A111" s="54"/>
      <c r="B111" s="131"/>
      <c r="C111" s="143"/>
      <c r="D111" s="78"/>
      <c r="E111" s="114">
        <v>13.6</v>
      </c>
      <c r="F111" s="113"/>
      <c r="G111" s="20"/>
      <c r="H111" s="16"/>
      <c r="I111" s="90"/>
      <c r="J111" s="54"/>
      <c r="K111" s="16"/>
      <c r="L111" s="20"/>
      <c r="M111" s="91"/>
      <c r="N111" s="90"/>
      <c r="O111" s="54"/>
      <c r="P111" s="16"/>
    </row>
    <row r="112" spans="1:16" x14ac:dyDescent="0.3">
      <c r="A112" s="54"/>
      <c r="B112" s="126"/>
      <c r="C112" s="143"/>
      <c r="D112" s="78">
        <v>5</v>
      </c>
      <c r="E112" s="114"/>
      <c r="F112" s="113"/>
      <c r="G112" s="20"/>
      <c r="H112" s="16"/>
      <c r="I112" s="90"/>
      <c r="J112" s="54"/>
      <c r="K112" s="16"/>
      <c r="L112" s="20"/>
      <c r="M112" s="91"/>
      <c r="N112" s="90"/>
      <c r="O112" s="54"/>
      <c r="P112" s="16"/>
    </row>
    <row r="113" spans="1:16" x14ac:dyDescent="0.3">
      <c r="A113" s="54" t="s">
        <v>363</v>
      </c>
      <c r="B113" s="126" t="s">
        <v>15</v>
      </c>
      <c r="C113" s="143"/>
      <c r="D113" s="78"/>
      <c r="E113" s="114">
        <v>129.1</v>
      </c>
      <c r="F113" s="113"/>
      <c r="G113" s="20">
        <v>48</v>
      </c>
      <c r="H113" s="16">
        <v>118.6</v>
      </c>
      <c r="I113" s="90">
        <v>1485.2</v>
      </c>
      <c r="J113" s="54">
        <v>27.23</v>
      </c>
      <c r="K113" s="16">
        <v>154.28</v>
      </c>
      <c r="L113" s="20"/>
      <c r="M113" s="91">
        <v>2.75</v>
      </c>
      <c r="N113" s="90">
        <v>338.7</v>
      </c>
      <c r="O113" s="54">
        <v>4.7</v>
      </c>
      <c r="P113" s="16">
        <v>330.93</v>
      </c>
    </row>
    <row r="114" spans="1:16" x14ac:dyDescent="0.3">
      <c r="A114" s="54" t="s">
        <v>363</v>
      </c>
      <c r="B114" s="128" t="s">
        <v>29</v>
      </c>
      <c r="C114" s="143"/>
      <c r="D114" s="78"/>
      <c r="E114" s="114">
        <v>76.599999999999994</v>
      </c>
      <c r="F114" s="113"/>
      <c r="G114" s="20">
        <v>28.6</v>
      </c>
      <c r="H114" s="16">
        <v>70.3</v>
      </c>
      <c r="I114" s="90">
        <v>1485.2</v>
      </c>
      <c r="J114" s="54">
        <v>27.23</v>
      </c>
      <c r="K114" s="16">
        <v>154.28</v>
      </c>
      <c r="L114" s="20"/>
      <c r="M114" s="91">
        <v>2.3199999999999998</v>
      </c>
      <c r="N114" s="90">
        <v>339.98</v>
      </c>
      <c r="O114" s="54">
        <v>2.5</v>
      </c>
      <c r="P114" s="16">
        <v>333.23</v>
      </c>
    </row>
    <row r="115" spans="1:16" x14ac:dyDescent="0.3">
      <c r="A115" s="54" t="s">
        <v>363</v>
      </c>
      <c r="B115" s="128" t="s">
        <v>1</v>
      </c>
      <c r="C115" s="143"/>
      <c r="D115" s="78"/>
      <c r="E115" s="114">
        <v>37.5</v>
      </c>
      <c r="F115" s="113"/>
      <c r="G115" s="20">
        <v>13</v>
      </c>
      <c r="H115" s="16">
        <v>33.5</v>
      </c>
      <c r="I115" s="90">
        <v>1485.2</v>
      </c>
      <c r="J115" s="54">
        <v>27.23</v>
      </c>
      <c r="K115" s="16">
        <v>154.28</v>
      </c>
      <c r="L115" s="20"/>
      <c r="M115" s="91">
        <v>1.78</v>
      </c>
      <c r="N115" s="90">
        <v>340.66</v>
      </c>
      <c r="O115" s="54">
        <v>18.54</v>
      </c>
      <c r="P115" s="16">
        <v>340.14</v>
      </c>
    </row>
    <row r="116" spans="1:16" x14ac:dyDescent="0.3">
      <c r="A116" s="54" t="s">
        <v>363</v>
      </c>
      <c r="B116" s="128" t="s">
        <v>2</v>
      </c>
      <c r="C116" s="143"/>
      <c r="D116" s="78"/>
      <c r="E116" s="114">
        <v>26.9</v>
      </c>
      <c r="F116" s="113"/>
      <c r="G116" s="20">
        <v>11.8</v>
      </c>
      <c r="H116" s="16">
        <v>23.8</v>
      </c>
      <c r="I116" s="90">
        <v>1485.2</v>
      </c>
      <c r="J116" s="54">
        <v>27.23</v>
      </c>
      <c r="K116" s="16">
        <v>154.28</v>
      </c>
      <c r="L116" s="20"/>
      <c r="M116" s="91">
        <v>4.12</v>
      </c>
      <c r="N116" s="90">
        <v>339.92</v>
      </c>
      <c r="O116" s="54">
        <v>5</v>
      </c>
      <c r="P116" s="16">
        <v>337.75</v>
      </c>
    </row>
    <row r="117" spans="1:16" x14ac:dyDescent="0.3">
      <c r="A117" s="54" t="s">
        <v>363</v>
      </c>
      <c r="B117" s="128" t="s">
        <v>85</v>
      </c>
      <c r="C117" s="143"/>
      <c r="D117" s="78"/>
      <c r="E117" s="114"/>
      <c r="F117" s="113">
        <v>27.3</v>
      </c>
      <c r="G117" s="20">
        <v>11.1</v>
      </c>
      <c r="H117" s="16">
        <v>24.5</v>
      </c>
      <c r="I117" s="90">
        <v>1485.2</v>
      </c>
      <c r="J117" s="54">
        <v>27.23</v>
      </c>
      <c r="K117" s="16">
        <v>154.28</v>
      </c>
      <c r="L117" s="20"/>
      <c r="M117" s="91">
        <v>2.8</v>
      </c>
      <c r="N117" s="90">
        <v>159.93</v>
      </c>
      <c r="O117" s="54">
        <v>4.9800000000000004</v>
      </c>
      <c r="P117" s="16">
        <v>338.45</v>
      </c>
    </row>
    <row r="118" spans="1:16" x14ac:dyDescent="0.3">
      <c r="A118" s="54"/>
      <c r="B118" s="126"/>
      <c r="C118" s="143"/>
      <c r="D118" s="78">
        <v>146.80000000000001</v>
      </c>
      <c r="E118" s="114"/>
      <c r="F118" s="113"/>
      <c r="G118" s="20"/>
      <c r="H118" s="16"/>
      <c r="I118" s="90"/>
      <c r="J118" s="54"/>
      <c r="K118" s="16"/>
      <c r="L118" s="20"/>
      <c r="M118" s="91"/>
      <c r="N118" s="90"/>
      <c r="O118" s="54"/>
      <c r="P118" s="16"/>
    </row>
    <row r="119" spans="1:16" x14ac:dyDescent="0.3">
      <c r="A119" s="54"/>
      <c r="B119" s="126"/>
      <c r="C119" s="143"/>
      <c r="D119" s="78">
        <v>218.8</v>
      </c>
      <c r="E119" s="114"/>
      <c r="F119" s="113"/>
      <c r="G119" s="20"/>
      <c r="H119" s="16"/>
      <c r="I119" s="90"/>
      <c r="J119" s="54"/>
      <c r="K119" s="16"/>
      <c r="L119" s="20"/>
      <c r="M119" s="91"/>
      <c r="N119" s="90"/>
      <c r="O119" s="54"/>
      <c r="P119" s="16"/>
    </row>
    <row r="120" spans="1:16" x14ac:dyDescent="0.3">
      <c r="A120" s="54" t="s">
        <v>375</v>
      </c>
      <c r="B120" s="126" t="s">
        <v>2</v>
      </c>
      <c r="C120" s="143"/>
      <c r="D120" s="78">
        <v>30.2</v>
      </c>
      <c r="E120" s="114"/>
      <c r="F120" s="113"/>
      <c r="G120" s="20">
        <v>28.6</v>
      </c>
      <c r="H120" s="16">
        <v>9.6999999999999993</v>
      </c>
      <c r="I120" s="90">
        <v>324.10000000000002</v>
      </c>
      <c r="J120" s="54">
        <v>77.930000000000007</v>
      </c>
      <c r="K120" s="16">
        <v>325.62</v>
      </c>
      <c r="L120" s="20">
        <v>71.27</v>
      </c>
      <c r="M120" s="91">
        <v>35.08</v>
      </c>
      <c r="N120" s="90">
        <v>145.62</v>
      </c>
      <c r="O120" s="54">
        <v>51.01</v>
      </c>
      <c r="P120" s="16">
        <v>325.62</v>
      </c>
    </row>
    <row r="121" spans="1:16" x14ac:dyDescent="0.3">
      <c r="A121" s="54"/>
      <c r="B121" s="133"/>
      <c r="C121" s="143"/>
      <c r="D121" s="78"/>
      <c r="E121" s="114"/>
      <c r="F121" s="113">
        <v>99.2</v>
      </c>
      <c r="G121" s="20"/>
      <c r="H121" s="16"/>
      <c r="I121" s="90"/>
      <c r="J121" s="54"/>
      <c r="K121" s="16"/>
      <c r="L121" s="20"/>
      <c r="M121" s="91"/>
      <c r="N121" s="90"/>
      <c r="O121" s="54"/>
      <c r="P121" s="16"/>
    </row>
    <row r="122" spans="1:16" x14ac:dyDescent="0.3">
      <c r="A122" s="54"/>
      <c r="B122" s="133"/>
      <c r="C122" s="143"/>
      <c r="D122" s="78"/>
      <c r="E122" s="114"/>
      <c r="F122" s="113">
        <v>111.9</v>
      </c>
      <c r="G122" s="20"/>
      <c r="H122" s="16"/>
      <c r="I122" s="90"/>
      <c r="J122" s="54"/>
      <c r="K122" s="16"/>
      <c r="L122" s="20"/>
      <c r="M122" s="91"/>
      <c r="N122" s="90"/>
      <c r="O122" s="54"/>
      <c r="P122" s="16"/>
    </row>
    <row r="123" spans="1:16" x14ac:dyDescent="0.3">
      <c r="A123" s="54"/>
      <c r="B123" s="133"/>
      <c r="C123" s="143"/>
      <c r="D123" s="78"/>
      <c r="E123" s="114"/>
      <c r="F123" s="113">
        <v>260.10000000000002</v>
      </c>
      <c r="G123" s="20"/>
      <c r="H123" s="16"/>
      <c r="I123" s="90"/>
      <c r="J123" s="54"/>
      <c r="K123" s="16"/>
      <c r="L123" s="20"/>
      <c r="M123" s="91"/>
      <c r="N123" s="90"/>
      <c r="O123" s="54"/>
      <c r="P123" s="16"/>
    </row>
    <row r="124" spans="1:16" x14ac:dyDescent="0.3">
      <c r="A124" s="54" t="s">
        <v>375</v>
      </c>
      <c r="B124" s="126" t="s">
        <v>3</v>
      </c>
      <c r="C124" s="143"/>
      <c r="D124" s="78">
        <v>28</v>
      </c>
      <c r="E124" s="114"/>
      <c r="F124" s="113"/>
      <c r="G124" s="20">
        <v>18.2</v>
      </c>
      <c r="H124" s="16">
        <v>7.6</v>
      </c>
      <c r="I124" s="90">
        <v>324.10000000000002</v>
      </c>
      <c r="J124" s="54">
        <v>77.930000000000007</v>
      </c>
      <c r="K124" s="16">
        <v>325.62</v>
      </c>
      <c r="L124" s="20">
        <v>19.7</v>
      </c>
      <c r="M124" s="91">
        <v>28.31</v>
      </c>
      <c r="N124" s="90">
        <v>145.62</v>
      </c>
      <c r="O124" s="54">
        <v>3.73</v>
      </c>
      <c r="P124" s="16">
        <v>326.95999999999998</v>
      </c>
    </row>
    <row r="125" spans="1:16" x14ac:dyDescent="0.3">
      <c r="A125" s="54"/>
      <c r="B125" s="128"/>
      <c r="C125" s="143"/>
      <c r="D125" s="78"/>
      <c r="E125" s="114"/>
      <c r="F125" s="113">
        <v>291</v>
      </c>
      <c r="G125" s="20"/>
      <c r="H125" s="16"/>
      <c r="I125" s="90"/>
      <c r="J125" s="54"/>
      <c r="K125" s="16"/>
      <c r="L125" s="20"/>
      <c r="M125" s="91"/>
      <c r="N125" s="90"/>
      <c r="O125" s="54"/>
      <c r="P125" s="16"/>
    </row>
    <row r="126" spans="1:16" x14ac:dyDescent="0.3">
      <c r="A126" s="54" t="s">
        <v>371</v>
      </c>
      <c r="B126" s="128" t="s">
        <v>338</v>
      </c>
      <c r="C126" s="143"/>
      <c r="D126" s="78"/>
      <c r="E126" s="114">
        <v>26.8</v>
      </c>
      <c r="F126" s="113"/>
      <c r="G126" s="20">
        <v>13.9</v>
      </c>
      <c r="H126" s="16">
        <v>22.9</v>
      </c>
      <c r="I126" s="90">
        <v>2101.6</v>
      </c>
      <c r="J126" s="54">
        <v>32.21</v>
      </c>
      <c r="K126" s="16">
        <v>335.93</v>
      </c>
      <c r="L126" s="20">
        <v>31.23</v>
      </c>
      <c r="M126" s="91">
        <v>12.68</v>
      </c>
      <c r="N126" s="90">
        <v>339.88</v>
      </c>
      <c r="O126" s="54">
        <v>2.2400000000000002</v>
      </c>
      <c r="P126" s="16">
        <v>338.42</v>
      </c>
    </row>
    <row r="127" spans="1:16" x14ac:dyDescent="0.3">
      <c r="A127" s="54"/>
      <c r="B127" s="126"/>
      <c r="C127" s="143"/>
      <c r="D127" s="78"/>
      <c r="E127" s="114">
        <v>63.5</v>
      </c>
      <c r="F127" s="113"/>
      <c r="G127" s="20"/>
      <c r="H127" s="16"/>
      <c r="I127" s="90"/>
      <c r="J127" s="54"/>
      <c r="K127" s="16"/>
      <c r="L127" s="20"/>
      <c r="M127" s="91"/>
      <c r="N127" s="90"/>
      <c r="O127" s="54"/>
      <c r="P127" s="16"/>
    </row>
    <row r="128" spans="1:16" x14ac:dyDescent="0.3">
      <c r="A128" s="54" t="s">
        <v>365</v>
      </c>
      <c r="B128" s="126" t="s">
        <v>15</v>
      </c>
      <c r="C128" s="143"/>
      <c r="D128" s="78"/>
      <c r="E128" s="114">
        <v>8.3000000000000007</v>
      </c>
      <c r="F128" s="113"/>
      <c r="G128" s="20">
        <v>4.3</v>
      </c>
      <c r="H128" s="16">
        <v>6.8</v>
      </c>
      <c r="I128" s="90">
        <v>1605.5</v>
      </c>
      <c r="J128" s="54">
        <v>27.46</v>
      </c>
      <c r="K128" s="16">
        <v>129.15</v>
      </c>
      <c r="L128" s="20"/>
      <c r="M128" s="91">
        <v>3.29</v>
      </c>
      <c r="N128" s="90">
        <v>245.04</v>
      </c>
      <c r="O128" s="54">
        <v>8.4</v>
      </c>
      <c r="P128" s="16">
        <v>245.04</v>
      </c>
    </row>
    <row r="129" spans="1:16" x14ac:dyDescent="0.3">
      <c r="A129" s="54"/>
      <c r="B129" s="128"/>
      <c r="C129" s="143"/>
      <c r="D129" s="78"/>
      <c r="E129" s="114"/>
      <c r="F129" s="113">
        <v>14.7</v>
      </c>
      <c r="G129" s="20"/>
      <c r="H129" s="16"/>
      <c r="I129" s="90"/>
      <c r="J129" s="54"/>
      <c r="K129" s="16"/>
      <c r="L129" s="20"/>
      <c r="M129" s="91"/>
      <c r="N129" s="90"/>
      <c r="O129" s="54"/>
      <c r="P129" s="16"/>
    </row>
    <row r="130" spans="1:16" x14ac:dyDescent="0.3">
      <c r="A130" s="54" t="s">
        <v>365</v>
      </c>
      <c r="B130" s="126" t="s">
        <v>29</v>
      </c>
      <c r="C130" s="143"/>
      <c r="D130" s="78">
        <v>14.9</v>
      </c>
      <c r="E130" s="114"/>
      <c r="F130" s="113"/>
      <c r="G130" s="20">
        <v>5.8</v>
      </c>
      <c r="H130" s="16">
        <v>13.3</v>
      </c>
      <c r="I130" s="90">
        <v>1605.5</v>
      </c>
      <c r="J130" s="54">
        <v>27.46</v>
      </c>
      <c r="K130" s="16">
        <v>129.15</v>
      </c>
      <c r="L130" s="20"/>
      <c r="M130" s="91">
        <v>2.63</v>
      </c>
      <c r="N130" s="90">
        <v>305.83999999999997</v>
      </c>
      <c r="O130" s="54">
        <v>9.08</v>
      </c>
      <c r="P130" s="16">
        <v>245.04</v>
      </c>
    </row>
    <row r="131" spans="1:16" x14ac:dyDescent="0.3">
      <c r="A131" s="54" t="s">
        <v>365</v>
      </c>
      <c r="B131" s="128" t="s">
        <v>1</v>
      </c>
      <c r="C131" s="143"/>
      <c r="D131" s="78"/>
      <c r="E131" s="114">
        <v>20.100000000000001</v>
      </c>
      <c r="F131" s="113"/>
      <c r="G131" s="20">
        <v>6.8</v>
      </c>
      <c r="H131" s="16">
        <v>18.3</v>
      </c>
      <c r="I131" s="90">
        <v>1605.5</v>
      </c>
      <c r="J131" s="54">
        <v>27.46</v>
      </c>
      <c r="K131" s="16">
        <v>129.15</v>
      </c>
      <c r="L131" s="20"/>
      <c r="M131" s="91">
        <v>8.06</v>
      </c>
      <c r="N131" s="90">
        <v>245.04</v>
      </c>
      <c r="O131" s="54">
        <v>10.55</v>
      </c>
      <c r="P131" s="16">
        <v>245.04</v>
      </c>
    </row>
    <row r="132" spans="1:16" x14ac:dyDescent="0.3">
      <c r="A132" s="54"/>
      <c r="B132" s="128"/>
      <c r="C132" s="143"/>
      <c r="D132" s="78"/>
      <c r="E132" s="114"/>
      <c r="F132" s="113">
        <v>59.2</v>
      </c>
      <c r="G132" s="20"/>
      <c r="H132" s="16"/>
      <c r="I132" s="90"/>
      <c r="J132" s="54"/>
      <c r="K132" s="16"/>
      <c r="L132" s="20"/>
      <c r="M132" s="91"/>
      <c r="N132" s="90"/>
      <c r="O132" s="54"/>
      <c r="P132" s="16"/>
    </row>
    <row r="133" spans="1:16" x14ac:dyDescent="0.3">
      <c r="A133" s="54"/>
      <c r="B133" s="126"/>
      <c r="C133" s="143"/>
      <c r="D133" s="78"/>
      <c r="E133" s="114"/>
      <c r="F133" s="113">
        <v>11.8</v>
      </c>
      <c r="G133" s="20"/>
      <c r="H133" s="16"/>
      <c r="I133" s="90"/>
      <c r="J133" s="54"/>
      <c r="K133" s="16"/>
      <c r="L133" s="20"/>
      <c r="M133" s="91"/>
      <c r="N133" s="90"/>
      <c r="O133" s="54"/>
      <c r="P133" s="16"/>
    </row>
    <row r="134" spans="1:16" x14ac:dyDescent="0.3">
      <c r="A134" s="54" t="s">
        <v>364</v>
      </c>
      <c r="B134" s="128" t="s">
        <v>15</v>
      </c>
      <c r="C134" s="143"/>
      <c r="D134" s="78"/>
      <c r="E134" s="114">
        <v>64.599999999999994</v>
      </c>
      <c r="F134" s="113"/>
      <c r="G134" s="20">
        <v>15.4</v>
      </c>
      <c r="H134" s="16">
        <v>64.400000000000006</v>
      </c>
      <c r="I134" s="90">
        <v>723.4</v>
      </c>
      <c r="J134" s="54">
        <v>25.55</v>
      </c>
      <c r="K134" s="16">
        <v>155.24</v>
      </c>
      <c r="L134" s="20"/>
      <c r="M134" s="91">
        <v>2.5499999999999998</v>
      </c>
      <c r="N134" s="90">
        <v>336.71</v>
      </c>
      <c r="O134" s="54">
        <v>30.03</v>
      </c>
      <c r="P134" s="16">
        <v>336.52</v>
      </c>
    </row>
    <row r="135" spans="1:16" x14ac:dyDescent="0.3">
      <c r="A135" s="54" t="s">
        <v>364</v>
      </c>
      <c r="B135" s="126" t="s">
        <v>29</v>
      </c>
      <c r="C135" s="143"/>
      <c r="D135" s="78"/>
      <c r="E135" s="114">
        <v>25.8</v>
      </c>
      <c r="F135" s="113"/>
      <c r="G135" s="20">
        <v>12.3</v>
      </c>
      <c r="H135" s="16">
        <v>22.2</v>
      </c>
      <c r="I135" s="90">
        <v>723.4</v>
      </c>
      <c r="J135" s="54">
        <v>25.55</v>
      </c>
      <c r="K135" s="16">
        <v>155.24</v>
      </c>
      <c r="L135" s="20"/>
      <c r="M135" s="91">
        <v>4.43</v>
      </c>
      <c r="N135" s="90">
        <v>338.17</v>
      </c>
      <c r="O135" s="54">
        <v>12.52</v>
      </c>
      <c r="P135" s="16">
        <v>335.65</v>
      </c>
    </row>
    <row r="136" spans="1:16" x14ac:dyDescent="0.3">
      <c r="A136" s="54" t="s">
        <v>364</v>
      </c>
      <c r="B136" s="128" t="s">
        <v>1</v>
      </c>
      <c r="C136" s="143"/>
      <c r="D136" s="78"/>
      <c r="E136" s="114">
        <v>12.6</v>
      </c>
      <c r="F136" s="113"/>
      <c r="G136" s="20">
        <v>7</v>
      </c>
      <c r="H136" s="16">
        <v>10.1</v>
      </c>
      <c r="I136" s="90">
        <v>723.4</v>
      </c>
      <c r="J136" s="54">
        <v>25.55</v>
      </c>
      <c r="K136" s="16">
        <v>155.24</v>
      </c>
      <c r="L136" s="20"/>
      <c r="M136" s="91">
        <v>5.17</v>
      </c>
      <c r="N136" s="90">
        <v>158.16999999999999</v>
      </c>
      <c r="O136" s="54">
        <v>13.11</v>
      </c>
      <c r="P136" s="16">
        <v>334.32</v>
      </c>
    </row>
    <row r="137" spans="1:16" x14ac:dyDescent="0.3">
      <c r="A137" s="54" t="s">
        <v>365</v>
      </c>
      <c r="B137" s="126" t="s">
        <v>3</v>
      </c>
      <c r="C137" s="143"/>
      <c r="D137" s="78"/>
      <c r="E137" s="114"/>
      <c r="F137" s="113">
        <v>15.9</v>
      </c>
      <c r="G137" s="20">
        <v>7.8</v>
      </c>
      <c r="H137" s="16">
        <v>13.4</v>
      </c>
      <c r="I137" s="90">
        <v>1605.5</v>
      </c>
      <c r="J137" s="54">
        <v>27.46</v>
      </c>
      <c r="K137" s="16">
        <v>129.15</v>
      </c>
      <c r="L137" s="20"/>
      <c r="M137" s="91">
        <v>6.08</v>
      </c>
      <c r="N137" s="90">
        <v>154.51</v>
      </c>
      <c r="O137" s="54">
        <v>2.4</v>
      </c>
      <c r="P137" s="16">
        <v>334.08</v>
      </c>
    </row>
    <row r="138" spans="1:16" x14ac:dyDescent="0.3">
      <c r="A138" s="54" t="s">
        <v>364</v>
      </c>
      <c r="B138" s="128" t="s">
        <v>2</v>
      </c>
      <c r="C138" s="143"/>
      <c r="D138" s="78"/>
      <c r="E138" s="114"/>
      <c r="F138" s="113">
        <v>9.1</v>
      </c>
      <c r="G138" s="20">
        <v>5.0999999999999996</v>
      </c>
      <c r="H138" s="16">
        <v>7.4</v>
      </c>
      <c r="I138" s="90">
        <v>723.4</v>
      </c>
      <c r="J138" s="54">
        <v>25.55</v>
      </c>
      <c r="K138" s="16">
        <v>155.24</v>
      </c>
      <c r="L138" s="20"/>
      <c r="M138" s="91">
        <v>1.31</v>
      </c>
      <c r="N138" s="90">
        <v>157.79</v>
      </c>
      <c r="O138" s="54">
        <v>11.64</v>
      </c>
      <c r="P138" s="16">
        <v>329.18</v>
      </c>
    </row>
    <row r="139" spans="1:16" x14ac:dyDescent="0.3">
      <c r="A139" s="54"/>
      <c r="B139" s="126"/>
      <c r="C139" s="143"/>
      <c r="D139" s="78"/>
      <c r="E139" s="114">
        <v>80.3</v>
      </c>
      <c r="F139" s="113"/>
      <c r="G139" s="20"/>
      <c r="H139" s="16"/>
      <c r="I139" s="90"/>
      <c r="J139" s="54"/>
      <c r="K139" s="16"/>
      <c r="L139" s="20"/>
      <c r="M139" s="91"/>
      <c r="N139" s="90"/>
      <c r="O139" s="54"/>
      <c r="P139" s="16"/>
    </row>
    <row r="140" spans="1:16" x14ac:dyDescent="0.3">
      <c r="A140" s="54"/>
      <c r="B140" s="126"/>
      <c r="C140" s="143"/>
      <c r="D140" s="78"/>
      <c r="E140" s="114">
        <v>161.30000000000001</v>
      </c>
      <c r="F140" s="113">
        <v>7.7</v>
      </c>
      <c r="G140" s="20"/>
      <c r="H140" s="16"/>
      <c r="I140" s="90"/>
      <c r="J140" s="54"/>
      <c r="K140" s="16"/>
      <c r="L140" s="20"/>
      <c r="M140" s="91"/>
      <c r="N140" s="90"/>
      <c r="O140" s="54"/>
      <c r="P140" s="16"/>
    </row>
    <row r="141" spans="1:16" x14ac:dyDescent="0.3">
      <c r="A141" s="54" t="s">
        <v>375</v>
      </c>
      <c r="B141" s="128" t="s">
        <v>1</v>
      </c>
      <c r="C141" s="143"/>
      <c r="D141" s="78"/>
      <c r="E141" s="114"/>
      <c r="F141" s="113">
        <v>11.1</v>
      </c>
      <c r="G141" s="20">
        <v>9.5</v>
      </c>
      <c r="H141" s="16">
        <v>0.5</v>
      </c>
      <c r="I141" s="90">
        <v>324.10000000000002</v>
      </c>
      <c r="J141" s="54">
        <v>77.930000000000007</v>
      </c>
      <c r="K141" s="16">
        <v>325.62</v>
      </c>
      <c r="L141" s="20">
        <v>86.99</v>
      </c>
      <c r="M141" s="91">
        <v>47.96</v>
      </c>
      <c r="N141" s="90">
        <v>145.62</v>
      </c>
      <c r="O141" s="54">
        <v>47.32</v>
      </c>
      <c r="P141" s="16">
        <v>325.62</v>
      </c>
    </row>
    <row r="142" spans="1:16" x14ac:dyDescent="0.3">
      <c r="A142" s="54" t="s">
        <v>365</v>
      </c>
      <c r="B142" s="128" t="s">
        <v>2</v>
      </c>
      <c r="C142" s="143"/>
      <c r="D142" s="78"/>
      <c r="E142" s="114">
        <v>11.1</v>
      </c>
      <c r="F142" s="113"/>
      <c r="G142" s="20">
        <v>5.2</v>
      </c>
      <c r="H142" s="16">
        <v>9.3000000000000007</v>
      </c>
      <c r="I142" s="90">
        <v>1605.5</v>
      </c>
      <c r="J142" s="54">
        <v>27.46</v>
      </c>
      <c r="K142" s="16">
        <v>129.15</v>
      </c>
      <c r="L142" s="20"/>
      <c r="M142" s="91">
        <v>5.98</v>
      </c>
      <c r="N142" s="90">
        <v>334.08</v>
      </c>
      <c r="O142" s="54">
        <v>4.12</v>
      </c>
      <c r="P142" s="16">
        <v>154.08000000000001</v>
      </c>
    </row>
    <row r="143" spans="1:16" x14ac:dyDescent="0.3">
      <c r="A143" s="54"/>
      <c r="B143" s="126"/>
      <c r="C143" s="143"/>
      <c r="D143" s="78">
        <v>18.8</v>
      </c>
      <c r="E143" s="114"/>
      <c r="F143" s="113"/>
      <c r="G143" s="20"/>
      <c r="H143" s="16"/>
      <c r="I143" s="90"/>
      <c r="J143" s="54"/>
      <c r="K143" s="16"/>
      <c r="L143" s="20"/>
      <c r="M143" s="91"/>
      <c r="N143" s="90"/>
      <c r="O143" s="54"/>
      <c r="P143" s="16"/>
    </row>
    <row r="144" spans="1:16" x14ac:dyDescent="0.3">
      <c r="A144" s="54" t="s">
        <v>368</v>
      </c>
      <c r="B144" s="126" t="s">
        <v>15</v>
      </c>
      <c r="C144" s="143"/>
      <c r="D144" s="78"/>
      <c r="E144" s="114">
        <v>12.4</v>
      </c>
      <c r="F144" s="113"/>
      <c r="G144" s="20">
        <v>4.5999999999999996</v>
      </c>
      <c r="H144" s="16">
        <v>11</v>
      </c>
      <c r="I144" s="90">
        <v>1299.5999999999999</v>
      </c>
      <c r="J144" s="54">
        <v>19.829999999999998</v>
      </c>
      <c r="K144" s="16">
        <v>155.02000000000001</v>
      </c>
      <c r="L144" s="20"/>
      <c r="M144" s="91">
        <v>1.66</v>
      </c>
      <c r="N144" s="90">
        <v>159.07</v>
      </c>
      <c r="O144" s="54">
        <v>2.75</v>
      </c>
      <c r="P144" s="16">
        <v>338.7</v>
      </c>
    </row>
    <row r="145" spans="1:16" x14ac:dyDescent="0.3">
      <c r="A145" s="54" t="s">
        <v>368</v>
      </c>
      <c r="B145" s="126" t="s">
        <v>29</v>
      </c>
      <c r="C145" s="143"/>
      <c r="D145" s="78"/>
      <c r="E145" s="114">
        <v>9.1999999999999993</v>
      </c>
      <c r="F145" s="113"/>
      <c r="G145" s="20">
        <v>3.4</v>
      </c>
      <c r="H145" s="16">
        <v>7.8</v>
      </c>
      <c r="I145" s="90">
        <v>1299.5999999999999</v>
      </c>
      <c r="J145" s="54">
        <v>19.829999999999998</v>
      </c>
      <c r="K145" s="16">
        <v>155.02000000000001</v>
      </c>
      <c r="L145" s="20"/>
      <c r="M145" s="91">
        <v>2</v>
      </c>
      <c r="N145" s="90">
        <v>339.39</v>
      </c>
      <c r="O145" s="54">
        <v>2.3199999999999998</v>
      </c>
      <c r="P145" s="16">
        <v>339.98</v>
      </c>
    </row>
    <row r="146" spans="1:16" x14ac:dyDescent="0.3">
      <c r="A146" s="54" t="s">
        <v>366</v>
      </c>
      <c r="B146" s="126" t="s">
        <v>14</v>
      </c>
      <c r="C146" s="143"/>
      <c r="D146" s="78">
        <v>135.9</v>
      </c>
      <c r="E146" s="114"/>
      <c r="F146" s="113"/>
      <c r="G146" s="20">
        <v>52.1</v>
      </c>
      <c r="H146" s="16">
        <v>94.8</v>
      </c>
      <c r="I146" s="90">
        <v>1579.6</v>
      </c>
      <c r="J146" s="54">
        <v>29.29</v>
      </c>
      <c r="K146" s="16">
        <v>343.14</v>
      </c>
      <c r="L146" s="20"/>
      <c r="M146" s="91">
        <v>7.68</v>
      </c>
      <c r="N146" s="90">
        <v>347.78</v>
      </c>
      <c r="O146" s="54">
        <v>14.48</v>
      </c>
      <c r="P146" s="16">
        <v>356.88</v>
      </c>
    </row>
    <row r="147" spans="1:16" x14ac:dyDescent="0.3">
      <c r="A147" s="54"/>
      <c r="B147" s="128"/>
      <c r="C147" s="143"/>
      <c r="D147" s="78"/>
      <c r="E147" s="114">
        <v>64.5</v>
      </c>
      <c r="F147" s="113"/>
      <c r="G147" s="20"/>
      <c r="H147" s="16"/>
      <c r="I147" s="90"/>
      <c r="J147" s="54"/>
      <c r="K147" s="16"/>
      <c r="L147" s="20"/>
      <c r="M147" s="91"/>
      <c r="N147" s="90"/>
      <c r="O147" s="54"/>
      <c r="P147" s="16"/>
    </row>
    <row r="148" spans="1:16" x14ac:dyDescent="0.3">
      <c r="A148" s="54"/>
      <c r="B148" s="128"/>
      <c r="C148" s="143"/>
      <c r="D148" s="78"/>
      <c r="E148" s="114"/>
      <c r="F148" s="113">
        <v>35.9</v>
      </c>
      <c r="G148" s="20"/>
      <c r="H148" s="16"/>
      <c r="I148" s="90"/>
      <c r="J148" s="54"/>
      <c r="K148" s="16"/>
      <c r="L148" s="20"/>
      <c r="M148" s="91"/>
      <c r="N148" s="90"/>
      <c r="O148" s="54"/>
      <c r="P148" s="16"/>
    </row>
    <row r="149" spans="1:16" x14ac:dyDescent="0.3">
      <c r="A149" s="54"/>
      <c r="B149" s="128"/>
      <c r="C149" s="143"/>
      <c r="D149" s="78"/>
      <c r="E149" s="114"/>
      <c r="F149" s="113">
        <v>393.8</v>
      </c>
      <c r="G149" s="20"/>
      <c r="H149" s="16"/>
      <c r="I149" s="90"/>
      <c r="J149" s="54"/>
      <c r="K149" s="16"/>
      <c r="L149" s="20"/>
      <c r="M149" s="91"/>
      <c r="N149" s="90"/>
      <c r="O149" s="54"/>
      <c r="P149" s="16"/>
    </row>
    <row r="150" spans="1:16" x14ac:dyDescent="0.3">
      <c r="A150" s="54"/>
      <c r="B150" s="128"/>
      <c r="C150" s="143"/>
      <c r="D150" s="78"/>
      <c r="E150" s="114"/>
      <c r="F150" s="113">
        <v>385.5</v>
      </c>
      <c r="G150" s="20"/>
      <c r="H150" s="16"/>
      <c r="I150" s="90"/>
      <c r="J150" s="54"/>
      <c r="K150" s="16"/>
      <c r="L150" s="20"/>
      <c r="M150" s="91"/>
      <c r="N150" s="90"/>
      <c r="O150" s="54"/>
      <c r="P150" s="16"/>
    </row>
    <row r="151" spans="1:16" x14ac:dyDescent="0.3">
      <c r="A151" s="54"/>
      <c r="B151" s="128"/>
      <c r="C151" s="143"/>
      <c r="D151" s="78"/>
      <c r="E151" s="114"/>
      <c r="F151" s="113">
        <v>15.1</v>
      </c>
      <c r="G151" s="20"/>
      <c r="H151" s="16"/>
      <c r="I151" s="90"/>
      <c r="J151" s="54"/>
      <c r="K151" s="16"/>
      <c r="L151" s="20"/>
      <c r="M151" s="91"/>
      <c r="N151" s="90"/>
      <c r="O151" s="54"/>
      <c r="P151" s="16"/>
    </row>
    <row r="152" spans="1:16" x14ac:dyDescent="0.3">
      <c r="A152" s="54"/>
      <c r="B152" s="128"/>
      <c r="C152" s="143"/>
      <c r="D152" s="78"/>
      <c r="E152" s="114"/>
      <c r="F152" s="113">
        <v>28.8</v>
      </c>
      <c r="G152" s="20"/>
      <c r="H152" s="16"/>
      <c r="I152" s="90"/>
      <c r="J152" s="54"/>
      <c r="K152" s="16"/>
      <c r="L152" s="20"/>
      <c r="M152" s="91"/>
      <c r="N152" s="90"/>
      <c r="O152" s="54"/>
      <c r="P152" s="16"/>
    </row>
    <row r="153" spans="1:16" x14ac:dyDescent="0.3">
      <c r="A153" s="54"/>
      <c r="B153" s="128"/>
      <c r="C153" s="143"/>
      <c r="D153" s="78"/>
      <c r="E153" s="114"/>
      <c r="F153" s="113">
        <v>76.400000000000006</v>
      </c>
      <c r="G153" s="20"/>
      <c r="H153" s="16"/>
      <c r="I153" s="90"/>
      <c r="J153" s="54"/>
      <c r="K153" s="16"/>
      <c r="L153" s="20"/>
      <c r="M153" s="91"/>
      <c r="N153" s="90"/>
      <c r="O153" s="54"/>
      <c r="P153" s="16"/>
    </row>
    <row r="154" spans="1:16" x14ac:dyDescent="0.3">
      <c r="A154" s="54"/>
      <c r="B154" s="128"/>
      <c r="C154" s="143"/>
      <c r="D154" s="78"/>
      <c r="E154" s="114"/>
      <c r="F154" s="113">
        <v>15.1</v>
      </c>
      <c r="G154" s="20"/>
      <c r="H154" s="16"/>
      <c r="I154" s="90"/>
      <c r="J154" s="54"/>
      <c r="K154" s="16"/>
      <c r="L154" s="20"/>
      <c r="M154" s="91"/>
      <c r="N154" s="90"/>
      <c r="O154" s="54"/>
      <c r="P154" s="16"/>
    </row>
    <row r="155" spans="1:16" x14ac:dyDescent="0.3">
      <c r="A155" s="54"/>
      <c r="B155" s="128"/>
      <c r="C155" s="143"/>
      <c r="D155" s="78"/>
      <c r="E155" s="114"/>
      <c r="F155" s="113">
        <v>76.400000000000006</v>
      </c>
      <c r="G155" s="20"/>
      <c r="H155" s="16"/>
      <c r="I155" s="90"/>
      <c r="J155" s="54"/>
      <c r="K155" s="16"/>
      <c r="L155" s="20"/>
      <c r="M155" s="91"/>
      <c r="N155" s="90"/>
      <c r="O155" s="54"/>
      <c r="P155" s="16"/>
    </row>
    <row r="156" spans="1:16" x14ac:dyDescent="0.3">
      <c r="A156" s="54"/>
      <c r="B156" s="126"/>
      <c r="C156" s="143"/>
      <c r="D156" s="78">
        <v>12</v>
      </c>
      <c r="E156" s="114"/>
      <c r="F156" s="113"/>
      <c r="G156" s="20"/>
      <c r="H156" s="16"/>
      <c r="I156" s="90"/>
      <c r="J156" s="54"/>
      <c r="K156" s="16"/>
      <c r="L156" s="20"/>
      <c r="M156" s="91"/>
      <c r="N156" s="90"/>
      <c r="O156" s="54"/>
      <c r="P156" s="16"/>
    </row>
    <row r="157" spans="1:16" x14ac:dyDescent="0.3">
      <c r="A157" s="54" t="s">
        <v>376</v>
      </c>
      <c r="B157" s="126" t="s">
        <v>2</v>
      </c>
      <c r="C157" s="143"/>
      <c r="D157" s="78">
        <v>112.3</v>
      </c>
      <c r="E157" s="114"/>
      <c r="F157" s="113"/>
      <c r="G157" s="20">
        <v>105.4</v>
      </c>
      <c r="H157" s="16">
        <v>38.700000000000003</v>
      </c>
      <c r="I157" s="90">
        <v>1433.2</v>
      </c>
      <c r="J157" s="54">
        <v>56.79</v>
      </c>
      <c r="K157" s="16">
        <v>146</v>
      </c>
      <c r="L157" s="20">
        <v>69.819999999999993</v>
      </c>
      <c r="M157" s="91">
        <v>32.700000000000003</v>
      </c>
      <c r="N157" s="90">
        <v>145.62</v>
      </c>
      <c r="O157" s="54">
        <v>37.43</v>
      </c>
      <c r="P157" s="16">
        <v>143.13999999999999</v>
      </c>
    </row>
    <row r="158" spans="1:16" x14ac:dyDescent="0.3">
      <c r="A158" s="54" t="s">
        <v>376</v>
      </c>
      <c r="B158" s="126" t="s">
        <v>3</v>
      </c>
      <c r="C158" s="143"/>
      <c r="D158" s="78">
        <v>241.5</v>
      </c>
      <c r="E158" s="114"/>
      <c r="F158" s="113"/>
      <c r="G158" s="20">
        <v>211</v>
      </c>
      <c r="H158" s="16">
        <v>117.5</v>
      </c>
      <c r="I158" s="90">
        <v>1433.2</v>
      </c>
      <c r="J158" s="54">
        <v>56.79</v>
      </c>
      <c r="K158" s="16">
        <v>146</v>
      </c>
      <c r="L158" s="20">
        <v>60.89</v>
      </c>
      <c r="M158" s="91">
        <v>28.45</v>
      </c>
      <c r="N158" s="90">
        <v>145.62</v>
      </c>
      <c r="O158" s="54">
        <v>8.0299999999999994</v>
      </c>
      <c r="P158" s="16">
        <v>326.07</v>
      </c>
    </row>
    <row r="159" spans="1:16" x14ac:dyDescent="0.3">
      <c r="A159" s="54"/>
      <c r="B159" s="137"/>
      <c r="C159" s="143"/>
      <c r="D159" s="78"/>
      <c r="E159" s="114">
        <v>25.4</v>
      </c>
      <c r="F159" s="113"/>
      <c r="G159" s="20"/>
      <c r="H159" s="16"/>
      <c r="I159" s="90"/>
      <c r="J159" s="54"/>
      <c r="K159" s="16"/>
      <c r="L159" s="20"/>
      <c r="M159" s="91"/>
      <c r="N159" s="90"/>
      <c r="O159" s="54"/>
      <c r="P159" s="16"/>
    </row>
    <row r="160" spans="1:16" x14ac:dyDescent="0.3">
      <c r="A160" s="54"/>
      <c r="B160" s="137"/>
      <c r="C160" s="143"/>
      <c r="D160" s="78"/>
      <c r="E160" s="114">
        <v>30.2</v>
      </c>
      <c r="F160" s="113"/>
      <c r="G160" s="20"/>
      <c r="H160" s="16"/>
      <c r="I160" s="90"/>
      <c r="J160" s="54"/>
      <c r="K160" s="16"/>
      <c r="L160" s="20"/>
      <c r="M160" s="91"/>
      <c r="N160" s="90"/>
      <c r="O160" s="54"/>
      <c r="P160" s="16"/>
    </row>
    <row r="161" spans="1:16" x14ac:dyDescent="0.3">
      <c r="A161" s="54"/>
      <c r="B161" s="137"/>
      <c r="C161" s="143"/>
      <c r="D161" s="78"/>
      <c r="E161" s="114">
        <v>9.4</v>
      </c>
      <c r="F161" s="113"/>
      <c r="G161" s="20"/>
      <c r="H161" s="16"/>
      <c r="I161" s="90"/>
      <c r="J161" s="54"/>
      <c r="K161" s="16"/>
      <c r="L161" s="20"/>
      <c r="M161" s="91"/>
      <c r="N161" s="90"/>
      <c r="O161" s="54"/>
      <c r="P161" s="16"/>
    </row>
    <row r="162" spans="1:16" x14ac:dyDescent="0.3">
      <c r="A162" s="54"/>
      <c r="B162" s="137"/>
      <c r="C162" s="143"/>
      <c r="D162" s="78"/>
      <c r="E162" s="114">
        <v>911.9</v>
      </c>
      <c r="F162" s="113"/>
      <c r="G162" s="20"/>
      <c r="H162" s="16"/>
      <c r="I162" s="90"/>
      <c r="J162" s="54"/>
      <c r="K162" s="16"/>
      <c r="L162" s="20"/>
      <c r="M162" s="91"/>
      <c r="N162" s="90"/>
      <c r="O162" s="54"/>
      <c r="P162" s="16"/>
    </row>
    <row r="163" spans="1:16" x14ac:dyDescent="0.3">
      <c r="A163" s="54"/>
      <c r="B163" s="126"/>
      <c r="C163" s="143"/>
      <c r="D163" s="78"/>
      <c r="E163" s="114"/>
      <c r="F163" s="113">
        <v>28.8</v>
      </c>
      <c r="G163" s="20"/>
      <c r="H163" s="16"/>
      <c r="I163" s="90"/>
      <c r="J163" s="54"/>
      <c r="K163" s="16"/>
      <c r="L163" s="20"/>
      <c r="M163" s="91"/>
      <c r="N163" s="90"/>
      <c r="O163" s="54"/>
      <c r="P163" s="16"/>
    </row>
    <row r="164" spans="1:16" x14ac:dyDescent="0.3">
      <c r="A164" s="54"/>
      <c r="B164" s="126"/>
      <c r="C164" s="143"/>
      <c r="D164" s="78"/>
      <c r="E164" s="114">
        <v>114</v>
      </c>
      <c r="F164" s="113"/>
      <c r="G164" s="20"/>
      <c r="H164" s="16"/>
      <c r="I164" s="90"/>
      <c r="J164" s="54"/>
      <c r="K164" s="16"/>
      <c r="L164" s="20"/>
      <c r="M164" s="91"/>
      <c r="N164" s="90"/>
      <c r="O164" s="54"/>
      <c r="P164" s="16"/>
    </row>
    <row r="165" spans="1:16" x14ac:dyDescent="0.3">
      <c r="A165" s="54"/>
      <c r="B165" s="126"/>
      <c r="C165" s="143"/>
      <c r="D165" s="78"/>
      <c r="E165" s="114">
        <v>110.8</v>
      </c>
      <c r="F165" s="113"/>
      <c r="G165" s="20"/>
      <c r="H165" s="16"/>
      <c r="I165" s="90"/>
      <c r="J165" s="54"/>
      <c r="K165" s="16"/>
      <c r="L165" s="20"/>
      <c r="M165" s="91"/>
      <c r="N165" s="90"/>
      <c r="O165" s="54"/>
      <c r="P165" s="16"/>
    </row>
    <row r="166" spans="1:16" x14ac:dyDescent="0.3">
      <c r="A166" s="54"/>
      <c r="B166" s="126"/>
      <c r="C166" s="143"/>
      <c r="D166" s="78"/>
      <c r="E166" s="114">
        <v>270</v>
      </c>
      <c r="F166" s="113">
        <v>276.2</v>
      </c>
      <c r="G166" s="20"/>
      <c r="H166" s="16"/>
      <c r="I166" s="90"/>
      <c r="J166" s="54"/>
      <c r="K166" s="16"/>
      <c r="L166" s="20"/>
      <c r="M166" s="91"/>
      <c r="N166" s="90"/>
      <c r="O166" s="54"/>
      <c r="P166" s="16"/>
    </row>
    <row r="167" spans="1:16" x14ac:dyDescent="0.3">
      <c r="A167" s="54"/>
      <c r="B167" s="126"/>
      <c r="C167" s="143"/>
      <c r="D167" s="78"/>
      <c r="E167" s="114">
        <v>376</v>
      </c>
      <c r="F167" s="113">
        <v>190.8</v>
      </c>
      <c r="G167" s="20"/>
      <c r="H167" s="16"/>
      <c r="I167" s="90"/>
      <c r="J167" s="54"/>
      <c r="K167" s="16"/>
      <c r="L167" s="20"/>
      <c r="M167" s="91"/>
      <c r="N167" s="90"/>
      <c r="O167" s="54"/>
      <c r="P167" s="16"/>
    </row>
    <row r="168" spans="1:16" x14ac:dyDescent="0.3">
      <c r="A168" s="54"/>
      <c r="B168" s="126"/>
      <c r="C168" s="143"/>
      <c r="D168" s="78"/>
      <c r="E168" s="114">
        <v>464.6</v>
      </c>
      <c r="F168" s="113">
        <v>204.9</v>
      </c>
      <c r="G168" s="20"/>
      <c r="H168" s="16"/>
      <c r="I168" s="90"/>
      <c r="J168" s="54"/>
      <c r="K168" s="16"/>
      <c r="L168" s="20"/>
      <c r="M168" s="91"/>
      <c r="N168" s="90"/>
      <c r="O168" s="54"/>
      <c r="P168" s="16"/>
    </row>
    <row r="169" spans="1:16" x14ac:dyDescent="0.3">
      <c r="A169" s="54"/>
      <c r="B169" s="126"/>
      <c r="C169" s="143"/>
      <c r="D169" s="78"/>
      <c r="E169" s="114">
        <v>562</v>
      </c>
      <c r="F169" s="113">
        <v>235.8</v>
      </c>
      <c r="G169" s="20"/>
      <c r="H169" s="16"/>
      <c r="I169" s="90"/>
      <c r="J169" s="54"/>
      <c r="K169" s="16"/>
      <c r="L169" s="20"/>
      <c r="M169" s="91"/>
      <c r="N169" s="90"/>
      <c r="O169" s="54"/>
      <c r="P169" s="16"/>
    </row>
    <row r="170" spans="1:16" x14ac:dyDescent="0.3">
      <c r="A170" s="54"/>
      <c r="B170" s="126"/>
      <c r="C170" s="143"/>
      <c r="D170" s="78"/>
      <c r="E170" s="114"/>
      <c r="F170" s="113">
        <v>35</v>
      </c>
      <c r="G170" s="20"/>
      <c r="H170" s="16"/>
      <c r="I170" s="90"/>
      <c r="J170" s="54"/>
      <c r="K170" s="16"/>
      <c r="L170" s="20"/>
      <c r="M170" s="91"/>
      <c r="N170" s="90"/>
      <c r="O170" s="54"/>
      <c r="P170" s="16"/>
    </row>
    <row r="171" spans="1:16" x14ac:dyDescent="0.3">
      <c r="A171" s="54"/>
      <c r="B171" s="126"/>
      <c r="C171" s="143"/>
      <c r="D171" s="78"/>
      <c r="E171" s="114">
        <v>574.6</v>
      </c>
      <c r="F171" s="113">
        <v>70.400000000000006</v>
      </c>
      <c r="G171" s="20"/>
      <c r="H171" s="16"/>
      <c r="I171" s="90"/>
      <c r="J171" s="54"/>
      <c r="K171" s="16"/>
      <c r="L171" s="20"/>
      <c r="M171" s="91"/>
      <c r="N171" s="90"/>
      <c r="O171" s="54"/>
      <c r="P171" s="16"/>
    </row>
    <row r="172" spans="1:16" x14ac:dyDescent="0.3">
      <c r="A172" s="54"/>
      <c r="B172" s="126"/>
      <c r="C172" s="143"/>
      <c r="D172" s="78"/>
      <c r="E172" s="114">
        <v>632.79999999999995</v>
      </c>
      <c r="F172" s="113">
        <v>49.7</v>
      </c>
      <c r="G172" s="20"/>
      <c r="H172" s="16"/>
      <c r="I172" s="90"/>
      <c r="J172" s="54"/>
      <c r="K172" s="16"/>
      <c r="L172" s="20"/>
      <c r="M172" s="91"/>
      <c r="N172" s="90"/>
      <c r="O172" s="54"/>
      <c r="P172" s="16"/>
    </row>
    <row r="173" spans="1:16" x14ac:dyDescent="0.3">
      <c r="A173" s="54"/>
      <c r="B173" s="126"/>
      <c r="C173" s="143"/>
      <c r="D173" s="78"/>
      <c r="E173" s="114">
        <v>985.4</v>
      </c>
      <c r="F173" s="113">
        <v>527.5</v>
      </c>
      <c r="G173" s="20"/>
      <c r="H173" s="16"/>
      <c r="I173" s="90"/>
      <c r="J173" s="54"/>
      <c r="K173" s="16"/>
      <c r="L173" s="20"/>
      <c r="M173" s="91"/>
      <c r="N173" s="90"/>
      <c r="O173" s="54"/>
      <c r="P173" s="16"/>
    </row>
    <row r="174" spans="1:16" x14ac:dyDescent="0.3">
      <c r="A174" s="54"/>
      <c r="B174" s="126"/>
      <c r="C174" s="143"/>
      <c r="D174" s="78"/>
      <c r="E174" s="114"/>
      <c r="F174" s="113">
        <v>438.9</v>
      </c>
      <c r="G174" s="20"/>
      <c r="H174" s="16"/>
      <c r="I174" s="90"/>
      <c r="J174" s="54"/>
      <c r="K174" s="16"/>
      <c r="L174" s="20"/>
      <c r="M174" s="91"/>
      <c r="N174" s="90"/>
      <c r="O174" s="54"/>
      <c r="P174" s="16"/>
    </row>
    <row r="175" spans="1:16" x14ac:dyDescent="0.3">
      <c r="A175" s="54"/>
      <c r="B175" s="126"/>
      <c r="C175" s="143"/>
      <c r="D175" s="78"/>
      <c r="E175" s="114">
        <v>117.5</v>
      </c>
      <c r="F175" s="113">
        <v>269.8</v>
      </c>
      <c r="G175" s="20"/>
      <c r="H175" s="16"/>
      <c r="I175" s="90"/>
      <c r="J175" s="54"/>
      <c r="K175" s="16"/>
      <c r="L175" s="20"/>
      <c r="M175" s="91"/>
      <c r="N175" s="90"/>
      <c r="O175" s="54"/>
      <c r="P175" s="16"/>
    </row>
    <row r="176" spans="1:16" x14ac:dyDescent="0.3">
      <c r="A176" s="54"/>
      <c r="B176" s="126"/>
      <c r="C176" s="143"/>
      <c r="D176" s="78"/>
      <c r="E176" s="114"/>
      <c r="F176" s="113">
        <v>399.7</v>
      </c>
      <c r="G176" s="20"/>
      <c r="H176" s="16"/>
      <c r="I176" s="90"/>
      <c r="J176" s="54"/>
      <c r="K176" s="16"/>
      <c r="L176" s="20"/>
      <c r="M176" s="91"/>
      <c r="N176" s="90"/>
      <c r="O176" s="54"/>
      <c r="P176" s="16"/>
    </row>
    <row r="177" spans="1:16" x14ac:dyDescent="0.3">
      <c r="A177" s="54"/>
      <c r="B177" s="126"/>
      <c r="C177" s="143"/>
      <c r="D177" s="78"/>
      <c r="E177" s="114">
        <v>399.7</v>
      </c>
      <c r="F177" s="113">
        <v>455</v>
      </c>
      <c r="G177" s="20"/>
      <c r="H177" s="16"/>
      <c r="I177" s="90"/>
      <c r="J177" s="54"/>
      <c r="K177" s="16"/>
      <c r="L177" s="20"/>
      <c r="M177" s="91"/>
      <c r="N177" s="90"/>
      <c r="O177" s="54"/>
      <c r="P177" s="16"/>
    </row>
    <row r="178" spans="1:16" x14ac:dyDescent="0.3">
      <c r="A178" s="54"/>
      <c r="B178" s="126"/>
      <c r="C178" s="143"/>
      <c r="D178" s="78"/>
      <c r="E178" s="114">
        <v>455</v>
      </c>
      <c r="F178" s="113">
        <v>449</v>
      </c>
      <c r="G178" s="20"/>
      <c r="H178" s="16"/>
      <c r="I178" s="90"/>
      <c r="J178" s="54"/>
      <c r="K178" s="16"/>
      <c r="L178" s="20"/>
      <c r="M178" s="91"/>
      <c r="N178" s="90"/>
      <c r="O178" s="54"/>
      <c r="P178" s="16"/>
    </row>
    <row r="179" spans="1:16" x14ac:dyDescent="0.3">
      <c r="A179" s="54"/>
      <c r="B179" s="126"/>
      <c r="C179" s="143"/>
      <c r="D179" s="78"/>
      <c r="E179" s="114">
        <v>449</v>
      </c>
      <c r="F179" s="113">
        <v>52.1</v>
      </c>
      <c r="G179" s="20"/>
      <c r="H179" s="16"/>
      <c r="I179" s="90"/>
      <c r="J179" s="54"/>
      <c r="K179" s="16"/>
      <c r="L179" s="20"/>
      <c r="M179" s="91"/>
      <c r="N179" s="90"/>
      <c r="O179" s="54"/>
      <c r="P179" s="16"/>
    </row>
    <row r="180" spans="1:16" x14ac:dyDescent="0.3">
      <c r="A180" s="54"/>
      <c r="B180" s="126"/>
      <c r="C180" s="143"/>
      <c r="D180" s="78"/>
      <c r="E180" s="114"/>
      <c r="F180" s="113">
        <v>50</v>
      </c>
      <c r="G180" s="20"/>
      <c r="H180" s="16"/>
      <c r="I180" s="90"/>
      <c r="J180" s="54"/>
      <c r="K180" s="16"/>
      <c r="L180" s="20"/>
      <c r="M180" s="91"/>
      <c r="N180" s="90"/>
      <c r="O180" s="54"/>
      <c r="P180" s="16"/>
    </row>
    <row r="181" spans="1:16" x14ac:dyDescent="0.3">
      <c r="A181" s="54"/>
      <c r="B181" s="126"/>
      <c r="C181" s="143"/>
      <c r="D181" s="78"/>
      <c r="E181" s="114">
        <v>43.2</v>
      </c>
      <c r="F181" s="113">
        <v>92.9</v>
      </c>
      <c r="G181" s="20"/>
      <c r="H181" s="16"/>
      <c r="I181" s="90"/>
      <c r="J181" s="54"/>
      <c r="K181" s="16"/>
      <c r="L181" s="20"/>
      <c r="M181" s="91"/>
      <c r="N181" s="90"/>
      <c r="O181" s="54"/>
      <c r="P181" s="16"/>
    </row>
    <row r="182" spans="1:16" x14ac:dyDescent="0.3">
      <c r="A182" s="54"/>
      <c r="B182" s="126"/>
      <c r="C182" s="143"/>
      <c r="D182" s="78"/>
      <c r="E182" s="114">
        <v>5</v>
      </c>
      <c r="F182" s="113">
        <v>23.5</v>
      </c>
      <c r="G182" s="20"/>
      <c r="H182" s="16"/>
      <c r="I182" s="90"/>
      <c r="J182" s="54"/>
      <c r="K182" s="16"/>
      <c r="L182" s="20"/>
      <c r="M182" s="91"/>
      <c r="N182" s="90"/>
      <c r="O182" s="54"/>
      <c r="P182" s="16"/>
    </row>
    <row r="183" spans="1:16" x14ac:dyDescent="0.3">
      <c r="A183" s="54"/>
      <c r="B183" s="126"/>
      <c r="C183" s="143"/>
      <c r="D183" s="78"/>
      <c r="E183" s="114"/>
      <c r="F183" s="113">
        <v>21.6</v>
      </c>
      <c r="G183" s="20"/>
      <c r="H183" s="16"/>
      <c r="I183" s="90"/>
      <c r="J183" s="54"/>
      <c r="K183" s="16"/>
      <c r="L183" s="20"/>
      <c r="M183" s="91"/>
      <c r="N183" s="90"/>
      <c r="O183" s="54"/>
      <c r="P183" s="16"/>
    </row>
    <row r="184" spans="1:16" x14ac:dyDescent="0.3">
      <c r="A184" s="54"/>
      <c r="B184" s="137"/>
      <c r="C184" s="143"/>
      <c r="D184" s="78"/>
      <c r="E184" s="114"/>
      <c r="F184" s="113">
        <v>13.4</v>
      </c>
      <c r="G184" s="20"/>
      <c r="H184" s="16"/>
      <c r="I184" s="90"/>
      <c r="J184" s="54"/>
      <c r="K184" s="16"/>
      <c r="L184" s="20"/>
      <c r="M184" s="91"/>
      <c r="N184" s="90"/>
      <c r="O184" s="54"/>
      <c r="P184" s="16"/>
    </row>
    <row r="185" spans="1:16" x14ac:dyDescent="0.3">
      <c r="A185" s="54"/>
      <c r="B185" s="126"/>
      <c r="C185" s="143"/>
      <c r="D185" s="78"/>
      <c r="E185" s="114">
        <v>44.7</v>
      </c>
      <c r="F185" s="113"/>
      <c r="G185" s="20"/>
      <c r="H185" s="16"/>
      <c r="I185" s="90"/>
      <c r="J185" s="54"/>
      <c r="K185" s="16"/>
      <c r="L185" s="20"/>
      <c r="M185" s="91"/>
      <c r="N185" s="90"/>
      <c r="O185" s="54"/>
      <c r="P185" s="16"/>
    </row>
    <row r="186" spans="1:16" x14ac:dyDescent="0.3">
      <c r="A186" s="54"/>
      <c r="B186" s="126"/>
      <c r="C186" s="143"/>
      <c r="D186" s="78"/>
      <c r="E186" s="114"/>
      <c r="F186" s="113">
        <v>77.8</v>
      </c>
      <c r="G186" s="20"/>
      <c r="H186" s="16"/>
      <c r="I186" s="90"/>
      <c r="J186" s="54"/>
      <c r="K186" s="16"/>
      <c r="L186" s="20"/>
      <c r="M186" s="91"/>
      <c r="N186" s="90"/>
      <c r="O186" s="54"/>
      <c r="P186" s="16"/>
    </row>
    <row r="187" spans="1:16" x14ac:dyDescent="0.3">
      <c r="A187" s="54"/>
      <c r="B187" s="137"/>
      <c r="C187" s="143"/>
      <c r="D187" s="78"/>
      <c r="E187" s="114"/>
      <c r="F187" s="113">
        <v>85.7</v>
      </c>
      <c r="G187" s="20"/>
      <c r="H187" s="16"/>
      <c r="I187" s="90"/>
      <c r="J187" s="54"/>
      <c r="K187" s="16"/>
      <c r="L187" s="20"/>
      <c r="M187" s="91"/>
      <c r="N187" s="90"/>
      <c r="O187" s="54"/>
      <c r="P187" s="16"/>
    </row>
    <row r="188" spans="1:16" x14ac:dyDescent="0.3">
      <c r="A188" s="54"/>
      <c r="B188" s="126"/>
      <c r="C188" s="143"/>
      <c r="D188" s="78"/>
      <c r="E188" s="114">
        <v>24.5</v>
      </c>
      <c r="F188" s="113"/>
      <c r="G188" s="20"/>
      <c r="H188" s="16"/>
      <c r="I188" s="90"/>
      <c r="J188" s="54"/>
      <c r="K188" s="16"/>
      <c r="L188" s="20"/>
      <c r="M188" s="91"/>
      <c r="N188" s="90"/>
      <c r="O188" s="54"/>
      <c r="P188" s="16"/>
    </row>
    <row r="189" spans="1:16" x14ac:dyDescent="0.3">
      <c r="A189" s="54"/>
      <c r="B189" s="126"/>
      <c r="C189" s="143"/>
      <c r="D189" s="78"/>
      <c r="E189" s="114">
        <v>52.4</v>
      </c>
      <c r="F189" s="113"/>
      <c r="G189" s="20"/>
      <c r="H189" s="16"/>
      <c r="I189" s="90"/>
      <c r="J189" s="54"/>
      <c r="K189" s="16"/>
      <c r="L189" s="20"/>
      <c r="M189" s="91"/>
      <c r="N189" s="90"/>
      <c r="O189" s="54"/>
      <c r="P189" s="16"/>
    </row>
    <row r="190" spans="1:16" x14ac:dyDescent="0.3">
      <c r="A190" s="54"/>
      <c r="B190" s="126"/>
      <c r="C190" s="143"/>
      <c r="D190" s="78"/>
      <c r="E190" s="114"/>
      <c r="F190" s="113">
        <v>102.5</v>
      </c>
      <c r="G190" s="20"/>
      <c r="H190" s="16"/>
      <c r="I190" s="90"/>
      <c r="J190" s="54"/>
      <c r="K190" s="16"/>
      <c r="L190" s="20"/>
      <c r="M190" s="91"/>
      <c r="N190" s="90"/>
      <c r="O190" s="54"/>
      <c r="P190" s="16"/>
    </row>
    <row r="191" spans="1:16" x14ac:dyDescent="0.3">
      <c r="A191" s="54"/>
      <c r="B191" s="126"/>
      <c r="C191" s="143"/>
      <c r="D191" s="78"/>
      <c r="E191" s="114"/>
      <c r="F191" s="113">
        <v>62.6</v>
      </c>
      <c r="G191" s="20"/>
      <c r="H191" s="16"/>
      <c r="I191" s="90"/>
      <c r="J191" s="54"/>
      <c r="K191" s="16"/>
      <c r="L191" s="20"/>
      <c r="M191" s="91"/>
      <c r="N191" s="90"/>
      <c r="O191" s="54"/>
      <c r="P191" s="16"/>
    </row>
    <row r="192" spans="1:16" x14ac:dyDescent="0.3">
      <c r="A192" s="54"/>
      <c r="B192" s="126"/>
      <c r="C192" s="143"/>
      <c r="D192" s="78"/>
      <c r="E192" s="114">
        <v>35.5</v>
      </c>
      <c r="F192" s="113"/>
      <c r="G192" s="20"/>
      <c r="H192" s="16"/>
      <c r="I192" s="90"/>
      <c r="J192" s="54"/>
      <c r="K192" s="16"/>
      <c r="L192" s="20"/>
      <c r="M192" s="91"/>
      <c r="N192" s="90"/>
      <c r="O192" s="54"/>
      <c r="P192" s="16"/>
    </row>
    <row r="193" spans="1:16" x14ac:dyDescent="0.3">
      <c r="A193" s="54"/>
      <c r="B193" s="126"/>
      <c r="C193" s="143"/>
      <c r="D193" s="78"/>
      <c r="E193" s="114">
        <v>59</v>
      </c>
      <c r="F193" s="113"/>
      <c r="G193" s="20"/>
      <c r="H193" s="16"/>
      <c r="I193" s="90"/>
      <c r="J193" s="54"/>
      <c r="K193" s="16"/>
      <c r="L193" s="20"/>
      <c r="M193" s="91"/>
      <c r="N193" s="90"/>
      <c r="O193" s="54"/>
      <c r="P193" s="16"/>
    </row>
    <row r="194" spans="1:16" x14ac:dyDescent="0.3">
      <c r="A194" s="54"/>
      <c r="B194" s="126"/>
      <c r="C194" s="143"/>
      <c r="D194" s="78"/>
      <c r="E194" s="114"/>
      <c r="F194" s="113">
        <v>18.100000000000001</v>
      </c>
      <c r="G194" s="20"/>
      <c r="H194" s="16"/>
      <c r="I194" s="90"/>
      <c r="J194" s="54"/>
      <c r="K194" s="16"/>
      <c r="L194" s="20"/>
      <c r="M194" s="91"/>
      <c r="N194" s="90"/>
      <c r="O194" s="54"/>
      <c r="P194" s="16"/>
    </row>
    <row r="195" spans="1:16" x14ac:dyDescent="0.3">
      <c r="A195" s="54"/>
      <c r="B195" s="126"/>
      <c r="C195" s="143"/>
      <c r="D195" s="78"/>
      <c r="E195" s="114">
        <v>210.9</v>
      </c>
      <c r="F195" s="113"/>
      <c r="G195" s="20"/>
      <c r="H195" s="16"/>
      <c r="I195" s="90"/>
      <c r="J195" s="54"/>
      <c r="K195" s="16"/>
      <c r="L195" s="20"/>
      <c r="M195" s="91"/>
      <c r="N195" s="90"/>
      <c r="O195" s="54"/>
      <c r="P195" s="16"/>
    </row>
    <row r="196" spans="1:16" x14ac:dyDescent="0.3">
      <c r="A196" s="54"/>
      <c r="B196" s="126"/>
      <c r="C196" s="143"/>
      <c r="D196" s="78"/>
      <c r="E196" s="114">
        <v>164.6</v>
      </c>
      <c r="F196" s="113"/>
      <c r="G196" s="20"/>
      <c r="H196" s="16"/>
      <c r="I196" s="90"/>
      <c r="J196" s="54"/>
      <c r="K196" s="16"/>
      <c r="L196" s="20"/>
      <c r="M196" s="91"/>
      <c r="N196" s="90"/>
      <c r="O196" s="54"/>
      <c r="P196" s="16"/>
    </row>
    <row r="197" spans="1:16" x14ac:dyDescent="0.3">
      <c r="A197" s="54"/>
      <c r="B197" s="126"/>
      <c r="C197" s="143"/>
      <c r="D197" s="78"/>
      <c r="E197" s="114">
        <v>416.2</v>
      </c>
      <c r="F197" s="113"/>
      <c r="G197" s="20"/>
      <c r="H197" s="16"/>
      <c r="I197" s="90"/>
      <c r="J197" s="54"/>
      <c r="K197" s="16"/>
      <c r="L197" s="20"/>
      <c r="M197" s="91"/>
      <c r="N197" s="90"/>
      <c r="O197" s="54"/>
      <c r="P197" s="16"/>
    </row>
    <row r="198" spans="1:16" x14ac:dyDescent="0.3">
      <c r="A198" s="54"/>
      <c r="B198" s="137"/>
      <c r="C198" s="143"/>
      <c r="D198" s="78"/>
      <c r="E198" s="114"/>
      <c r="F198" s="113">
        <v>754.8</v>
      </c>
      <c r="G198" s="20"/>
      <c r="H198" s="16"/>
      <c r="I198" s="90"/>
      <c r="J198" s="54"/>
      <c r="K198" s="16"/>
      <c r="L198" s="20"/>
      <c r="M198" s="91"/>
      <c r="N198" s="90"/>
      <c r="O198" s="54"/>
      <c r="P198" s="16"/>
    </row>
    <row r="199" spans="1:16" x14ac:dyDescent="0.3">
      <c r="A199" s="54"/>
      <c r="B199" s="137"/>
      <c r="C199" s="143"/>
      <c r="D199" s="78"/>
      <c r="E199" s="114"/>
      <c r="F199" s="113">
        <v>512.29999999999995</v>
      </c>
      <c r="G199" s="20"/>
      <c r="H199" s="16"/>
      <c r="I199" s="90"/>
      <c r="J199" s="54"/>
      <c r="K199" s="16"/>
      <c r="L199" s="20"/>
      <c r="M199" s="91"/>
      <c r="N199" s="90"/>
      <c r="O199" s="54"/>
      <c r="P199" s="16"/>
    </row>
    <row r="200" spans="1:16" x14ac:dyDescent="0.3">
      <c r="A200" s="54"/>
      <c r="B200" s="137"/>
      <c r="C200" s="143"/>
      <c r="D200" s="78"/>
      <c r="E200" s="114"/>
      <c r="F200" s="113">
        <v>517.1</v>
      </c>
      <c r="G200" s="20"/>
      <c r="H200" s="16"/>
      <c r="I200" s="90"/>
      <c r="J200" s="54"/>
      <c r="K200" s="16"/>
      <c r="L200" s="20"/>
      <c r="M200" s="91"/>
      <c r="N200" s="90"/>
      <c r="O200" s="54"/>
      <c r="P200" s="16"/>
    </row>
    <row r="201" spans="1:16" x14ac:dyDescent="0.3">
      <c r="A201" s="54"/>
      <c r="B201" s="137"/>
      <c r="C201" s="143"/>
      <c r="D201" s="78"/>
      <c r="E201" s="114"/>
      <c r="F201" s="113"/>
      <c r="G201" s="20"/>
      <c r="H201" s="16"/>
      <c r="I201" s="90"/>
      <c r="J201" s="54"/>
      <c r="K201" s="16"/>
      <c r="L201" s="20"/>
      <c r="M201" s="91"/>
      <c r="N201" s="90"/>
      <c r="O201" s="54"/>
      <c r="P201" s="16"/>
    </row>
    <row r="202" spans="1:16" x14ac:dyDescent="0.3">
      <c r="A202" s="54"/>
      <c r="B202" s="137"/>
      <c r="C202" s="143"/>
      <c r="D202" s="78"/>
      <c r="E202" s="114"/>
      <c r="F202" s="113">
        <v>921.4</v>
      </c>
      <c r="G202" s="20"/>
      <c r="H202" s="16"/>
      <c r="I202" s="90"/>
      <c r="J202" s="54"/>
      <c r="K202" s="16"/>
      <c r="L202" s="20"/>
      <c r="M202" s="91"/>
      <c r="N202" s="90"/>
      <c r="O202" s="54"/>
      <c r="P202" s="16"/>
    </row>
    <row r="203" spans="1:16" x14ac:dyDescent="0.3">
      <c r="A203" s="54"/>
      <c r="B203" s="126"/>
      <c r="C203" s="143"/>
      <c r="D203" s="78"/>
      <c r="E203" s="114">
        <v>374.2</v>
      </c>
      <c r="F203" s="113"/>
      <c r="G203" s="20"/>
      <c r="H203" s="16"/>
      <c r="I203" s="90"/>
      <c r="J203" s="54"/>
      <c r="K203" s="16"/>
      <c r="L203" s="20"/>
      <c r="M203" s="91"/>
      <c r="N203" s="90"/>
      <c r="O203" s="54"/>
      <c r="P203" s="16"/>
    </row>
    <row r="204" spans="1:16" x14ac:dyDescent="0.3">
      <c r="A204" s="54"/>
      <c r="B204" s="137"/>
      <c r="C204" s="143"/>
      <c r="D204" s="78"/>
      <c r="E204" s="114"/>
      <c r="F204" s="113">
        <v>663.5</v>
      </c>
      <c r="G204" s="20"/>
      <c r="H204" s="16"/>
      <c r="I204" s="90"/>
      <c r="J204" s="54"/>
      <c r="K204" s="16"/>
      <c r="L204" s="20"/>
      <c r="M204" s="91"/>
      <c r="N204" s="90"/>
      <c r="O204" s="54"/>
      <c r="P204" s="16"/>
    </row>
    <row r="205" spans="1:16" x14ac:dyDescent="0.3">
      <c r="A205" s="54"/>
      <c r="B205" s="126"/>
      <c r="C205" s="143"/>
      <c r="D205" s="78"/>
      <c r="E205" s="114">
        <v>237.3</v>
      </c>
      <c r="F205" s="113"/>
      <c r="G205" s="20"/>
      <c r="H205" s="16"/>
      <c r="I205" s="90"/>
      <c r="J205" s="54"/>
      <c r="K205" s="16"/>
      <c r="L205" s="20"/>
      <c r="M205" s="91"/>
      <c r="N205" s="90"/>
      <c r="O205" s="54"/>
      <c r="P205" s="16"/>
    </row>
    <row r="206" spans="1:16" x14ac:dyDescent="0.3">
      <c r="A206" s="54"/>
      <c r="B206" s="137"/>
      <c r="C206" s="143"/>
      <c r="D206" s="78"/>
      <c r="E206" s="114"/>
      <c r="F206" s="113">
        <v>179.4</v>
      </c>
      <c r="G206" s="20"/>
      <c r="H206" s="16"/>
      <c r="I206" s="90"/>
      <c r="J206" s="54"/>
      <c r="K206" s="16"/>
      <c r="L206" s="20"/>
      <c r="M206" s="91"/>
      <c r="N206" s="90"/>
      <c r="O206" s="54"/>
      <c r="P206" s="16"/>
    </row>
    <row r="207" spans="1:16" x14ac:dyDescent="0.3">
      <c r="A207" s="54"/>
      <c r="B207" s="137"/>
      <c r="C207" s="143"/>
      <c r="D207" s="78"/>
      <c r="E207" s="114"/>
      <c r="F207" s="113">
        <v>487.7</v>
      </c>
      <c r="G207" s="20"/>
      <c r="H207" s="16"/>
      <c r="I207" s="90"/>
      <c r="J207" s="54"/>
      <c r="K207" s="16"/>
      <c r="L207" s="20"/>
      <c r="M207" s="91"/>
      <c r="N207" s="90"/>
      <c r="O207" s="54"/>
      <c r="P207" s="16"/>
    </row>
    <row r="208" spans="1:16" x14ac:dyDescent="0.3">
      <c r="A208" s="54" t="s">
        <v>376</v>
      </c>
      <c r="B208" s="126" t="s">
        <v>5</v>
      </c>
      <c r="C208" s="143"/>
      <c r="D208" s="78"/>
      <c r="E208" s="114">
        <v>196.5</v>
      </c>
      <c r="F208" s="113"/>
      <c r="G208" s="20">
        <v>147.9</v>
      </c>
      <c r="H208" s="16">
        <v>122</v>
      </c>
      <c r="I208" s="90">
        <v>1433.2</v>
      </c>
      <c r="J208" s="54">
        <v>56.79</v>
      </c>
      <c r="K208" s="16">
        <v>146</v>
      </c>
      <c r="L208" s="20">
        <v>42.39</v>
      </c>
      <c r="M208" s="91">
        <v>18.93</v>
      </c>
      <c r="N208" s="90">
        <v>326.66000000000003</v>
      </c>
      <c r="O208" s="54">
        <v>2.93</v>
      </c>
      <c r="P208" s="16">
        <v>325.29000000000002</v>
      </c>
    </row>
    <row r="209" spans="1:16" x14ac:dyDescent="0.3">
      <c r="A209" s="54"/>
      <c r="B209" s="126"/>
      <c r="C209" s="143"/>
      <c r="D209" s="78"/>
      <c r="E209" s="114"/>
      <c r="F209" s="113">
        <v>41</v>
      </c>
      <c r="G209" s="20"/>
      <c r="H209" s="16"/>
      <c r="I209" s="90"/>
      <c r="J209" s="54"/>
      <c r="K209" s="16"/>
      <c r="L209" s="20"/>
      <c r="M209" s="91"/>
      <c r="N209" s="90"/>
      <c r="O209" s="54"/>
      <c r="P209" s="16"/>
    </row>
    <row r="210" spans="1:16" x14ac:dyDescent="0.3">
      <c r="A210" s="54" t="s">
        <v>366</v>
      </c>
      <c r="B210" s="128" t="s">
        <v>15</v>
      </c>
      <c r="C210" s="143"/>
      <c r="D210" s="78"/>
      <c r="E210" s="114">
        <v>90.4</v>
      </c>
      <c r="F210" s="113"/>
      <c r="G210" s="20">
        <v>37.9</v>
      </c>
      <c r="H210" s="16">
        <v>66.099999999999994</v>
      </c>
      <c r="I210" s="90">
        <v>1579.6</v>
      </c>
      <c r="J210" s="54">
        <v>29.29</v>
      </c>
      <c r="K210" s="16">
        <v>343.14</v>
      </c>
      <c r="L210" s="20"/>
      <c r="M210" s="91">
        <v>19.63</v>
      </c>
      <c r="N210" s="90">
        <v>335.25</v>
      </c>
      <c r="O210" s="54">
        <v>6.35</v>
      </c>
      <c r="P210" s="16">
        <v>335.25</v>
      </c>
    </row>
    <row r="211" spans="1:16" x14ac:dyDescent="0.3">
      <c r="A211" s="54" t="s">
        <v>366</v>
      </c>
      <c r="B211" s="126" t="s">
        <v>29</v>
      </c>
      <c r="C211" s="143"/>
      <c r="D211" s="78"/>
      <c r="E211" s="114">
        <v>43.9</v>
      </c>
      <c r="F211" s="113"/>
      <c r="G211" s="20">
        <v>24.5</v>
      </c>
      <c r="H211" s="16">
        <v>35.4</v>
      </c>
      <c r="I211" s="90">
        <v>1579.6</v>
      </c>
      <c r="J211" s="54">
        <v>29.29</v>
      </c>
      <c r="K211" s="16">
        <v>343.14</v>
      </c>
      <c r="L211" s="20"/>
      <c r="M211" s="91">
        <v>7.45</v>
      </c>
      <c r="N211" s="90">
        <v>335.25</v>
      </c>
      <c r="O211" s="54">
        <v>9.56</v>
      </c>
      <c r="P211" s="16">
        <v>335.25</v>
      </c>
    </row>
    <row r="212" spans="1:16" x14ac:dyDescent="0.3">
      <c r="A212" s="54" t="s">
        <v>366</v>
      </c>
      <c r="B212" s="126" t="s">
        <v>338</v>
      </c>
      <c r="C212" s="143"/>
      <c r="D212" s="78"/>
      <c r="E212" s="114"/>
      <c r="F212" s="113">
        <v>108.5</v>
      </c>
      <c r="G212" s="20">
        <v>60.1</v>
      </c>
      <c r="H212" s="16">
        <v>83.8</v>
      </c>
      <c r="I212" s="90">
        <v>1579.6</v>
      </c>
      <c r="J212" s="54">
        <v>29.29</v>
      </c>
      <c r="K212" s="16">
        <v>343.14</v>
      </c>
      <c r="L212" s="20"/>
      <c r="M212" s="91">
        <v>22.8</v>
      </c>
      <c r="N212" s="90">
        <v>337.75</v>
      </c>
      <c r="O212" s="54">
        <v>11.34</v>
      </c>
      <c r="P212" s="16">
        <v>335.25</v>
      </c>
    </row>
    <row r="213" spans="1:16" x14ac:dyDescent="0.3">
      <c r="A213" s="54"/>
      <c r="B213" s="126"/>
      <c r="C213" s="143"/>
      <c r="D213" s="78">
        <v>57</v>
      </c>
      <c r="E213" s="114"/>
      <c r="F213" s="113"/>
      <c r="G213" s="20"/>
      <c r="H213" s="16"/>
      <c r="I213" s="90"/>
      <c r="J213" s="54"/>
      <c r="K213" s="16"/>
      <c r="L213" s="20"/>
      <c r="M213" s="91"/>
      <c r="N213" s="90"/>
      <c r="O213" s="54"/>
      <c r="P213" s="16"/>
    </row>
    <row r="214" spans="1:16" x14ac:dyDescent="0.3">
      <c r="A214" s="54" t="s">
        <v>370</v>
      </c>
      <c r="B214" s="133" t="s">
        <v>15</v>
      </c>
      <c r="C214" s="143"/>
      <c r="D214" s="78"/>
      <c r="E214" s="114"/>
      <c r="F214" s="113">
        <v>19</v>
      </c>
      <c r="G214" s="20">
        <v>7.3</v>
      </c>
      <c r="H214" s="16">
        <v>17.7</v>
      </c>
      <c r="I214" s="90">
        <v>699.6</v>
      </c>
      <c r="J214" s="54">
        <v>23.65</v>
      </c>
      <c r="K214" s="16">
        <v>158.13999999999999</v>
      </c>
      <c r="L214" s="20"/>
      <c r="M214" s="91">
        <v>9.23</v>
      </c>
      <c r="N214" s="90">
        <v>336.47</v>
      </c>
      <c r="O214" s="54">
        <v>6.03</v>
      </c>
      <c r="P214" s="16">
        <v>336.44</v>
      </c>
    </row>
    <row r="215" spans="1:16" x14ac:dyDescent="0.3">
      <c r="A215" s="54"/>
      <c r="B215" s="131"/>
      <c r="C215" s="143"/>
      <c r="D215" s="78"/>
      <c r="E215" s="114"/>
      <c r="F215" s="113">
        <v>657.4</v>
      </c>
      <c r="G215" s="20"/>
      <c r="H215" s="16"/>
      <c r="I215" s="90"/>
      <c r="J215" s="54"/>
      <c r="K215" s="16"/>
      <c r="L215" s="20"/>
      <c r="M215" s="91"/>
      <c r="N215" s="90"/>
      <c r="O215" s="54"/>
      <c r="P215" s="16"/>
    </row>
    <row r="216" spans="1:16" x14ac:dyDescent="0.3">
      <c r="A216" s="54"/>
      <c r="B216" s="131"/>
      <c r="C216" s="143"/>
      <c r="D216" s="78"/>
      <c r="E216" s="114"/>
      <c r="F216" s="113">
        <v>490.1</v>
      </c>
      <c r="G216" s="20"/>
      <c r="H216" s="16"/>
      <c r="I216" s="90"/>
      <c r="J216" s="54"/>
      <c r="K216" s="16"/>
      <c r="L216" s="20"/>
      <c r="M216" s="91"/>
      <c r="N216" s="90"/>
      <c r="O216" s="54"/>
      <c r="P216" s="16"/>
    </row>
    <row r="217" spans="1:16" x14ac:dyDescent="0.3">
      <c r="A217" s="54"/>
      <c r="B217" s="131"/>
      <c r="C217" s="143"/>
      <c r="D217" s="78"/>
      <c r="E217" s="114"/>
      <c r="F217" s="113">
        <v>359.9</v>
      </c>
      <c r="G217" s="20"/>
      <c r="H217" s="16"/>
      <c r="I217" s="90"/>
      <c r="J217" s="54"/>
      <c r="K217" s="16"/>
      <c r="L217" s="20"/>
      <c r="M217" s="91"/>
      <c r="N217" s="90"/>
      <c r="O217" s="54"/>
      <c r="P217" s="16"/>
    </row>
    <row r="218" spans="1:16" x14ac:dyDescent="0.3">
      <c r="A218" s="54"/>
      <c r="B218" s="131"/>
      <c r="C218" s="143"/>
      <c r="D218" s="78"/>
      <c r="E218" s="114"/>
      <c r="F218" s="113">
        <v>13.8</v>
      </c>
      <c r="G218" s="20"/>
      <c r="H218" s="16"/>
      <c r="I218" s="90"/>
      <c r="J218" s="54"/>
      <c r="K218" s="16"/>
      <c r="L218" s="20"/>
      <c r="M218" s="91"/>
      <c r="N218" s="90"/>
      <c r="O218" s="54"/>
      <c r="P218" s="16"/>
    </row>
    <row r="219" spans="1:16" x14ac:dyDescent="0.3">
      <c r="A219" s="54" t="s">
        <v>369</v>
      </c>
      <c r="B219" s="126" t="s">
        <v>3</v>
      </c>
      <c r="C219" s="143"/>
      <c r="D219" s="78"/>
      <c r="E219" s="114">
        <v>70.7</v>
      </c>
      <c r="F219" s="113"/>
      <c r="G219" s="20">
        <v>33.799999999999997</v>
      </c>
      <c r="H219" s="16">
        <v>61.6</v>
      </c>
      <c r="I219" s="90">
        <v>1780.5</v>
      </c>
      <c r="J219" s="54">
        <v>30.69</v>
      </c>
      <c r="K219" s="16">
        <v>130.08000000000001</v>
      </c>
      <c r="L219" s="20"/>
      <c r="M219" s="91">
        <v>2.4</v>
      </c>
      <c r="N219" s="90">
        <v>334.08</v>
      </c>
      <c r="O219" s="54">
        <v>12.32</v>
      </c>
      <c r="P219" s="16">
        <v>321.77999999999997</v>
      </c>
    </row>
    <row r="220" spans="1:16" x14ac:dyDescent="0.3">
      <c r="A220" s="54" t="s">
        <v>373</v>
      </c>
      <c r="B220" s="126" t="s">
        <v>2</v>
      </c>
      <c r="C220" s="143"/>
      <c r="D220" s="78"/>
      <c r="E220" s="114">
        <v>12.2</v>
      </c>
      <c r="F220" s="113"/>
      <c r="G220" s="20">
        <v>2.8</v>
      </c>
      <c r="H220" s="16">
        <v>6.9</v>
      </c>
      <c r="I220" s="90">
        <v>720.4</v>
      </c>
      <c r="J220" s="54">
        <v>14.01</v>
      </c>
      <c r="K220" s="16">
        <v>144.13</v>
      </c>
      <c r="L220" s="20">
        <v>22.38</v>
      </c>
      <c r="M220" s="91">
        <v>84.29</v>
      </c>
      <c r="N220" s="90">
        <v>324.13</v>
      </c>
      <c r="O220" s="54">
        <v>4.49</v>
      </c>
      <c r="P220" s="16">
        <v>144.13</v>
      </c>
    </row>
    <row r="221" spans="1:16" x14ac:dyDescent="0.3">
      <c r="A221" s="54" t="s">
        <v>373</v>
      </c>
      <c r="B221" s="126" t="s">
        <v>3</v>
      </c>
      <c r="C221" s="143"/>
      <c r="D221" s="78"/>
      <c r="E221" s="114">
        <v>66.599999999999994</v>
      </c>
      <c r="F221" s="113"/>
      <c r="G221" s="20">
        <v>22.9</v>
      </c>
      <c r="H221" s="16">
        <v>62.5</v>
      </c>
      <c r="I221" s="90">
        <v>720.4</v>
      </c>
      <c r="J221" s="54">
        <v>14.01</v>
      </c>
      <c r="K221" s="16">
        <v>144.13</v>
      </c>
      <c r="L221" s="20">
        <v>20.13</v>
      </c>
      <c r="M221" s="91">
        <v>0.8</v>
      </c>
      <c r="N221" s="90">
        <v>144.13</v>
      </c>
      <c r="O221" s="54">
        <v>2.37</v>
      </c>
      <c r="P221" s="16">
        <v>144.13</v>
      </c>
    </row>
    <row r="222" spans="1:16" x14ac:dyDescent="0.3">
      <c r="A222" s="54" t="s">
        <v>376</v>
      </c>
      <c r="B222" s="126" t="s">
        <v>54</v>
      </c>
      <c r="C222" s="143"/>
      <c r="D222" s="78"/>
      <c r="E222" s="114"/>
      <c r="F222" s="113">
        <v>131.5</v>
      </c>
      <c r="G222" s="20">
        <v>103.3</v>
      </c>
      <c r="H222" s="16">
        <v>77.7</v>
      </c>
      <c r="I222" s="90">
        <v>1433.2</v>
      </c>
      <c r="J222" s="54">
        <v>56.79</v>
      </c>
      <c r="K222" s="16">
        <v>146</v>
      </c>
      <c r="L222" s="20">
        <v>49.4</v>
      </c>
      <c r="M222" s="91">
        <v>0.89</v>
      </c>
      <c r="N222" s="90">
        <v>323.89</v>
      </c>
      <c r="O222" s="54">
        <v>6.56</v>
      </c>
      <c r="P222" s="16">
        <v>327.31</v>
      </c>
    </row>
    <row r="223" spans="1:16" x14ac:dyDescent="0.3">
      <c r="A223" s="54" t="s">
        <v>371</v>
      </c>
      <c r="B223" s="126" t="s">
        <v>3</v>
      </c>
      <c r="C223" s="143"/>
      <c r="D223" s="78"/>
      <c r="E223" s="114"/>
      <c r="F223" s="113">
        <v>75.400000000000006</v>
      </c>
      <c r="G223" s="20">
        <v>58.2</v>
      </c>
      <c r="H223" s="16">
        <v>47.8</v>
      </c>
      <c r="I223" s="90">
        <v>2101.6</v>
      </c>
      <c r="J223" s="54">
        <v>32.21</v>
      </c>
      <c r="K223" s="16">
        <v>335.93</v>
      </c>
      <c r="L223" s="20">
        <v>39.4</v>
      </c>
      <c r="M223" s="91">
        <v>12.23</v>
      </c>
      <c r="N223" s="90">
        <v>342.64</v>
      </c>
      <c r="O223" s="54">
        <v>16.55</v>
      </c>
      <c r="P223" s="16">
        <v>328.28</v>
      </c>
    </row>
    <row r="224" spans="1:16" x14ac:dyDescent="0.3">
      <c r="A224" s="54"/>
      <c r="B224" s="133"/>
      <c r="C224" s="143"/>
      <c r="D224" s="78"/>
      <c r="E224" s="114">
        <v>43.5</v>
      </c>
      <c r="F224" s="113"/>
      <c r="G224" s="20"/>
      <c r="H224" s="16"/>
      <c r="I224" s="90"/>
      <c r="J224" s="54"/>
      <c r="K224" s="16"/>
      <c r="L224" s="20"/>
      <c r="M224" s="91"/>
      <c r="N224" s="90"/>
      <c r="O224" s="54"/>
      <c r="P224" s="16"/>
    </row>
    <row r="225" spans="1:16" x14ac:dyDescent="0.3">
      <c r="A225" s="54" t="s">
        <v>374</v>
      </c>
      <c r="B225" s="126" t="s">
        <v>50</v>
      </c>
      <c r="C225" s="143"/>
      <c r="D225" s="78"/>
      <c r="E225" s="114">
        <v>30.2</v>
      </c>
      <c r="F225" s="113"/>
      <c r="G225" s="20">
        <v>16.899999999999999</v>
      </c>
      <c r="H225" s="16">
        <v>25</v>
      </c>
      <c r="I225" s="90">
        <v>435.8</v>
      </c>
      <c r="J225" s="54">
        <v>28.77</v>
      </c>
      <c r="K225" s="16">
        <v>65.040000000000006</v>
      </c>
      <c r="L225" s="20">
        <v>34.020000000000003</v>
      </c>
      <c r="M225" s="91">
        <v>8.4</v>
      </c>
      <c r="N225" s="90">
        <v>245.04</v>
      </c>
      <c r="O225" s="54">
        <v>0</v>
      </c>
      <c r="P225" s="16">
        <v>254.92</v>
      </c>
    </row>
    <row r="226" spans="1:16" x14ac:dyDescent="0.3">
      <c r="A226" s="54" t="s">
        <v>374</v>
      </c>
      <c r="B226" s="133" t="s">
        <v>29</v>
      </c>
      <c r="C226" s="143"/>
      <c r="D226" s="78"/>
      <c r="E226" s="114">
        <v>9.3000000000000007</v>
      </c>
      <c r="F226" s="113"/>
      <c r="G226" s="20">
        <v>4.7</v>
      </c>
      <c r="H226" s="16">
        <v>8</v>
      </c>
      <c r="I226" s="90">
        <v>435.8</v>
      </c>
      <c r="J226" s="54">
        <v>28.77</v>
      </c>
      <c r="K226" s="16">
        <v>65.040000000000006</v>
      </c>
      <c r="L226" s="20">
        <v>30.47</v>
      </c>
      <c r="M226" s="91">
        <v>9.08</v>
      </c>
      <c r="N226" s="90">
        <v>245.04</v>
      </c>
      <c r="O226" s="54">
        <v>18.04</v>
      </c>
      <c r="P226" s="16">
        <v>245.04</v>
      </c>
    </row>
    <row r="227" spans="1:16" x14ac:dyDescent="0.3">
      <c r="A227" s="54" t="s">
        <v>374</v>
      </c>
      <c r="B227" s="133" t="s">
        <v>1</v>
      </c>
      <c r="C227" s="143"/>
      <c r="D227" s="78"/>
      <c r="E227" s="114"/>
      <c r="F227" s="113">
        <v>7.7</v>
      </c>
      <c r="G227" s="20">
        <v>3.7</v>
      </c>
      <c r="H227" s="16">
        <v>6.7</v>
      </c>
      <c r="I227" s="90">
        <v>435.8</v>
      </c>
      <c r="J227" s="54">
        <v>28.77</v>
      </c>
      <c r="K227" s="16">
        <v>65.040000000000006</v>
      </c>
      <c r="L227" s="20">
        <v>28.76</v>
      </c>
      <c r="M227" s="91">
        <v>10.55</v>
      </c>
      <c r="N227" s="90">
        <v>245.04</v>
      </c>
      <c r="O227" s="54">
        <v>13.51</v>
      </c>
      <c r="P227" s="16">
        <v>245.04</v>
      </c>
    </row>
    <row r="228" spans="1:16" x14ac:dyDescent="0.3">
      <c r="A228" s="54" t="s">
        <v>374</v>
      </c>
      <c r="B228" s="133" t="s">
        <v>2</v>
      </c>
      <c r="C228" s="143"/>
      <c r="D228" s="78">
        <v>12</v>
      </c>
      <c r="E228" s="114"/>
      <c r="F228" s="113"/>
      <c r="G228" s="20">
        <v>4.4000000000000004</v>
      </c>
      <c r="H228" s="16">
        <v>11.2</v>
      </c>
      <c r="I228" s="90">
        <v>435.8</v>
      </c>
      <c r="J228" s="54">
        <v>28.77</v>
      </c>
      <c r="K228" s="16">
        <v>65.040000000000006</v>
      </c>
      <c r="L228" s="20">
        <v>21.64</v>
      </c>
      <c r="M228" s="91">
        <v>0.6</v>
      </c>
      <c r="N228" s="90">
        <v>314.39</v>
      </c>
      <c r="O228" s="54">
        <v>34.75</v>
      </c>
      <c r="P228" s="16">
        <v>245.04</v>
      </c>
    </row>
    <row r="229" spans="1:16" x14ac:dyDescent="0.3">
      <c r="A229" s="54"/>
      <c r="B229" s="133"/>
      <c r="C229" s="143"/>
      <c r="D229" s="78">
        <v>20.100000000000001</v>
      </c>
      <c r="E229" s="114"/>
      <c r="F229" s="113"/>
      <c r="G229" s="20"/>
      <c r="H229" s="16"/>
      <c r="I229" s="90"/>
      <c r="J229" s="54"/>
      <c r="K229" s="16"/>
      <c r="L229" s="20"/>
      <c r="M229" s="91"/>
      <c r="N229" s="90"/>
      <c r="O229" s="54"/>
      <c r="P229" s="16"/>
    </row>
    <row r="230" spans="1:16" x14ac:dyDescent="0.3">
      <c r="A230" s="54" t="s">
        <v>371</v>
      </c>
      <c r="B230" s="133" t="s">
        <v>15</v>
      </c>
      <c r="C230" s="143"/>
      <c r="D230" s="78"/>
      <c r="E230" s="114">
        <v>46.7</v>
      </c>
      <c r="F230" s="113"/>
      <c r="G230" s="20">
        <v>19.5</v>
      </c>
      <c r="H230" s="16">
        <v>42.5</v>
      </c>
      <c r="I230" s="90">
        <v>2101.6</v>
      </c>
      <c r="J230" s="54">
        <v>32.21</v>
      </c>
      <c r="K230" s="16">
        <v>335.93</v>
      </c>
      <c r="L230" s="20">
        <v>24.63</v>
      </c>
      <c r="M230" s="91">
        <v>11.71</v>
      </c>
      <c r="N230" s="90">
        <v>338.28</v>
      </c>
      <c r="O230" s="54">
        <v>5.68</v>
      </c>
      <c r="P230" s="16">
        <v>327.73</v>
      </c>
    </row>
    <row r="231" spans="1:16" x14ac:dyDescent="0.3">
      <c r="A231" s="54" t="s">
        <v>371</v>
      </c>
      <c r="B231" s="133" t="s">
        <v>29</v>
      </c>
      <c r="C231" s="143"/>
      <c r="D231" s="78"/>
      <c r="E231" s="114">
        <v>48.4</v>
      </c>
      <c r="F231" s="113"/>
      <c r="G231" s="20">
        <v>22.8</v>
      </c>
      <c r="H231" s="16">
        <v>42.9</v>
      </c>
      <c r="I231" s="90">
        <v>2101.6</v>
      </c>
      <c r="J231" s="54">
        <v>32.21</v>
      </c>
      <c r="K231" s="16">
        <v>335.93</v>
      </c>
      <c r="L231" s="20">
        <v>28.01</v>
      </c>
      <c r="M231" s="91">
        <v>8.81</v>
      </c>
      <c r="N231" s="90">
        <v>328.15</v>
      </c>
      <c r="O231" s="54">
        <v>9.57</v>
      </c>
      <c r="P231" s="16">
        <v>327.92</v>
      </c>
    </row>
    <row r="232" spans="1:16" x14ac:dyDescent="0.3">
      <c r="A232" s="54"/>
      <c r="B232" s="126"/>
      <c r="C232" s="143"/>
      <c r="D232" s="78">
        <v>24.8</v>
      </c>
      <c r="E232" s="114"/>
      <c r="F232" s="113"/>
      <c r="G232" s="20"/>
      <c r="H232" s="16"/>
      <c r="I232" s="90"/>
      <c r="J232" s="54"/>
      <c r="K232" s="16"/>
      <c r="L232" s="20"/>
      <c r="M232" s="91"/>
      <c r="N232" s="90"/>
      <c r="O232" s="54"/>
      <c r="P232" s="16"/>
    </row>
    <row r="233" spans="1:16" x14ac:dyDescent="0.3">
      <c r="A233" s="54" t="s">
        <v>359</v>
      </c>
      <c r="B233" s="128" t="s">
        <v>3</v>
      </c>
      <c r="C233" s="143"/>
      <c r="D233" s="78"/>
      <c r="E233" s="114"/>
      <c r="F233" s="113">
        <v>164.2</v>
      </c>
      <c r="G233" s="20">
        <v>51.2</v>
      </c>
      <c r="H233" s="16">
        <v>154.6</v>
      </c>
      <c r="I233" s="90">
        <v>1905.7</v>
      </c>
      <c r="J233" s="54">
        <v>34.81</v>
      </c>
      <c r="K233" s="16">
        <v>155.44999999999999</v>
      </c>
      <c r="L233" s="20"/>
      <c r="M233" s="91">
        <v>24.18</v>
      </c>
      <c r="N233" s="90">
        <v>319.33</v>
      </c>
      <c r="O233" s="54">
        <v>11.19</v>
      </c>
      <c r="P233" s="16">
        <v>336.01</v>
      </c>
    </row>
    <row r="234" spans="1:16" x14ac:dyDescent="0.3">
      <c r="A234" s="54" t="s">
        <v>371</v>
      </c>
      <c r="B234" s="126" t="s">
        <v>338</v>
      </c>
      <c r="C234" s="143"/>
      <c r="D234" s="78"/>
      <c r="E234" s="114">
        <v>26.8</v>
      </c>
      <c r="F234" s="113"/>
      <c r="G234" s="20"/>
      <c r="H234" s="16"/>
      <c r="I234" s="90">
        <v>2101.6</v>
      </c>
      <c r="J234" s="54">
        <v>32.21</v>
      </c>
      <c r="K234" s="16">
        <v>335.93</v>
      </c>
      <c r="L234" s="20"/>
      <c r="M234" s="91"/>
      <c r="N234" s="90"/>
      <c r="O234" s="54"/>
      <c r="P234" s="16"/>
    </row>
    <row r="235" spans="1:16" x14ac:dyDescent="0.3">
      <c r="A235" s="54" t="s">
        <v>360</v>
      </c>
      <c r="B235" s="128" t="s">
        <v>15</v>
      </c>
      <c r="C235" s="143"/>
      <c r="D235" s="78"/>
      <c r="E235" s="114"/>
      <c r="F235" s="113">
        <v>228.6</v>
      </c>
      <c r="G235" s="20">
        <v>96.9</v>
      </c>
      <c r="H235" s="16">
        <v>206.6</v>
      </c>
      <c r="I235" s="90">
        <v>2034.2</v>
      </c>
      <c r="J235" s="54">
        <v>36.24</v>
      </c>
      <c r="K235" s="16">
        <v>154.55000000000001</v>
      </c>
      <c r="L235" s="20"/>
      <c r="M235" s="91">
        <v>2</v>
      </c>
      <c r="N235" s="90">
        <v>140.56</v>
      </c>
      <c r="O235" s="54">
        <v>17.03</v>
      </c>
      <c r="P235" s="16">
        <v>340.52</v>
      </c>
    </row>
    <row r="236" spans="1:16" x14ac:dyDescent="0.3">
      <c r="A236" s="54" t="s">
        <v>371</v>
      </c>
      <c r="B236" s="126" t="s">
        <v>2</v>
      </c>
      <c r="C236" s="143"/>
      <c r="D236" s="78"/>
      <c r="E236" s="114">
        <v>49.2</v>
      </c>
      <c r="F236" s="113"/>
      <c r="G236" s="20">
        <v>27.1</v>
      </c>
      <c r="H236" s="16">
        <v>41.8</v>
      </c>
      <c r="I236" s="90">
        <v>2101.6</v>
      </c>
      <c r="J236" s="54">
        <v>32.21</v>
      </c>
      <c r="K236" s="16">
        <v>335.93</v>
      </c>
      <c r="L236" s="20">
        <v>29.1</v>
      </c>
      <c r="M236" s="91">
        <v>12.99</v>
      </c>
      <c r="N236" s="90">
        <v>341.22</v>
      </c>
      <c r="O236" s="54">
        <v>7.65</v>
      </c>
      <c r="P236" s="16">
        <v>328.28</v>
      </c>
    </row>
    <row r="237" spans="1:16" x14ac:dyDescent="0.3">
      <c r="A237" s="54" t="s">
        <v>360</v>
      </c>
      <c r="B237" s="126" t="s">
        <v>29</v>
      </c>
      <c r="C237" s="143"/>
      <c r="D237" s="78"/>
      <c r="E237" s="114"/>
      <c r="F237" s="113">
        <v>240.6</v>
      </c>
      <c r="G237" s="20">
        <v>90.4</v>
      </c>
      <c r="H237" s="16">
        <v>221.5</v>
      </c>
      <c r="I237" s="90">
        <v>2034.2</v>
      </c>
      <c r="J237" s="54">
        <v>36.24</v>
      </c>
      <c r="K237" s="16">
        <v>154.55000000000001</v>
      </c>
      <c r="L237" s="20"/>
      <c r="M237" s="91">
        <v>0.54</v>
      </c>
      <c r="N237" s="90">
        <v>320.41000000000003</v>
      </c>
      <c r="O237" s="54">
        <v>14.79</v>
      </c>
      <c r="P237" s="16">
        <v>337.71</v>
      </c>
    </row>
    <row r="238" spans="1:16" x14ac:dyDescent="0.3">
      <c r="A238" s="54" t="s">
        <v>360</v>
      </c>
      <c r="B238" s="128" t="s">
        <v>1</v>
      </c>
      <c r="C238" s="143"/>
      <c r="D238" s="78"/>
      <c r="E238" s="114"/>
      <c r="F238" s="113">
        <v>325.89999999999998</v>
      </c>
      <c r="G238" s="20">
        <v>110.9</v>
      </c>
      <c r="H238" s="16">
        <v>304.8</v>
      </c>
      <c r="I238" s="90">
        <v>2034.2</v>
      </c>
      <c r="J238" s="54">
        <v>36.24</v>
      </c>
      <c r="K238" s="16">
        <v>154.55000000000001</v>
      </c>
      <c r="L238" s="20"/>
      <c r="M238" s="91">
        <v>1.23</v>
      </c>
      <c r="N238" s="90">
        <v>320.33</v>
      </c>
      <c r="O238" s="54">
        <v>13.05</v>
      </c>
      <c r="P238" s="16">
        <v>335.73</v>
      </c>
    </row>
    <row r="239" spans="1:16" x14ac:dyDescent="0.3">
      <c r="A239" s="54" t="s">
        <v>370</v>
      </c>
      <c r="B239" s="126" t="s">
        <v>29</v>
      </c>
      <c r="C239" s="143"/>
      <c r="D239" s="78"/>
      <c r="E239" s="114">
        <v>78.5</v>
      </c>
      <c r="F239" s="113"/>
      <c r="G239" s="20">
        <v>27.9</v>
      </c>
      <c r="H239" s="16">
        <v>70.099999999999994</v>
      </c>
      <c r="I239" s="90">
        <v>699.6</v>
      </c>
      <c r="J239" s="54">
        <v>23.65</v>
      </c>
      <c r="K239" s="16">
        <v>158.13999999999999</v>
      </c>
      <c r="L239" s="20"/>
      <c r="M239" s="91">
        <v>8.75</v>
      </c>
      <c r="N239" s="90">
        <v>158.5</v>
      </c>
      <c r="O239" s="54">
        <v>0.1</v>
      </c>
      <c r="P239" s="16">
        <v>336.9</v>
      </c>
    </row>
    <row r="240" spans="1:16" x14ac:dyDescent="0.3">
      <c r="A240" s="54" t="s">
        <v>370</v>
      </c>
      <c r="B240" s="126" t="s">
        <v>1</v>
      </c>
      <c r="C240" s="143"/>
      <c r="D240" s="78"/>
      <c r="E240" s="114">
        <v>22.1</v>
      </c>
      <c r="F240" s="113"/>
      <c r="G240" s="20">
        <v>8.5</v>
      </c>
      <c r="H240" s="16">
        <v>19.3</v>
      </c>
      <c r="I240" s="90">
        <v>699.6</v>
      </c>
      <c r="J240" s="54">
        <v>23.65</v>
      </c>
      <c r="K240" s="16">
        <v>158.13999999999999</v>
      </c>
      <c r="L240" s="20"/>
      <c r="M240" s="91">
        <v>6.04</v>
      </c>
      <c r="N240" s="90">
        <v>158.87</v>
      </c>
      <c r="O240" s="54">
        <v>0.66</v>
      </c>
      <c r="P240" s="16">
        <v>158.26</v>
      </c>
    </row>
    <row r="241" spans="1:16" x14ac:dyDescent="0.3">
      <c r="A241" s="54" t="s">
        <v>360</v>
      </c>
      <c r="B241" s="128" t="s">
        <v>2</v>
      </c>
      <c r="C241" s="143"/>
      <c r="D241" s="78"/>
      <c r="E241" s="114"/>
      <c r="F241" s="113">
        <v>122.1</v>
      </c>
      <c r="G241" s="20">
        <v>38.9</v>
      </c>
      <c r="H241" s="16">
        <v>114.3</v>
      </c>
      <c r="I241" s="90">
        <v>2034.2</v>
      </c>
      <c r="J241" s="54">
        <v>36.24</v>
      </c>
      <c r="K241" s="16">
        <v>154.55000000000001</v>
      </c>
      <c r="L241" s="20"/>
      <c r="M241" s="91">
        <v>13.34</v>
      </c>
      <c r="N241" s="90">
        <v>320.32</v>
      </c>
      <c r="O241" s="54">
        <v>11.9</v>
      </c>
      <c r="P241" s="16">
        <v>332.61</v>
      </c>
    </row>
    <row r="242" spans="1:16" x14ac:dyDescent="0.3">
      <c r="A242" s="54"/>
      <c r="B242" s="126"/>
      <c r="C242" s="143"/>
      <c r="D242" s="78"/>
      <c r="E242" s="114">
        <v>193.1</v>
      </c>
      <c r="F242" s="113"/>
      <c r="G242" s="20"/>
      <c r="H242" s="16"/>
      <c r="I242" s="90"/>
      <c r="J242" s="54"/>
      <c r="K242" s="16"/>
      <c r="L242" s="20"/>
      <c r="M242" s="91"/>
      <c r="N242" s="90"/>
      <c r="O242" s="54"/>
      <c r="P242" s="16"/>
    </row>
    <row r="243" spans="1:16" x14ac:dyDescent="0.3">
      <c r="A243" s="54" t="s">
        <v>359</v>
      </c>
      <c r="B243" s="128" t="s">
        <v>15</v>
      </c>
      <c r="C243" s="143"/>
      <c r="D243" s="78"/>
      <c r="E243" s="114"/>
      <c r="F243" s="113">
        <v>184.9</v>
      </c>
      <c r="G243" s="20">
        <v>83.7</v>
      </c>
      <c r="H243" s="16">
        <v>150.9</v>
      </c>
      <c r="I243" s="90">
        <v>1905.7</v>
      </c>
      <c r="J243" s="54">
        <v>34.81</v>
      </c>
      <c r="K243" s="16">
        <v>155.44999999999999</v>
      </c>
      <c r="L243" s="20"/>
      <c r="M243" s="91">
        <v>0.89</v>
      </c>
      <c r="N243" s="90">
        <v>323.27</v>
      </c>
      <c r="O243" s="54">
        <v>13.98</v>
      </c>
      <c r="P243" s="16">
        <v>340.04</v>
      </c>
    </row>
    <row r="244" spans="1:16" x14ac:dyDescent="0.3">
      <c r="A244" s="54" t="s">
        <v>360</v>
      </c>
      <c r="B244" s="128" t="s">
        <v>3</v>
      </c>
      <c r="C244" s="143"/>
      <c r="D244" s="78"/>
      <c r="E244" s="114"/>
      <c r="F244" s="113">
        <v>81.3</v>
      </c>
      <c r="G244" s="20">
        <v>27.6</v>
      </c>
      <c r="H244" s="16">
        <v>76.599999999999994</v>
      </c>
      <c r="I244" s="90">
        <v>2034.2</v>
      </c>
      <c r="J244" s="54">
        <v>36.24</v>
      </c>
      <c r="K244" s="16">
        <v>154.55000000000001</v>
      </c>
      <c r="L244" s="20"/>
      <c r="M244" s="91">
        <v>2.34</v>
      </c>
      <c r="N244" s="90">
        <v>326.27999999999997</v>
      </c>
      <c r="O244" s="54">
        <v>12.12</v>
      </c>
      <c r="P244" s="16">
        <v>332.23</v>
      </c>
    </row>
    <row r="245" spans="1:16" x14ac:dyDescent="0.3">
      <c r="A245" s="54" t="s">
        <v>376</v>
      </c>
      <c r="B245" s="126" t="s">
        <v>6</v>
      </c>
      <c r="C245" s="143"/>
      <c r="D245" s="78"/>
      <c r="E245" s="114">
        <v>135.80000000000001</v>
      </c>
      <c r="F245" s="113"/>
      <c r="G245" s="20">
        <v>103.5</v>
      </c>
      <c r="H245" s="16">
        <v>76.5</v>
      </c>
      <c r="I245" s="90">
        <v>1433.2</v>
      </c>
      <c r="J245" s="54">
        <v>56.79</v>
      </c>
      <c r="K245" s="16">
        <v>146</v>
      </c>
      <c r="L245" s="20">
        <v>58.42</v>
      </c>
      <c r="M245" s="91">
        <v>19.809999999999999</v>
      </c>
      <c r="N245" s="90">
        <v>326.88</v>
      </c>
      <c r="O245" s="54">
        <v>1.75</v>
      </c>
      <c r="P245" s="16">
        <v>324.79000000000002</v>
      </c>
    </row>
    <row r="246" spans="1:16" x14ac:dyDescent="0.3">
      <c r="A246" s="54" t="s">
        <v>359</v>
      </c>
      <c r="B246" s="126" t="s">
        <v>29</v>
      </c>
      <c r="C246" s="143"/>
      <c r="D246" s="78"/>
      <c r="E246" s="114"/>
      <c r="F246" s="113">
        <v>212.1</v>
      </c>
      <c r="G246" s="20">
        <v>80.5</v>
      </c>
      <c r="H246" s="16">
        <v>189.2</v>
      </c>
      <c r="I246" s="90">
        <v>1905.7</v>
      </c>
      <c r="J246" s="54">
        <v>34.81</v>
      </c>
      <c r="K246" s="16">
        <v>155.44999999999999</v>
      </c>
      <c r="L246" s="20"/>
      <c r="M246" s="91">
        <v>3.53</v>
      </c>
      <c r="N246" s="90">
        <v>320.39</v>
      </c>
      <c r="O246" s="54">
        <v>13.16</v>
      </c>
      <c r="P246" s="16">
        <v>339.02</v>
      </c>
    </row>
    <row r="247" spans="1:16" x14ac:dyDescent="0.3">
      <c r="A247" s="54" t="s">
        <v>355</v>
      </c>
      <c r="B247" s="126" t="s">
        <v>3</v>
      </c>
      <c r="C247" s="143"/>
      <c r="D247" s="78"/>
      <c r="E247" s="114"/>
      <c r="F247" s="113">
        <v>38.1</v>
      </c>
      <c r="G247" s="20">
        <v>43</v>
      </c>
      <c r="H247" s="16">
        <v>35.200000000000003</v>
      </c>
      <c r="I247" s="90">
        <v>1472.4</v>
      </c>
      <c r="J247" s="54">
        <v>36.869999999999997</v>
      </c>
      <c r="K247" s="16">
        <v>155.16</v>
      </c>
      <c r="L247" s="20"/>
      <c r="M247" s="91">
        <v>0.13</v>
      </c>
      <c r="N247" s="90">
        <v>146.59</v>
      </c>
      <c r="O247" s="54">
        <v>15.55</v>
      </c>
      <c r="P247" s="16">
        <v>332.21</v>
      </c>
    </row>
    <row r="248" spans="1:16" x14ac:dyDescent="0.3">
      <c r="A248" s="54" t="s">
        <v>346</v>
      </c>
      <c r="B248" s="126" t="s">
        <v>3</v>
      </c>
      <c r="C248" s="143"/>
      <c r="D248" s="78"/>
      <c r="E248" s="114"/>
      <c r="F248" s="113">
        <v>99.6</v>
      </c>
      <c r="G248" s="20">
        <v>96.8</v>
      </c>
      <c r="H248" s="16">
        <v>94</v>
      </c>
      <c r="I248" s="90">
        <v>1424.9</v>
      </c>
      <c r="J248" s="54">
        <v>26.83</v>
      </c>
      <c r="K248" s="16">
        <v>337.76</v>
      </c>
      <c r="L248" s="20"/>
      <c r="M248" s="91">
        <v>15.59</v>
      </c>
      <c r="N248" s="90">
        <v>329.49</v>
      </c>
      <c r="O248" s="54">
        <v>15.25</v>
      </c>
      <c r="P248" s="16">
        <v>331.87</v>
      </c>
    </row>
    <row r="249" spans="1:16" x14ac:dyDescent="0.3">
      <c r="A249" s="54" t="s">
        <v>355</v>
      </c>
      <c r="B249" s="126" t="s">
        <v>15</v>
      </c>
      <c r="C249" s="143"/>
      <c r="D249" s="78"/>
      <c r="E249" s="114"/>
      <c r="F249" s="113">
        <v>274.89999999999998</v>
      </c>
      <c r="G249" s="20">
        <v>140.4</v>
      </c>
      <c r="H249" s="16">
        <v>238.6</v>
      </c>
      <c r="I249" s="90">
        <v>1472.4</v>
      </c>
      <c r="J249" s="54">
        <v>36.869999999999997</v>
      </c>
      <c r="K249" s="16">
        <v>155.16</v>
      </c>
      <c r="L249" s="20"/>
      <c r="M249" s="91">
        <v>19.489999999999998</v>
      </c>
      <c r="N249" s="90">
        <v>329.88</v>
      </c>
      <c r="O249" s="54">
        <v>15.03</v>
      </c>
      <c r="P249" s="16">
        <v>333.32</v>
      </c>
    </row>
    <row r="250" spans="1:16" x14ac:dyDescent="0.3">
      <c r="A250" s="54"/>
      <c r="B250" s="126"/>
      <c r="C250" s="143"/>
      <c r="D250" s="78"/>
      <c r="E250" s="114"/>
      <c r="F250" s="113"/>
      <c r="G250" s="20"/>
      <c r="H250" s="16"/>
      <c r="I250" s="90"/>
      <c r="J250" s="54"/>
      <c r="K250" s="16"/>
      <c r="L250" s="20"/>
      <c r="M250" s="91"/>
      <c r="N250" s="90"/>
      <c r="O250" s="54"/>
      <c r="P250" s="16"/>
    </row>
    <row r="251" spans="1:16" x14ac:dyDescent="0.3">
      <c r="A251" s="54" t="s">
        <v>377</v>
      </c>
      <c r="B251" s="126" t="s">
        <v>5</v>
      </c>
      <c r="C251" s="143"/>
      <c r="D251" s="78"/>
      <c r="E251" s="114">
        <v>66.7</v>
      </c>
      <c r="F251" s="113"/>
      <c r="G251" s="20">
        <v>39.200000000000003</v>
      </c>
      <c r="H251" s="16">
        <v>54</v>
      </c>
      <c r="I251" s="90"/>
      <c r="J251" s="54"/>
      <c r="K251" s="16"/>
      <c r="L251" s="20">
        <v>35.94</v>
      </c>
      <c r="M251" s="91">
        <v>27.19</v>
      </c>
      <c r="N251" s="90">
        <v>332.35</v>
      </c>
      <c r="O251" s="54">
        <v>8.8800000000000008</v>
      </c>
      <c r="P251" s="16">
        <v>142.05000000000001</v>
      </c>
    </row>
    <row r="252" spans="1:16" x14ac:dyDescent="0.3">
      <c r="A252" s="54" t="s">
        <v>377</v>
      </c>
      <c r="B252" s="126" t="s">
        <v>6</v>
      </c>
      <c r="C252" s="143"/>
      <c r="D252" s="78"/>
      <c r="E252" s="114">
        <v>7</v>
      </c>
      <c r="F252" s="113"/>
      <c r="G252" s="20">
        <v>4.5</v>
      </c>
      <c r="H252" s="16">
        <v>4.2</v>
      </c>
      <c r="I252" s="90"/>
      <c r="J252" s="54"/>
      <c r="K252" s="16"/>
      <c r="L252" s="20">
        <v>46.58</v>
      </c>
      <c r="M252" s="91"/>
      <c r="N252" s="90"/>
      <c r="O252" s="54"/>
      <c r="P252" s="16"/>
    </row>
    <row r="253" spans="1:16" x14ac:dyDescent="0.3">
      <c r="A253" s="54"/>
      <c r="B253" s="126"/>
      <c r="C253" s="143"/>
      <c r="D253" s="78"/>
      <c r="E253" s="114"/>
      <c r="F253" s="113"/>
      <c r="G253" s="20"/>
      <c r="H253" s="16"/>
      <c r="I253" s="90"/>
      <c r="J253" s="54"/>
      <c r="K253" s="16"/>
      <c r="L253" s="20"/>
      <c r="M253" s="91"/>
      <c r="N253" s="90"/>
      <c r="O253" s="54"/>
      <c r="P253" s="16"/>
    </row>
    <row r="254" spans="1:16" x14ac:dyDescent="0.3">
      <c r="A254" s="54" t="s">
        <v>355</v>
      </c>
      <c r="B254" s="126" t="s">
        <v>29</v>
      </c>
      <c r="C254" s="143"/>
      <c r="D254" s="78"/>
      <c r="E254" s="114"/>
      <c r="F254" s="113">
        <v>216.7</v>
      </c>
      <c r="G254" s="20">
        <v>124</v>
      </c>
      <c r="H254" s="16">
        <v>191.8</v>
      </c>
      <c r="I254" s="90">
        <v>1472.4</v>
      </c>
      <c r="J254" s="54">
        <v>36.869999999999997</v>
      </c>
      <c r="K254" s="16">
        <v>155.16</v>
      </c>
      <c r="L254" s="20"/>
      <c r="M254" s="91">
        <v>29.51</v>
      </c>
      <c r="N254" s="90">
        <v>329.88</v>
      </c>
      <c r="O254" s="54">
        <v>14.79</v>
      </c>
      <c r="P254" s="16">
        <v>332.77</v>
      </c>
    </row>
    <row r="255" spans="1:16" x14ac:dyDescent="0.3">
      <c r="A255" s="54" t="s">
        <v>355</v>
      </c>
      <c r="B255" s="126" t="s">
        <v>1</v>
      </c>
      <c r="C255" s="143"/>
      <c r="D255" s="78"/>
      <c r="E255" s="114"/>
      <c r="F255" s="113">
        <v>107.1</v>
      </c>
      <c r="G255" s="20">
        <v>78.5</v>
      </c>
      <c r="H255" s="16">
        <v>96.5</v>
      </c>
      <c r="I255" s="90">
        <v>1472.4</v>
      </c>
      <c r="J255" s="54">
        <v>36.869999999999997</v>
      </c>
      <c r="K255" s="16">
        <v>155.16</v>
      </c>
      <c r="L255" s="20"/>
      <c r="M255" s="91">
        <v>40.700000000000003</v>
      </c>
      <c r="N255" s="90">
        <v>329.88</v>
      </c>
      <c r="O255" s="54">
        <v>14.77</v>
      </c>
      <c r="P255" s="16">
        <v>332.52</v>
      </c>
    </row>
    <row r="256" spans="1:16" x14ac:dyDescent="0.3">
      <c r="A256" s="54"/>
      <c r="B256" s="126" t="s">
        <v>6</v>
      </c>
      <c r="C256" s="143"/>
      <c r="D256" s="78"/>
      <c r="E256" s="114"/>
      <c r="F256" s="113"/>
      <c r="G256" s="20"/>
      <c r="H256" s="16"/>
      <c r="I256" s="90"/>
      <c r="J256" s="54"/>
      <c r="K256" s="16"/>
      <c r="L256" s="20"/>
      <c r="M256" s="91"/>
      <c r="N256" s="90"/>
      <c r="O256" s="54"/>
      <c r="P256" s="16"/>
    </row>
    <row r="257" spans="1:18" x14ac:dyDescent="0.3">
      <c r="A257" s="54" t="s">
        <v>369</v>
      </c>
      <c r="B257" s="126" t="s">
        <v>5</v>
      </c>
      <c r="C257" s="143"/>
      <c r="D257" s="78"/>
      <c r="E257" s="114"/>
      <c r="F257" s="113">
        <v>22.6</v>
      </c>
      <c r="G257" s="20">
        <v>12.2</v>
      </c>
      <c r="H257" s="16">
        <v>18</v>
      </c>
      <c r="I257" s="90">
        <v>1780.5</v>
      </c>
      <c r="J257" s="54">
        <v>30.69</v>
      </c>
      <c r="K257" s="16">
        <v>130.08000000000001</v>
      </c>
      <c r="L257" s="20"/>
      <c r="M257" s="91">
        <v>0.56999999999999995</v>
      </c>
      <c r="N257" s="90">
        <v>330.58</v>
      </c>
      <c r="O257" s="54">
        <v>12.82</v>
      </c>
      <c r="P257" s="16">
        <v>322.45</v>
      </c>
    </row>
    <row r="258" spans="1:18" x14ac:dyDescent="0.3">
      <c r="A258" s="54"/>
      <c r="B258" s="122" t="s">
        <v>119</v>
      </c>
      <c r="C258" s="144" t="s">
        <v>281</v>
      </c>
      <c r="D258" s="78"/>
      <c r="E258" s="114"/>
      <c r="F258" s="113">
        <v>231.4</v>
      </c>
      <c r="G258" s="20"/>
      <c r="H258" s="16"/>
      <c r="I258" s="90"/>
      <c r="J258" s="54"/>
      <c r="K258" s="16"/>
      <c r="L258" s="20"/>
      <c r="M258" s="91"/>
      <c r="N258" s="90"/>
      <c r="O258" s="54"/>
      <c r="P258" s="16"/>
    </row>
    <row r="259" spans="1:18" x14ac:dyDescent="0.3">
      <c r="A259" s="54"/>
      <c r="B259" s="122"/>
      <c r="C259" s="144"/>
      <c r="D259" s="78"/>
      <c r="E259" s="114"/>
      <c r="F259" s="113">
        <v>248.1</v>
      </c>
      <c r="G259" s="20"/>
      <c r="H259" s="16"/>
      <c r="I259" s="90"/>
      <c r="J259" s="54"/>
      <c r="K259" s="16"/>
      <c r="L259" s="20"/>
      <c r="M259" s="91"/>
      <c r="N259" s="90"/>
      <c r="O259" s="54"/>
      <c r="P259" s="16"/>
      <c r="Q259">
        <v>67.099999999999994</v>
      </c>
      <c r="R259" t="s">
        <v>5</v>
      </c>
    </row>
    <row r="260" spans="1:18" x14ac:dyDescent="0.3">
      <c r="A260" s="54"/>
      <c r="B260" s="122" t="s">
        <v>181</v>
      </c>
      <c r="C260" s="144"/>
      <c r="D260" s="78"/>
      <c r="E260" s="114"/>
      <c r="F260" s="113">
        <v>179.2</v>
      </c>
      <c r="G260" s="20"/>
      <c r="H260" s="16"/>
      <c r="I260" s="90"/>
      <c r="J260" s="54"/>
      <c r="K260" s="16"/>
      <c r="L260" s="20"/>
      <c r="M260" s="91"/>
      <c r="N260" s="90"/>
      <c r="O260" s="54"/>
      <c r="P260" s="16"/>
      <c r="Q260">
        <v>7</v>
      </c>
      <c r="R260" t="s">
        <v>6</v>
      </c>
    </row>
    <row r="261" spans="1:18" x14ac:dyDescent="0.3">
      <c r="A261" s="54"/>
      <c r="B261" s="122"/>
      <c r="C261" s="144"/>
      <c r="D261" s="78">
        <v>808.6</v>
      </c>
      <c r="E261" s="114"/>
      <c r="F261" s="113">
        <v>294.60000000000002</v>
      </c>
      <c r="G261" s="20"/>
      <c r="H261" s="16"/>
      <c r="I261" s="90"/>
      <c r="J261" s="54"/>
      <c r="K261" s="16"/>
      <c r="L261" s="20"/>
      <c r="M261" s="91"/>
      <c r="N261" s="90"/>
      <c r="O261" s="54"/>
      <c r="P261" s="16"/>
    </row>
    <row r="262" spans="1:18" x14ac:dyDescent="0.3">
      <c r="A262" s="54"/>
      <c r="B262" s="122"/>
      <c r="C262" s="144"/>
      <c r="D262" s="78"/>
      <c r="E262" s="114"/>
      <c r="F262" s="113">
        <v>673</v>
      </c>
      <c r="G262" s="20"/>
      <c r="H262" s="16"/>
      <c r="I262" s="90"/>
      <c r="J262" s="54"/>
      <c r="K262" s="16"/>
      <c r="L262" s="20"/>
      <c r="M262" s="91"/>
      <c r="N262" s="90"/>
      <c r="O262" s="54"/>
      <c r="P262" s="16"/>
    </row>
    <row r="263" spans="1:18" x14ac:dyDescent="0.3">
      <c r="A263" s="54"/>
      <c r="B263" s="122"/>
      <c r="C263" s="144"/>
      <c r="D263" s="78"/>
      <c r="E263" s="114">
        <v>627.1</v>
      </c>
      <c r="F263" s="113">
        <v>603</v>
      </c>
      <c r="G263" s="20"/>
      <c r="H263" s="16"/>
      <c r="I263" s="90"/>
      <c r="J263" s="54"/>
      <c r="K263" s="16"/>
      <c r="L263" s="20"/>
      <c r="M263" s="91"/>
      <c r="N263" s="90"/>
      <c r="O263" s="54"/>
      <c r="P263" s="16"/>
    </row>
    <row r="264" spans="1:18" x14ac:dyDescent="0.3">
      <c r="A264" s="54"/>
      <c r="B264" s="122"/>
      <c r="C264" s="144"/>
      <c r="D264" s="78"/>
      <c r="E264" s="114">
        <v>612.79999999999995</v>
      </c>
      <c r="F264" s="113">
        <v>126.7</v>
      </c>
      <c r="G264" s="20"/>
      <c r="H264" s="16"/>
      <c r="I264" s="90"/>
      <c r="J264" s="54"/>
      <c r="K264" s="16"/>
      <c r="L264" s="20"/>
      <c r="M264" s="91"/>
      <c r="N264" s="90"/>
      <c r="O264" s="54"/>
      <c r="P264" s="16"/>
    </row>
    <row r="265" spans="1:18" x14ac:dyDescent="0.3">
      <c r="A265" s="54"/>
      <c r="B265" s="122"/>
      <c r="C265" s="144"/>
      <c r="D265" s="78"/>
      <c r="E265" s="114"/>
      <c r="F265" s="113">
        <v>230.9</v>
      </c>
      <c r="G265" s="20"/>
      <c r="H265" s="16"/>
      <c r="I265" s="90"/>
      <c r="J265" s="54"/>
      <c r="K265" s="16"/>
      <c r="L265" s="20"/>
      <c r="M265" s="91"/>
      <c r="N265" s="90"/>
      <c r="O265" s="54"/>
      <c r="P265" s="16"/>
    </row>
    <row r="266" spans="1:18" x14ac:dyDescent="0.3">
      <c r="A266" s="54"/>
      <c r="B266" s="122"/>
      <c r="C266" s="144"/>
      <c r="D266" s="78"/>
      <c r="E266" s="114"/>
      <c r="F266" s="113">
        <v>295.60000000000002</v>
      </c>
      <c r="G266" s="20"/>
      <c r="H266" s="16"/>
      <c r="I266" s="90"/>
      <c r="J266" s="54"/>
      <c r="K266" s="16"/>
      <c r="L266" s="20"/>
      <c r="M266" s="91"/>
      <c r="N266" s="90"/>
      <c r="O266" s="54"/>
      <c r="P266" s="16"/>
    </row>
    <row r="267" spans="1:18" x14ac:dyDescent="0.3">
      <c r="A267" s="54"/>
      <c r="B267" s="122"/>
      <c r="C267" s="144"/>
      <c r="D267" s="78"/>
      <c r="E267" s="114"/>
      <c r="F267" s="113">
        <v>279.3</v>
      </c>
      <c r="G267" s="20"/>
      <c r="H267" s="16"/>
      <c r="I267" s="90"/>
      <c r="J267" s="54"/>
      <c r="K267" s="16"/>
      <c r="L267" s="20"/>
      <c r="M267" s="91"/>
      <c r="N267" s="90"/>
      <c r="O267" s="54"/>
      <c r="P267" s="16"/>
    </row>
    <row r="268" spans="1:18" x14ac:dyDescent="0.3">
      <c r="A268" s="54"/>
      <c r="B268" s="122"/>
      <c r="C268" s="144"/>
      <c r="D268" s="78"/>
      <c r="E268" s="114"/>
      <c r="F268" s="113">
        <v>242.1</v>
      </c>
      <c r="G268" s="20"/>
      <c r="H268" s="16"/>
      <c r="I268" s="90"/>
      <c r="J268" s="54"/>
      <c r="K268" s="16"/>
      <c r="L268" s="20"/>
      <c r="M268" s="91"/>
      <c r="N268" s="90"/>
      <c r="O268" s="54"/>
      <c r="P268" s="16"/>
    </row>
    <row r="269" spans="1:18" x14ac:dyDescent="0.3">
      <c r="A269" s="54"/>
      <c r="B269" s="122"/>
      <c r="C269" s="144"/>
      <c r="D269" s="78"/>
      <c r="E269" s="114">
        <v>646.5</v>
      </c>
      <c r="F269" s="113"/>
      <c r="G269" s="20"/>
      <c r="H269" s="16"/>
      <c r="I269" s="90"/>
      <c r="J269" s="54"/>
      <c r="K269" s="16"/>
      <c r="L269" s="20"/>
      <c r="M269" s="91"/>
      <c r="N269" s="90"/>
      <c r="O269" s="54"/>
      <c r="P269" s="16"/>
    </row>
    <row r="270" spans="1:18" x14ac:dyDescent="0.3">
      <c r="A270" s="54"/>
      <c r="B270" s="122"/>
      <c r="C270" s="144"/>
      <c r="D270" s="78"/>
      <c r="E270" s="114"/>
      <c r="F270" s="113">
        <v>551.29999999999995</v>
      </c>
      <c r="G270" s="20"/>
      <c r="H270" s="16"/>
      <c r="I270" s="90"/>
      <c r="J270" s="54"/>
      <c r="K270" s="16"/>
      <c r="L270" s="20"/>
      <c r="M270" s="91"/>
      <c r="N270" s="90"/>
      <c r="O270" s="54"/>
      <c r="P270" s="16"/>
    </row>
    <row r="271" spans="1:18" x14ac:dyDescent="0.3">
      <c r="A271" s="54"/>
      <c r="B271" s="122"/>
      <c r="C271" s="144"/>
      <c r="D271" s="78"/>
      <c r="E271" s="114"/>
      <c r="F271" s="113">
        <v>542.20000000000005</v>
      </c>
      <c r="G271" s="20"/>
      <c r="H271" s="16"/>
      <c r="I271" s="90"/>
      <c r="J271" s="54"/>
      <c r="K271" s="16"/>
      <c r="L271" s="20"/>
      <c r="M271" s="91"/>
      <c r="N271" s="90"/>
      <c r="O271" s="54"/>
      <c r="P271" s="16"/>
    </row>
    <row r="272" spans="1:18" x14ac:dyDescent="0.3">
      <c r="A272" s="54"/>
      <c r="B272" s="122"/>
      <c r="C272" s="144"/>
      <c r="D272" s="78"/>
      <c r="E272" s="114"/>
      <c r="F272" s="113">
        <v>589.6</v>
      </c>
      <c r="G272" s="20"/>
      <c r="H272" s="16"/>
      <c r="I272" s="90"/>
      <c r="J272" s="54"/>
      <c r="K272" s="16"/>
      <c r="L272" s="20"/>
      <c r="M272" s="91"/>
      <c r="N272" s="90"/>
      <c r="O272" s="54"/>
      <c r="P272" s="16"/>
    </row>
    <row r="273" spans="1:16" x14ac:dyDescent="0.3">
      <c r="A273" s="54"/>
      <c r="B273" s="122"/>
      <c r="C273" s="144"/>
      <c r="D273" s="78"/>
      <c r="E273" s="114">
        <v>430</v>
      </c>
      <c r="F273" s="113">
        <v>306.10000000000002</v>
      </c>
      <c r="G273" s="20"/>
      <c r="H273" s="16"/>
      <c r="I273" s="90"/>
      <c r="J273" s="54"/>
      <c r="K273" s="16"/>
      <c r="L273" s="20"/>
      <c r="M273" s="91"/>
      <c r="N273" s="90"/>
      <c r="O273" s="54"/>
      <c r="P273" s="16"/>
    </row>
    <row r="274" spans="1:16" x14ac:dyDescent="0.3">
      <c r="A274" s="54"/>
      <c r="B274" s="122"/>
      <c r="C274" s="144"/>
      <c r="D274" s="78"/>
      <c r="E274" s="114"/>
      <c r="F274" s="113">
        <v>370.5</v>
      </c>
      <c r="G274" s="20"/>
      <c r="H274" s="16"/>
      <c r="I274" s="90"/>
      <c r="J274" s="54"/>
      <c r="K274" s="16"/>
      <c r="L274" s="20"/>
      <c r="M274" s="91"/>
      <c r="N274" s="90"/>
      <c r="O274" s="54"/>
      <c r="P274" s="16"/>
    </row>
    <row r="275" spans="1:16" x14ac:dyDescent="0.3">
      <c r="A275" s="54"/>
      <c r="B275" s="122" t="s">
        <v>12</v>
      </c>
      <c r="C275" s="144"/>
      <c r="D275" s="78"/>
      <c r="E275" s="114"/>
      <c r="F275" s="113">
        <v>383.3</v>
      </c>
      <c r="G275" s="20"/>
      <c r="H275" s="16"/>
      <c r="I275" s="90"/>
      <c r="J275" s="54"/>
      <c r="K275" s="16"/>
      <c r="L275" s="20"/>
      <c r="M275" s="91"/>
      <c r="N275" s="90"/>
      <c r="O275" s="54"/>
      <c r="P275" s="16"/>
    </row>
    <row r="276" spans="1:16" x14ac:dyDescent="0.3">
      <c r="A276" s="54"/>
      <c r="B276" s="122" t="s">
        <v>13</v>
      </c>
      <c r="C276" s="144"/>
      <c r="D276" s="78"/>
      <c r="E276" s="114"/>
      <c r="F276" s="113">
        <v>483.3</v>
      </c>
      <c r="G276" s="20"/>
      <c r="H276" s="16"/>
      <c r="I276" s="90"/>
      <c r="J276" s="54"/>
      <c r="K276" s="16"/>
      <c r="L276" s="20"/>
      <c r="M276" s="91"/>
      <c r="N276" s="90"/>
      <c r="O276" s="54"/>
      <c r="P276" s="16"/>
    </row>
    <row r="277" spans="1:16" x14ac:dyDescent="0.3">
      <c r="A277" s="54"/>
      <c r="B277" s="122" t="s">
        <v>99</v>
      </c>
      <c r="C277" s="144"/>
      <c r="D277" s="78"/>
      <c r="E277" s="114"/>
      <c r="F277" s="113">
        <v>573.5</v>
      </c>
      <c r="G277" s="20"/>
      <c r="H277" s="16"/>
      <c r="I277" s="90"/>
      <c r="J277" s="54"/>
      <c r="K277" s="16"/>
      <c r="L277" s="20"/>
      <c r="M277" s="91"/>
      <c r="N277" s="90"/>
      <c r="O277" s="54"/>
      <c r="P277" s="16"/>
    </row>
    <row r="278" spans="1:16" x14ac:dyDescent="0.3">
      <c r="A278" s="54"/>
      <c r="B278" s="122" t="s">
        <v>100</v>
      </c>
      <c r="C278" s="144"/>
      <c r="D278" s="78"/>
      <c r="E278" s="114"/>
      <c r="F278" s="113">
        <v>648.20000000000005</v>
      </c>
      <c r="G278" s="20"/>
      <c r="H278" s="16"/>
      <c r="I278" s="90"/>
      <c r="J278" s="54"/>
      <c r="K278" s="16"/>
      <c r="L278" s="20"/>
      <c r="M278" s="91"/>
      <c r="N278" s="90"/>
      <c r="O278" s="54"/>
      <c r="P278" s="16"/>
    </row>
    <row r="279" spans="1:16" x14ac:dyDescent="0.3">
      <c r="A279" s="54"/>
      <c r="B279" s="122"/>
      <c r="C279" s="144"/>
      <c r="D279" s="78"/>
      <c r="E279" s="114"/>
      <c r="F279" s="113">
        <v>678.6</v>
      </c>
      <c r="G279" s="20"/>
      <c r="H279" s="16"/>
      <c r="I279" s="90"/>
      <c r="J279" s="54"/>
      <c r="K279" s="16"/>
      <c r="L279" s="20"/>
      <c r="M279" s="91"/>
      <c r="N279" s="90"/>
      <c r="O279" s="54"/>
      <c r="P279" s="16"/>
    </row>
    <row r="280" spans="1:16" x14ac:dyDescent="0.3">
      <c r="A280" s="54"/>
      <c r="B280" s="122"/>
      <c r="C280" s="144"/>
      <c r="D280" s="78"/>
      <c r="E280" s="114"/>
      <c r="F280" s="113">
        <v>728.1</v>
      </c>
      <c r="G280" s="20"/>
      <c r="H280" s="16"/>
      <c r="I280" s="90"/>
      <c r="J280" s="54"/>
      <c r="K280" s="16"/>
      <c r="L280" s="20"/>
      <c r="M280" s="91"/>
      <c r="N280" s="90"/>
      <c r="O280" s="54"/>
      <c r="P280" s="16"/>
    </row>
    <row r="281" spans="1:16" x14ac:dyDescent="0.3">
      <c r="A281" s="54"/>
      <c r="B281" s="122"/>
      <c r="C281" s="144"/>
      <c r="D281" s="78"/>
      <c r="E281" s="114"/>
      <c r="F281" s="113">
        <v>523.79999999999995</v>
      </c>
      <c r="G281" s="20"/>
      <c r="H281" s="16"/>
      <c r="I281" s="90"/>
      <c r="J281" s="54"/>
      <c r="K281" s="16"/>
      <c r="L281" s="20"/>
      <c r="M281" s="91"/>
      <c r="N281" s="90"/>
      <c r="O281" s="54"/>
      <c r="P281" s="16"/>
    </row>
    <row r="282" spans="1:16" x14ac:dyDescent="0.3">
      <c r="A282" s="54"/>
      <c r="B282" s="122"/>
      <c r="C282" s="144"/>
      <c r="D282" s="78"/>
      <c r="E282" s="114"/>
      <c r="F282" s="113">
        <v>306.10000000000002</v>
      </c>
      <c r="G282" s="20"/>
      <c r="H282" s="16"/>
      <c r="I282" s="90"/>
      <c r="J282" s="54"/>
      <c r="K282" s="16"/>
      <c r="L282" s="20"/>
      <c r="M282" s="91"/>
      <c r="N282" s="90"/>
      <c r="O282" s="54"/>
      <c r="P282" s="16"/>
    </row>
    <row r="283" spans="1:16" x14ac:dyDescent="0.3">
      <c r="A283" s="54"/>
      <c r="B283" s="122"/>
      <c r="C283" s="144"/>
      <c r="D283" s="78"/>
      <c r="E283" s="114"/>
      <c r="F283" s="113">
        <v>370.5</v>
      </c>
      <c r="G283" s="20"/>
      <c r="H283" s="16"/>
      <c r="I283" s="90"/>
      <c r="J283" s="54"/>
      <c r="K283" s="16"/>
      <c r="L283" s="20"/>
      <c r="M283" s="91"/>
      <c r="N283" s="90"/>
      <c r="O283" s="54"/>
      <c r="P283" s="16"/>
    </row>
    <row r="284" spans="1:16" x14ac:dyDescent="0.3">
      <c r="A284" s="54"/>
      <c r="B284" s="122"/>
      <c r="C284" s="144"/>
      <c r="D284" s="78"/>
      <c r="E284" s="114">
        <v>812</v>
      </c>
      <c r="F284" s="113">
        <v>383.3</v>
      </c>
      <c r="G284" s="20"/>
      <c r="H284" s="16"/>
      <c r="I284" s="90"/>
      <c r="J284" s="54"/>
      <c r="K284" s="16"/>
      <c r="L284" s="20"/>
      <c r="M284" s="91"/>
      <c r="N284" s="90"/>
      <c r="O284" s="54"/>
      <c r="P284" s="16"/>
    </row>
    <row r="285" spans="1:16" x14ac:dyDescent="0.3">
      <c r="A285" s="54"/>
      <c r="B285" s="122"/>
      <c r="C285" s="144"/>
      <c r="D285" s="78"/>
      <c r="E285" s="114"/>
      <c r="F285" s="113">
        <v>294.60000000000002</v>
      </c>
      <c r="G285" s="20"/>
      <c r="H285" s="16"/>
      <c r="I285" s="90"/>
      <c r="J285" s="54"/>
      <c r="K285" s="16"/>
      <c r="L285" s="20"/>
      <c r="M285" s="91"/>
      <c r="N285" s="90"/>
      <c r="O285" s="54"/>
      <c r="P285" s="16"/>
    </row>
    <row r="286" spans="1:16" x14ac:dyDescent="0.3">
      <c r="A286" s="54"/>
      <c r="B286" s="122"/>
      <c r="C286" s="144"/>
      <c r="D286" s="78"/>
      <c r="E286" s="114"/>
      <c r="F286" s="113">
        <v>674</v>
      </c>
      <c r="G286" s="20"/>
      <c r="H286" s="16"/>
      <c r="I286" s="90"/>
      <c r="J286" s="54"/>
      <c r="K286" s="16"/>
      <c r="L286" s="20"/>
      <c r="M286" s="91"/>
      <c r="N286" s="90"/>
      <c r="O286" s="54"/>
      <c r="P286" s="16"/>
    </row>
    <row r="287" spans="1:16" x14ac:dyDescent="0.3">
      <c r="A287" s="54"/>
      <c r="B287" s="122"/>
      <c r="C287" s="144"/>
      <c r="D287" s="78"/>
      <c r="E287" s="114">
        <v>670</v>
      </c>
      <c r="F287" s="113">
        <v>627.29999999999995</v>
      </c>
      <c r="G287" s="20"/>
      <c r="H287" s="16"/>
      <c r="I287" s="90"/>
      <c r="J287" s="54"/>
      <c r="K287" s="16"/>
      <c r="L287" s="20"/>
      <c r="M287" s="91"/>
      <c r="N287" s="90"/>
      <c r="O287" s="54"/>
      <c r="P287" s="16"/>
    </row>
    <row r="288" spans="1:16" x14ac:dyDescent="0.3">
      <c r="A288" s="54"/>
      <c r="B288" s="122"/>
      <c r="C288" s="144"/>
      <c r="D288" s="78"/>
      <c r="E288" s="114">
        <v>237.8</v>
      </c>
      <c r="F288" s="113">
        <v>555.4</v>
      </c>
      <c r="G288" s="20"/>
      <c r="H288" s="16"/>
      <c r="I288" s="90"/>
      <c r="J288" s="54"/>
      <c r="K288" s="16"/>
      <c r="L288" s="20"/>
      <c r="M288" s="91"/>
      <c r="N288" s="90"/>
      <c r="O288" s="54"/>
      <c r="P288" s="16"/>
    </row>
    <row r="289" spans="1:16" x14ac:dyDescent="0.3">
      <c r="A289" s="54"/>
      <c r="B289" s="122"/>
      <c r="C289" s="144"/>
      <c r="D289" s="78"/>
      <c r="E289" s="114">
        <v>214.6</v>
      </c>
      <c r="F289" s="113">
        <v>428.3</v>
      </c>
      <c r="G289" s="20"/>
      <c r="H289" s="16"/>
      <c r="I289" s="90"/>
      <c r="J289" s="54"/>
      <c r="K289" s="16"/>
      <c r="L289" s="20"/>
      <c r="M289" s="91"/>
      <c r="N289" s="90"/>
      <c r="O289" s="54"/>
      <c r="P289" s="16"/>
    </row>
    <row r="290" spans="1:16" x14ac:dyDescent="0.3">
      <c r="A290" s="54"/>
      <c r="B290" s="122"/>
      <c r="C290" s="144"/>
      <c r="D290" s="78"/>
      <c r="E290" s="114"/>
      <c r="F290" s="113">
        <v>434.5</v>
      </c>
      <c r="G290" s="20"/>
      <c r="H290" s="16"/>
      <c r="I290" s="90"/>
      <c r="J290" s="54"/>
      <c r="K290" s="16"/>
      <c r="L290" s="20"/>
      <c r="M290" s="91"/>
      <c r="N290" s="90"/>
      <c r="O290" s="54"/>
      <c r="P290" s="16"/>
    </row>
    <row r="291" spans="1:16" x14ac:dyDescent="0.3">
      <c r="A291" s="54" t="s">
        <v>346</v>
      </c>
      <c r="B291" s="123" t="s">
        <v>76</v>
      </c>
      <c r="C291" s="138" t="s">
        <v>263</v>
      </c>
      <c r="D291" s="78"/>
      <c r="E291" s="114">
        <v>23.1</v>
      </c>
      <c r="F291" s="113"/>
      <c r="G291" s="20">
        <v>30.2</v>
      </c>
      <c r="H291" s="16">
        <v>11.7</v>
      </c>
      <c r="I291" s="90">
        <v>1424.9</v>
      </c>
      <c r="J291" s="54">
        <v>26.83</v>
      </c>
      <c r="K291" s="16">
        <v>337.76</v>
      </c>
      <c r="L291" s="20"/>
      <c r="M291" s="91">
        <v>73.930000000000007</v>
      </c>
      <c r="N291" s="90">
        <v>327.57</v>
      </c>
      <c r="O291" s="54">
        <v>43.01</v>
      </c>
      <c r="P291" s="16">
        <v>327.57</v>
      </c>
    </row>
    <row r="292" spans="1:16" x14ac:dyDescent="0.3">
      <c r="A292" s="54" t="s">
        <v>346</v>
      </c>
      <c r="B292" s="123" t="s">
        <v>77</v>
      </c>
      <c r="C292" s="139"/>
      <c r="D292" s="78"/>
      <c r="E292" s="114">
        <v>38</v>
      </c>
      <c r="F292" s="113"/>
      <c r="G292" s="20">
        <v>72.900000000000006</v>
      </c>
      <c r="H292" s="16">
        <v>24</v>
      </c>
      <c r="I292" s="90">
        <v>1424.9</v>
      </c>
      <c r="J292" s="54">
        <v>26.83</v>
      </c>
      <c r="K292" s="16">
        <v>337.76</v>
      </c>
      <c r="L292" s="20"/>
      <c r="M292" s="91">
        <v>70.67</v>
      </c>
      <c r="N292" s="90">
        <v>327.57</v>
      </c>
      <c r="O292" s="54">
        <v>26.43</v>
      </c>
      <c r="P292" s="16">
        <v>327.57</v>
      </c>
    </row>
    <row r="293" spans="1:16" x14ac:dyDescent="0.3">
      <c r="A293" s="54" t="s">
        <v>360</v>
      </c>
      <c r="B293" s="123" t="s">
        <v>76</v>
      </c>
      <c r="C293" s="139"/>
      <c r="D293" s="78"/>
      <c r="E293" s="114">
        <v>7.3</v>
      </c>
      <c r="F293" s="113"/>
      <c r="G293" s="20">
        <v>6.1</v>
      </c>
      <c r="H293" s="16">
        <v>4.0999999999999996</v>
      </c>
      <c r="I293" s="90">
        <v>2034.2</v>
      </c>
      <c r="J293" s="54">
        <v>36.24</v>
      </c>
      <c r="K293" s="16">
        <v>154.55000000000001</v>
      </c>
      <c r="L293" s="20"/>
      <c r="M293" s="91">
        <v>27.33</v>
      </c>
      <c r="N293" s="90">
        <v>329.63</v>
      </c>
      <c r="O293" s="54">
        <v>19.95</v>
      </c>
      <c r="P293" s="16">
        <v>328.89</v>
      </c>
    </row>
    <row r="294" spans="1:16" x14ac:dyDescent="0.3">
      <c r="A294" s="54" t="s">
        <v>355</v>
      </c>
      <c r="B294" s="123" t="s">
        <v>77</v>
      </c>
      <c r="C294" s="139"/>
      <c r="D294" s="78"/>
      <c r="E294" s="114">
        <v>330.3</v>
      </c>
      <c r="F294" s="113"/>
      <c r="G294" s="20">
        <v>387</v>
      </c>
      <c r="H294" s="16">
        <v>227</v>
      </c>
      <c r="I294" s="90">
        <v>1472.4</v>
      </c>
      <c r="J294" s="54">
        <v>36.869999999999997</v>
      </c>
      <c r="K294" s="16">
        <v>155.16</v>
      </c>
      <c r="L294" s="20"/>
      <c r="M294" s="91">
        <v>43.5</v>
      </c>
      <c r="N294" s="90">
        <v>339.53</v>
      </c>
      <c r="O294" s="54">
        <v>22.34</v>
      </c>
      <c r="P294" s="16">
        <v>330.14</v>
      </c>
    </row>
    <row r="295" spans="1:16" x14ac:dyDescent="0.3">
      <c r="A295" s="54" t="s">
        <v>362</v>
      </c>
      <c r="B295" s="123" t="s">
        <v>58</v>
      </c>
      <c r="C295" s="139"/>
      <c r="D295" s="78"/>
      <c r="E295" s="114">
        <v>4.9000000000000004</v>
      </c>
      <c r="F295" s="113"/>
      <c r="G295" s="20">
        <v>5</v>
      </c>
      <c r="H295" s="16">
        <v>0.5</v>
      </c>
      <c r="I295" s="90">
        <v>1203.4000000000001</v>
      </c>
      <c r="J295" s="54">
        <v>29.33</v>
      </c>
      <c r="K295" s="16">
        <v>147</v>
      </c>
      <c r="L295" s="20"/>
      <c r="M295" s="91">
        <v>55.74</v>
      </c>
      <c r="N295" s="90">
        <v>328.57</v>
      </c>
      <c r="O295" s="54">
        <v>53.03</v>
      </c>
      <c r="P295" s="16">
        <v>328.57</v>
      </c>
    </row>
    <row r="296" spans="1:16" x14ac:dyDescent="0.3">
      <c r="A296" s="54" t="s">
        <v>362</v>
      </c>
      <c r="B296" s="123" t="s">
        <v>36</v>
      </c>
      <c r="C296" s="139"/>
      <c r="D296" s="78"/>
      <c r="E296" s="114">
        <v>33.9</v>
      </c>
      <c r="F296" s="113"/>
      <c r="G296" s="20">
        <v>16.7</v>
      </c>
      <c r="H296" s="16">
        <v>29.8</v>
      </c>
      <c r="I296" s="90">
        <v>1203.4000000000001</v>
      </c>
      <c r="J296" s="54">
        <v>29.33</v>
      </c>
      <c r="K296" s="16">
        <v>147</v>
      </c>
      <c r="L296" s="20"/>
      <c r="M296" s="91">
        <v>70.27</v>
      </c>
      <c r="N296" s="90">
        <v>328.57</v>
      </c>
      <c r="O296" s="54">
        <v>14.8</v>
      </c>
      <c r="P296" s="16">
        <v>328.57</v>
      </c>
    </row>
    <row r="297" spans="1:16" x14ac:dyDescent="0.3">
      <c r="A297" s="54" t="s">
        <v>360</v>
      </c>
      <c r="B297" s="123" t="s">
        <v>77</v>
      </c>
      <c r="C297" s="139"/>
      <c r="D297" s="78"/>
      <c r="E297" s="114">
        <v>16.7</v>
      </c>
      <c r="F297" s="113"/>
      <c r="G297" s="20">
        <v>14.1</v>
      </c>
      <c r="H297" s="16">
        <v>9.6999999999999993</v>
      </c>
      <c r="I297" s="90">
        <v>2034.2</v>
      </c>
      <c r="J297" s="54">
        <v>36.24</v>
      </c>
      <c r="K297" s="16">
        <v>154.55000000000001</v>
      </c>
      <c r="L297" s="20"/>
      <c r="M297" s="91">
        <v>23.67</v>
      </c>
      <c r="N297" s="90">
        <v>329.63</v>
      </c>
      <c r="O297" s="54">
        <v>18.77</v>
      </c>
      <c r="P297" s="16">
        <v>328.86</v>
      </c>
    </row>
    <row r="298" spans="1:16" x14ac:dyDescent="0.3">
      <c r="A298" s="54" t="s">
        <v>360</v>
      </c>
      <c r="B298" s="123" t="s">
        <v>36</v>
      </c>
      <c r="C298" s="139"/>
      <c r="D298" s="78"/>
      <c r="E298" s="114">
        <v>89</v>
      </c>
      <c r="F298" s="113"/>
      <c r="G298" s="20">
        <v>60.6</v>
      </c>
      <c r="H298" s="16">
        <v>65.3</v>
      </c>
      <c r="I298" s="90">
        <v>2034.2</v>
      </c>
      <c r="J298" s="54">
        <v>36.24</v>
      </c>
      <c r="K298" s="16">
        <v>154.55000000000001</v>
      </c>
      <c r="L298" s="20"/>
      <c r="M298" s="91">
        <v>3.82</v>
      </c>
      <c r="N298" s="90">
        <v>21.21</v>
      </c>
      <c r="O298" s="54">
        <v>40.19</v>
      </c>
      <c r="P298" s="16">
        <v>329.63</v>
      </c>
    </row>
    <row r="299" spans="1:16" x14ac:dyDescent="0.3">
      <c r="A299" s="54" t="s">
        <v>355</v>
      </c>
      <c r="B299" s="123" t="s">
        <v>36</v>
      </c>
      <c r="C299" s="139"/>
      <c r="D299" s="78"/>
      <c r="E299" s="114">
        <v>335.4</v>
      </c>
      <c r="F299" s="113"/>
      <c r="G299" s="20">
        <v>377.3</v>
      </c>
      <c r="H299" s="16">
        <v>214.2</v>
      </c>
      <c r="I299" s="90">
        <v>1472.4</v>
      </c>
      <c r="J299" s="54">
        <v>36.869999999999997</v>
      </c>
      <c r="K299" s="16">
        <v>155.16</v>
      </c>
      <c r="L299" s="20"/>
      <c r="M299" s="91">
        <v>33.5</v>
      </c>
      <c r="N299" s="90">
        <v>329.53</v>
      </c>
      <c r="O299" s="54">
        <v>28.99</v>
      </c>
      <c r="P299" s="16">
        <v>329.65</v>
      </c>
    </row>
    <row r="300" spans="1:16" x14ac:dyDescent="0.3">
      <c r="A300" s="54" t="s">
        <v>359</v>
      </c>
      <c r="B300" s="123" t="s">
        <v>36</v>
      </c>
      <c r="C300" s="139"/>
      <c r="D300" s="78"/>
      <c r="E300" s="114">
        <v>145.19999999999999</v>
      </c>
      <c r="F300" s="113"/>
      <c r="G300" s="20">
        <v>113.3</v>
      </c>
      <c r="H300" s="16">
        <v>76.599999999999994</v>
      </c>
      <c r="I300" s="90">
        <v>1905.7</v>
      </c>
      <c r="J300" s="54">
        <v>34.81</v>
      </c>
      <c r="K300" s="16">
        <v>155.44999999999999</v>
      </c>
      <c r="L300" s="20"/>
      <c r="M300" s="91">
        <v>22.03</v>
      </c>
      <c r="N300" s="90">
        <v>334.04</v>
      </c>
      <c r="O300" s="54">
        <v>37.380000000000003</v>
      </c>
      <c r="P300" s="16">
        <v>334.04</v>
      </c>
    </row>
    <row r="301" spans="1:16" x14ac:dyDescent="0.3">
      <c r="A301" s="54"/>
      <c r="B301" s="123"/>
      <c r="C301" s="139"/>
      <c r="D301" s="78"/>
      <c r="E301" s="114">
        <v>38</v>
      </c>
      <c r="F301" s="113"/>
      <c r="G301" s="20"/>
      <c r="H301" s="16"/>
      <c r="I301" s="90"/>
      <c r="J301" s="54"/>
      <c r="K301" s="16"/>
      <c r="L301" s="20"/>
      <c r="M301" s="91"/>
      <c r="N301" s="90"/>
      <c r="O301" s="54"/>
      <c r="P301" s="16"/>
    </row>
    <row r="302" spans="1:16" x14ac:dyDescent="0.3">
      <c r="A302" s="54" t="s">
        <v>371</v>
      </c>
      <c r="B302" s="134" t="s">
        <v>36</v>
      </c>
      <c r="C302" s="139"/>
      <c r="D302" s="78">
        <v>94</v>
      </c>
      <c r="E302" s="114"/>
      <c r="F302" s="113"/>
      <c r="G302" s="20">
        <v>46.8</v>
      </c>
      <c r="H302" s="16">
        <v>81.5</v>
      </c>
      <c r="I302" s="90">
        <v>2101.6</v>
      </c>
      <c r="J302" s="54">
        <v>32.21</v>
      </c>
      <c r="K302" s="16">
        <v>335.93</v>
      </c>
      <c r="L302" s="20">
        <v>29.88</v>
      </c>
      <c r="M302" s="91">
        <v>9.91</v>
      </c>
      <c r="N302" s="90">
        <v>332.85</v>
      </c>
      <c r="O302" s="54">
        <v>32.54</v>
      </c>
      <c r="P302" s="16">
        <v>15.06</v>
      </c>
    </row>
    <row r="303" spans="1:16" x14ac:dyDescent="0.3">
      <c r="A303" s="54" t="s">
        <v>346</v>
      </c>
      <c r="B303" s="123" t="s">
        <v>36</v>
      </c>
      <c r="C303" s="139"/>
      <c r="D303" s="78"/>
      <c r="E303" s="114">
        <v>86.6</v>
      </c>
      <c r="F303" s="113"/>
      <c r="G303" s="20">
        <v>94</v>
      </c>
      <c r="H303" s="16">
        <v>54.6</v>
      </c>
      <c r="I303" s="90">
        <v>1424.9</v>
      </c>
      <c r="J303" s="54">
        <v>26.83</v>
      </c>
      <c r="K303" s="16">
        <v>337.76</v>
      </c>
      <c r="L303" s="20"/>
      <c r="M303" s="91">
        <v>52.69</v>
      </c>
      <c r="N303" s="90">
        <v>33.76</v>
      </c>
      <c r="O303" s="54">
        <v>28.76</v>
      </c>
      <c r="P303" s="16">
        <v>332.74</v>
      </c>
    </row>
    <row r="304" spans="1:16" x14ac:dyDescent="0.3">
      <c r="A304" s="54" t="s">
        <v>345</v>
      </c>
      <c r="B304" s="112" t="s">
        <v>242</v>
      </c>
      <c r="C304" s="78" t="s">
        <v>276</v>
      </c>
      <c r="D304" s="140" t="s">
        <v>264</v>
      </c>
      <c r="E304" s="140"/>
      <c r="F304" s="140"/>
      <c r="G304" s="20" t="s">
        <v>342</v>
      </c>
      <c r="H304" s="16" t="s">
        <v>353</v>
      </c>
      <c r="I304" s="90" t="s">
        <v>344</v>
      </c>
      <c r="J304" s="54" t="s">
        <v>347</v>
      </c>
      <c r="K304" s="16" t="s">
        <v>348</v>
      </c>
      <c r="L304" s="20"/>
      <c r="M304" s="91" t="s">
        <v>349</v>
      </c>
      <c r="N304" s="90" t="s">
        <v>351</v>
      </c>
      <c r="O304" s="54" t="s">
        <v>352</v>
      </c>
      <c r="P304" s="16" t="s">
        <v>350</v>
      </c>
    </row>
  </sheetData>
  <mergeCells count="7">
    <mergeCell ref="C291:C303"/>
    <mergeCell ref="D304:F304"/>
    <mergeCell ref="D1:F1"/>
    <mergeCell ref="C2:C50"/>
    <mergeCell ref="C53:C65"/>
    <mergeCell ref="C66:C257"/>
    <mergeCell ref="C258:C29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6CAD-2C12-47C2-A083-2EA1BBAA0340}">
  <dimension ref="A1:E67"/>
  <sheetViews>
    <sheetView workbookViewId="0">
      <selection activeCell="G9" sqref="G9"/>
    </sheetView>
  </sheetViews>
  <sheetFormatPr defaultRowHeight="14.4" x14ac:dyDescent="0.3"/>
  <cols>
    <col min="1" max="2" width="9.109375" style="92"/>
    <col min="3" max="3" width="9" style="92" bestFit="1" customWidth="1"/>
    <col min="4" max="4" width="10" style="92" bestFit="1" customWidth="1"/>
    <col min="5" max="5" width="13.33203125" style="92" bestFit="1" customWidth="1"/>
  </cols>
  <sheetData>
    <row r="1" spans="1:5" x14ac:dyDescent="0.3">
      <c r="A1" s="129"/>
      <c r="B1" s="129"/>
      <c r="C1" s="145" t="s">
        <v>358</v>
      </c>
      <c r="D1" s="145"/>
      <c r="E1" s="129"/>
    </row>
    <row r="2" spans="1:5" x14ac:dyDescent="0.3">
      <c r="A2" s="129" t="s">
        <v>82</v>
      </c>
      <c r="B2" s="129" t="s">
        <v>171</v>
      </c>
      <c r="C2" s="129" t="s">
        <v>356</v>
      </c>
      <c r="D2" s="129" t="s">
        <v>357</v>
      </c>
      <c r="E2" s="129" t="s">
        <v>84</v>
      </c>
    </row>
    <row r="3" spans="1:5" x14ac:dyDescent="0.3">
      <c r="A3" s="129">
        <v>12</v>
      </c>
      <c r="B3" s="129" t="s">
        <v>76</v>
      </c>
      <c r="C3" s="129">
        <v>353654.4</v>
      </c>
      <c r="D3" s="129">
        <v>5714141.4000000004</v>
      </c>
      <c r="E3" s="129">
        <v>23.1</v>
      </c>
    </row>
    <row r="4" spans="1:5" x14ac:dyDescent="0.3">
      <c r="A4" s="129">
        <v>12</v>
      </c>
      <c r="B4" s="129" t="s">
        <v>77</v>
      </c>
      <c r="C4" s="129">
        <v>353696.2</v>
      </c>
      <c r="D4" s="129">
        <v>5714075.5999999996</v>
      </c>
      <c r="E4" s="129">
        <v>38</v>
      </c>
    </row>
    <row r="5" spans="1:5" x14ac:dyDescent="0.3">
      <c r="A5" s="129">
        <v>12</v>
      </c>
      <c r="B5" s="129" t="s">
        <v>36</v>
      </c>
      <c r="C5" s="129">
        <v>353785.2</v>
      </c>
      <c r="D5" s="129">
        <v>5713935.5999999996</v>
      </c>
      <c r="E5" s="129">
        <v>86.6</v>
      </c>
    </row>
    <row r="6" spans="1:5" x14ac:dyDescent="0.3">
      <c r="A6" s="129">
        <v>12</v>
      </c>
      <c r="B6" s="129" t="s">
        <v>33</v>
      </c>
      <c r="C6" s="129">
        <v>353724.5</v>
      </c>
      <c r="D6" s="129">
        <v>5713886.4000000004</v>
      </c>
      <c r="E6" s="129">
        <v>80.3</v>
      </c>
    </row>
    <row r="7" spans="1:5" x14ac:dyDescent="0.3">
      <c r="A7" s="129">
        <v>12</v>
      </c>
      <c r="B7" s="129" t="s">
        <v>22</v>
      </c>
      <c r="C7" s="129">
        <v>353670.1</v>
      </c>
      <c r="D7" s="129">
        <v>5713848.2999999998</v>
      </c>
      <c r="E7" s="129">
        <v>81.5</v>
      </c>
    </row>
    <row r="8" spans="1:5" x14ac:dyDescent="0.3">
      <c r="A8" s="129">
        <v>12</v>
      </c>
      <c r="B8" s="129" t="s">
        <v>15</v>
      </c>
      <c r="C8" s="129">
        <v>353754.7</v>
      </c>
      <c r="D8" s="129">
        <v>5713704.7999999998</v>
      </c>
      <c r="E8" s="129">
        <v>118</v>
      </c>
    </row>
    <row r="9" spans="1:5" x14ac:dyDescent="0.3">
      <c r="A9" s="129">
        <v>12</v>
      </c>
      <c r="B9" s="129" t="s">
        <v>29</v>
      </c>
      <c r="C9" s="129">
        <v>353781.8</v>
      </c>
      <c r="D9" s="129">
        <v>5713658.9000000004</v>
      </c>
      <c r="E9" s="129">
        <v>151.69999999999999</v>
      </c>
    </row>
    <row r="10" spans="1:5" x14ac:dyDescent="0.3">
      <c r="A10" s="129">
        <v>12</v>
      </c>
      <c r="B10" s="129" t="s">
        <v>1</v>
      </c>
      <c r="C10" s="129">
        <v>353816.4</v>
      </c>
      <c r="D10" s="129">
        <v>5713600</v>
      </c>
      <c r="E10" s="129">
        <v>148.1</v>
      </c>
    </row>
    <row r="11" spans="1:5" x14ac:dyDescent="0.3">
      <c r="A11" s="129">
        <v>12</v>
      </c>
      <c r="B11" s="129" t="s">
        <v>2</v>
      </c>
      <c r="C11" s="129">
        <v>353864.9</v>
      </c>
      <c r="D11" s="129">
        <v>5713517.7999999998</v>
      </c>
      <c r="E11" s="129">
        <v>134.80000000000001</v>
      </c>
    </row>
    <row r="12" spans="1:5" x14ac:dyDescent="0.3">
      <c r="A12" s="129">
        <v>12</v>
      </c>
      <c r="B12" s="129" t="s">
        <v>3</v>
      </c>
      <c r="C12" s="129">
        <v>353925.3</v>
      </c>
      <c r="D12" s="129">
        <v>5713415.2999999998</v>
      </c>
      <c r="E12" s="129">
        <v>97.5</v>
      </c>
    </row>
    <row r="13" spans="1:5" x14ac:dyDescent="0.3">
      <c r="A13" s="129">
        <v>11</v>
      </c>
      <c r="B13" s="129" t="s">
        <v>22</v>
      </c>
      <c r="C13" s="129">
        <v>352618</v>
      </c>
      <c r="D13" s="129">
        <v>5713529</v>
      </c>
      <c r="E13" s="129">
        <v>384</v>
      </c>
    </row>
    <row r="14" spans="1:5" x14ac:dyDescent="0.3">
      <c r="A14" s="129">
        <v>11</v>
      </c>
      <c r="B14" s="129" t="s">
        <v>33</v>
      </c>
      <c r="C14" s="129">
        <v>352586.3</v>
      </c>
      <c r="D14" s="129">
        <v>5713582.9000000004</v>
      </c>
      <c r="E14" s="129">
        <v>347.4</v>
      </c>
    </row>
    <row r="15" spans="1:5" x14ac:dyDescent="0.3">
      <c r="A15" s="129">
        <v>11</v>
      </c>
      <c r="B15" s="129" t="s">
        <v>2</v>
      </c>
      <c r="C15" s="129">
        <v>352873.6</v>
      </c>
      <c r="D15" s="129">
        <v>5712882.2999999998</v>
      </c>
      <c r="E15" s="129">
        <v>53.8</v>
      </c>
    </row>
    <row r="16" spans="1:5" x14ac:dyDescent="0.3">
      <c r="A16" s="129">
        <v>11</v>
      </c>
      <c r="B16" s="129" t="s">
        <v>3</v>
      </c>
      <c r="C16" s="129">
        <v>352516</v>
      </c>
      <c r="D16" s="129">
        <v>5712809.2000000002</v>
      </c>
      <c r="E16" s="129">
        <v>38.1</v>
      </c>
    </row>
    <row r="17" spans="1:5" x14ac:dyDescent="0.3">
      <c r="A17" s="129">
        <v>11</v>
      </c>
      <c r="B17" s="129" t="s">
        <v>50</v>
      </c>
      <c r="C17" s="129">
        <v>352677.8</v>
      </c>
      <c r="D17" s="129">
        <v>5713219.9000000004</v>
      </c>
      <c r="E17" s="129">
        <v>274.89999999999998</v>
      </c>
    </row>
    <row r="18" spans="1:5" x14ac:dyDescent="0.3">
      <c r="A18" s="129">
        <v>11</v>
      </c>
      <c r="B18" s="129" t="s">
        <v>29</v>
      </c>
      <c r="C18" s="129">
        <v>352742.9</v>
      </c>
      <c r="D18" s="129">
        <v>5713107.7000000002</v>
      </c>
      <c r="E18" s="129">
        <v>216.7</v>
      </c>
    </row>
    <row r="19" spans="1:5" x14ac:dyDescent="0.3">
      <c r="A19" s="129">
        <v>11</v>
      </c>
      <c r="B19" s="129" t="s">
        <v>1</v>
      </c>
      <c r="C19" s="129">
        <v>352812.4</v>
      </c>
      <c r="D19" s="129">
        <v>5712987.9000000004</v>
      </c>
      <c r="E19" s="129">
        <v>107.1</v>
      </c>
    </row>
    <row r="20" spans="1:5" x14ac:dyDescent="0.3">
      <c r="A20" s="129">
        <v>11</v>
      </c>
      <c r="B20" s="129" t="s">
        <v>77</v>
      </c>
      <c r="C20" s="129">
        <v>352375.4</v>
      </c>
      <c r="D20" s="129">
        <v>5713941.4000000004</v>
      </c>
      <c r="E20" s="129">
        <v>330.3</v>
      </c>
    </row>
    <row r="21" spans="1:5" x14ac:dyDescent="0.3">
      <c r="A21" s="129">
        <v>11</v>
      </c>
      <c r="B21" s="129" t="s">
        <v>36</v>
      </c>
      <c r="C21" s="129">
        <v>352552.7</v>
      </c>
      <c r="D21" s="129">
        <v>5713639.9000000004</v>
      </c>
      <c r="E21" s="129">
        <v>335.4</v>
      </c>
    </row>
    <row r="22" spans="1:5" x14ac:dyDescent="0.3">
      <c r="A22" s="129">
        <v>10</v>
      </c>
      <c r="B22" s="129" t="s">
        <v>36</v>
      </c>
      <c r="C22" s="129">
        <v>351671</v>
      </c>
      <c r="D22" s="129">
        <v>5712994.4000000004</v>
      </c>
      <c r="E22" s="129">
        <v>145.19999999999999</v>
      </c>
    </row>
    <row r="23" spans="1:5" x14ac:dyDescent="0.3">
      <c r="A23" s="129">
        <v>10</v>
      </c>
      <c r="B23" s="129" t="s">
        <v>33</v>
      </c>
      <c r="C23" s="129">
        <v>351702.4</v>
      </c>
      <c r="D23" s="129">
        <v>5712930</v>
      </c>
      <c r="E23" s="129">
        <v>201.6</v>
      </c>
    </row>
    <row r="24" spans="1:5" x14ac:dyDescent="0.3">
      <c r="A24" s="129">
        <v>10</v>
      </c>
      <c r="B24" s="129" t="s">
        <v>22</v>
      </c>
      <c r="C24" s="129">
        <v>351737.1</v>
      </c>
      <c r="D24" s="129">
        <v>5712858.7000000002</v>
      </c>
      <c r="E24" s="129">
        <v>228.5</v>
      </c>
    </row>
    <row r="25" spans="1:5" x14ac:dyDescent="0.3">
      <c r="A25" s="129">
        <v>10</v>
      </c>
      <c r="B25" s="129" t="s">
        <v>15</v>
      </c>
      <c r="C25" s="129">
        <v>351598.4</v>
      </c>
      <c r="D25" s="129">
        <v>5712639.4000000004</v>
      </c>
      <c r="E25" s="129">
        <v>184.9</v>
      </c>
    </row>
    <row r="26" spans="1:5" x14ac:dyDescent="0.3">
      <c r="A26" s="129">
        <v>10</v>
      </c>
      <c r="B26" s="129" t="s">
        <v>29</v>
      </c>
      <c r="C26" s="129">
        <v>351606.7</v>
      </c>
      <c r="D26" s="129">
        <v>5712567.2999999998</v>
      </c>
      <c r="E26" s="129">
        <v>212.1</v>
      </c>
    </row>
    <row r="27" spans="1:5" x14ac:dyDescent="0.3">
      <c r="A27" s="129">
        <v>10</v>
      </c>
      <c r="B27" s="129" t="s">
        <v>1</v>
      </c>
      <c r="C27" s="129">
        <v>351653.3</v>
      </c>
      <c r="D27" s="129">
        <v>5712508.4000000004</v>
      </c>
      <c r="E27" s="129">
        <v>238</v>
      </c>
    </row>
    <row r="28" spans="1:5" x14ac:dyDescent="0.3">
      <c r="A28" s="129">
        <v>10</v>
      </c>
      <c r="B28" s="129" t="s">
        <v>2</v>
      </c>
      <c r="C28" s="129">
        <v>351809.3</v>
      </c>
      <c r="D28" s="129">
        <v>5712310.7999999998</v>
      </c>
      <c r="E28" s="129">
        <v>239.4</v>
      </c>
    </row>
    <row r="29" spans="1:5" x14ac:dyDescent="0.3">
      <c r="A29" s="129">
        <v>10</v>
      </c>
      <c r="B29" s="129" t="s">
        <v>3</v>
      </c>
      <c r="C29" s="129">
        <v>351926.6</v>
      </c>
      <c r="D29" s="129">
        <v>5712170.5999999996</v>
      </c>
      <c r="E29" s="129">
        <v>164.2</v>
      </c>
    </row>
    <row r="30" spans="1:5" x14ac:dyDescent="0.3">
      <c r="A30" s="129">
        <v>10</v>
      </c>
      <c r="B30" s="129" t="s">
        <v>4</v>
      </c>
      <c r="C30" s="129">
        <v>352098.9</v>
      </c>
      <c r="D30" s="129">
        <v>5711971</v>
      </c>
      <c r="E30" s="129">
        <v>22</v>
      </c>
    </row>
    <row r="31" spans="1:5" x14ac:dyDescent="0.3">
      <c r="A31" s="3">
        <v>9</v>
      </c>
      <c r="B31" s="129" t="s">
        <v>76</v>
      </c>
      <c r="C31" s="129">
        <v>350948.2</v>
      </c>
      <c r="D31" s="129">
        <v>5712643</v>
      </c>
      <c r="E31" s="129">
        <v>7.3</v>
      </c>
    </row>
    <row r="32" spans="1:5" x14ac:dyDescent="0.3">
      <c r="A32" s="3">
        <v>9</v>
      </c>
      <c r="B32" s="129" t="s">
        <v>77</v>
      </c>
      <c r="C32" s="129">
        <v>350990.1</v>
      </c>
      <c r="D32" s="129">
        <v>5712571.5</v>
      </c>
      <c r="E32" s="129">
        <v>16.7</v>
      </c>
    </row>
    <row r="33" spans="1:5" x14ac:dyDescent="0.3">
      <c r="A33" s="3">
        <v>9</v>
      </c>
      <c r="B33" s="129" t="s">
        <v>36</v>
      </c>
      <c r="C33" s="129">
        <v>351061.5</v>
      </c>
      <c r="D33" s="129">
        <v>5712449.7000000002</v>
      </c>
      <c r="E33" s="129">
        <v>89</v>
      </c>
    </row>
    <row r="34" spans="1:5" x14ac:dyDescent="0.3">
      <c r="A34" s="3">
        <v>9</v>
      </c>
      <c r="B34" s="129" t="s">
        <v>59</v>
      </c>
      <c r="C34" s="129">
        <v>351098.3</v>
      </c>
      <c r="D34" s="129">
        <v>5712386.9000000004</v>
      </c>
      <c r="E34" s="129">
        <v>205.5</v>
      </c>
    </row>
    <row r="35" spans="1:5" x14ac:dyDescent="0.3">
      <c r="A35" s="3">
        <v>9</v>
      </c>
      <c r="B35" s="129" t="s">
        <v>22</v>
      </c>
      <c r="C35" s="129">
        <v>351075.3</v>
      </c>
      <c r="D35" s="129">
        <v>5712327.5999999996</v>
      </c>
      <c r="E35" s="129">
        <v>193.9</v>
      </c>
    </row>
    <row r="36" spans="1:5" x14ac:dyDescent="0.3">
      <c r="A36" s="3">
        <v>9</v>
      </c>
      <c r="B36" s="129" t="s">
        <v>15</v>
      </c>
      <c r="C36" s="129">
        <v>350906</v>
      </c>
      <c r="D36" s="129">
        <v>5712165.7999999998</v>
      </c>
      <c r="E36" s="129">
        <v>228.6</v>
      </c>
    </row>
    <row r="37" spans="1:5" x14ac:dyDescent="0.3">
      <c r="A37" s="3">
        <v>9</v>
      </c>
      <c r="B37" s="129" t="s">
        <v>29</v>
      </c>
      <c r="C37" s="129">
        <v>350994.6</v>
      </c>
      <c r="D37" s="129">
        <v>5712054.7999999998</v>
      </c>
      <c r="E37" s="129">
        <v>240.6</v>
      </c>
    </row>
    <row r="38" spans="1:5" x14ac:dyDescent="0.3">
      <c r="A38" s="3">
        <v>9</v>
      </c>
      <c r="B38" s="129" t="s">
        <v>1</v>
      </c>
      <c r="C38" s="129">
        <v>351038.2</v>
      </c>
      <c r="D38" s="129">
        <v>5712000.2999999998</v>
      </c>
      <c r="E38" s="129">
        <v>325.89999999999998</v>
      </c>
    </row>
    <row r="39" spans="1:5" x14ac:dyDescent="0.3">
      <c r="A39" s="3">
        <v>9</v>
      </c>
      <c r="B39" s="129" t="s">
        <v>2</v>
      </c>
      <c r="C39" s="129">
        <v>351277.1</v>
      </c>
      <c r="D39" s="129">
        <v>5711711.9000000004</v>
      </c>
      <c r="E39" s="129">
        <v>122.1</v>
      </c>
    </row>
    <row r="40" spans="1:5" x14ac:dyDescent="0.3">
      <c r="A40" s="3">
        <v>9</v>
      </c>
      <c r="B40" s="129" t="s">
        <v>3</v>
      </c>
      <c r="C40" s="129">
        <v>351360.3</v>
      </c>
      <c r="D40" s="129">
        <v>5711613</v>
      </c>
      <c r="E40" s="129">
        <v>81.3</v>
      </c>
    </row>
    <row r="41" spans="1:5" x14ac:dyDescent="0.3">
      <c r="A41" s="3">
        <v>9</v>
      </c>
      <c r="B41" s="129" t="s">
        <v>4</v>
      </c>
      <c r="C41" s="129">
        <v>351490</v>
      </c>
      <c r="D41" s="129">
        <v>5711455.9000000004</v>
      </c>
      <c r="E41" s="129">
        <v>18.100000000000001</v>
      </c>
    </row>
    <row r="42" spans="1:5" x14ac:dyDescent="0.3">
      <c r="A42" s="3">
        <v>8</v>
      </c>
      <c r="B42" s="129" t="s">
        <v>33</v>
      </c>
      <c r="C42" s="129">
        <v>350241.9</v>
      </c>
      <c r="D42" s="129">
        <v>5711431.4000000004</v>
      </c>
      <c r="E42" s="129">
        <v>332.1</v>
      </c>
    </row>
    <row r="43" spans="1:5" x14ac:dyDescent="0.3">
      <c r="A43" s="3">
        <v>8</v>
      </c>
      <c r="B43" s="129" t="s">
        <v>22</v>
      </c>
      <c r="C43" s="129">
        <v>350356.2</v>
      </c>
      <c r="D43" s="129">
        <v>5711367.5</v>
      </c>
      <c r="E43" s="129">
        <v>459.5</v>
      </c>
    </row>
    <row r="44" spans="1:5" x14ac:dyDescent="0.3">
      <c r="A44" s="3">
        <v>8</v>
      </c>
      <c r="B44" s="3" t="s">
        <v>15</v>
      </c>
      <c r="C44" s="129">
        <v>350785.9</v>
      </c>
      <c r="D44" s="129">
        <v>5710953.2999999998</v>
      </c>
      <c r="E44" s="129">
        <v>123.5</v>
      </c>
    </row>
    <row r="45" spans="1:5" x14ac:dyDescent="0.3">
      <c r="A45" s="3">
        <v>8</v>
      </c>
      <c r="B45" s="3" t="s">
        <v>29</v>
      </c>
      <c r="C45" s="129">
        <v>350868.3</v>
      </c>
      <c r="D45" s="129">
        <v>5710868.9000000004</v>
      </c>
      <c r="E45" s="129">
        <v>125.4</v>
      </c>
    </row>
    <row r="46" spans="1:5" x14ac:dyDescent="0.3">
      <c r="A46" s="3">
        <v>8</v>
      </c>
      <c r="B46" s="3" t="s">
        <v>1</v>
      </c>
      <c r="C46" s="129">
        <v>350970.5</v>
      </c>
      <c r="D46" s="129">
        <v>5710764.7000000002</v>
      </c>
      <c r="E46" s="129">
        <v>28.4</v>
      </c>
    </row>
    <row r="47" spans="1:5" x14ac:dyDescent="0.3">
      <c r="A47" s="129">
        <v>7</v>
      </c>
      <c r="B47" s="129" t="s">
        <v>58</v>
      </c>
      <c r="C47" s="129">
        <v>349362.2</v>
      </c>
      <c r="D47" s="129">
        <v>5711124.2000000002</v>
      </c>
      <c r="E47" s="129">
        <v>4.9000000000000004</v>
      </c>
    </row>
    <row r="48" spans="1:5" x14ac:dyDescent="0.3">
      <c r="A48" s="129">
        <v>7</v>
      </c>
      <c r="B48" s="129" t="s">
        <v>36</v>
      </c>
      <c r="C48" s="129">
        <v>349387.4</v>
      </c>
      <c r="D48" s="129">
        <v>5711083</v>
      </c>
      <c r="E48" s="129">
        <v>33.9</v>
      </c>
    </row>
    <row r="49" spans="1:5" x14ac:dyDescent="0.3">
      <c r="A49" s="129">
        <v>7</v>
      </c>
      <c r="B49" s="129" t="s">
        <v>59</v>
      </c>
      <c r="C49" s="129">
        <v>349470.6</v>
      </c>
      <c r="D49" s="129">
        <v>5710946.7999999998</v>
      </c>
      <c r="E49" s="129">
        <v>27.6</v>
      </c>
    </row>
    <row r="50" spans="1:5" x14ac:dyDescent="0.3">
      <c r="A50" s="129">
        <v>7</v>
      </c>
      <c r="B50" s="129" t="s">
        <v>22</v>
      </c>
      <c r="C50" s="129">
        <v>349552.4</v>
      </c>
      <c r="D50" s="129">
        <v>5710813.0999999996</v>
      </c>
      <c r="E50" s="129">
        <v>29.3</v>
      </c>
    </row>
    <row r="51" spans="1:5" x14ac:dyDescent="0.3">
      <c r="A51" s="129">
        <v>7</v>
      </c>
      <c r="B51" s="129" t="s">
        <v>15</v>
      </c>
      <c r="C51" s="129">
        <v>349758.9</v>
      </c>
      <c r="D51" s="129">
        <v>5710471.0999999996</v>
      </c>
      <c r="E51" s="129">
        <v>23.7</v>
      </c>
    </row>
    <row r="52" spans="1:5" x14ac:dyDescent="0.3">
      <c r="A52" s="129">
        <v>7</v>
      </c>
      <c r="B52" s="129" t="s">
        <v>29</v>
      </c>
      <c r="C52" s="129">
        <v>349805.7</v>
      </c>
      <c r="D52" s="129">
        <v>5710390.2000000002</v>
      </c>
      <c r="E52" s="129">
        <v>9.4</v>
      </c>
    </row>
    <row r="53" spans="1:5" x14ac:dyDescent="0.3">
      <c r="A53" s="129">
        <v>7</v>
      </c>
      <c r="B53" s="129" t="s">
        <v>1</v>
      </c>
      <c r="C53" s="129">
        <v>349831.1</v>
      </c>
      <c r="D53" s="129">
        <v>5710346.2000000002</v>
      </c>
      <c r="E53" s="129">
        <v>21.5</v>
      </c>
    </row>
    <row r="54" spans="1:5" x14ac:dyDescent="0.3">
      <c r="A54" s="129">
        <v>6</v>
      </c>
      <c r="B54" s="129" t="s">
        <v>59</v>
      </c>
      <c r="C54" s="129">
        <v>349234.1</v>
      </c>
      <c r="D54" s="129">
        <v>5710578.4000000004</v>
      </c>
      <c r="E54" s="129">
        <v>19.5</v>
      </c>
    </row>
    <row r="55" spans="1:5" x14ac:dyDescent="0.3">
      <c r="A55" s="129">
        <v>6</v>
      </c>
      <c r="B55" s="129" t="s">
        <v>22</v>
      </c>
      <c r="C55" s="129">
        <v>349305.9</v>
      </c>
      <c r="D55" s="129">
        <v>5710462.9000000004</v>
      </c>
      <c r="E55" s="129">
        <v>47.6</v>
      </c>
    </row>
    <row r="56" spans="1:5" x14ac:dyDescent="0.3">
      <c r="A56" s="129">
        <v>6</v>
      </c>
      <c r="B56" s="129" t="s">
        <v>15</v>
      </c>
      <c r="C56" s="129">
        <v>349475.2</v>
      </c>
      <c r="D56" s="129">
        <v>5710179.7999999998</v>
      </c>
      <c r="E56" s="129">
        <v>129.1</v>
      </c>
    </row>
    <row r="57" spans="1:5" x14ac:dyDescent="0.3">
      <c r="A57" s="129">
        <v>6</v>
      </c>
      <c r="B57" s="129" t="s">
        <v>29</v>
      </c>
      <c r="C57" s="129">
        <v>349536.9</v>
      </c>
      <c r="D57" s="129">
        <v>5710052.7000000002</v>
      </c>
      <c r="E57" s="129">
        <v>76.599999999999994</v>
      </c>
    </row>
    <row r="58" spans="1:5" x14ac:dyDescent="0.3">
      <c r="A58" s="129">
        <v>6</v>
      </c>
      <c r="B58" s="129" t="s">
        <v>1</v>
      </c>
      <c r="C58" s="129">
        <v>349562.2</v>
      </c>
      <c r="D58" s="129">
        <v>5709980.4000000004</v>
      </c>
      <c r="E58" s="129">
        <v>37.5</v>
      </c>
    </row>
    <row r="59" spans="1:5" x14ac:dyDescent="0.3">
      <c r="A59" s="129">
        <v>6</v>
      </c>
      <c r="B59" s="129" t="s">
        <v>2</v>
      </c>
      <c r="C59" s="129">
        <v>349643.6</v>
      </c>
      <c r="D59" s="129">
        <v>5709749.0999999996</v>
      </c>
      <c r="E59" s="129">
        <v>26.9</v>
      </c>
    </row>
    <row r="60" spans="1:5" x14ac:dyDescent="0.3">
      <c r="A60" s="129">
        <v>6</v>
      </c>
      <c r="B60" s="129" t="s">
        <v>3</v>
      </c>
      <c r="C60" s="129">
        <v>349684.4</v>
      </c>
      <c r="D60" s="129">
        <v>5709642.5</v>
      </c>
      <c r="E60" s="129">
        <v>27.3</v>
      </c>
    </row>
    <row r="61" spans="1:5" x14ac:dyDescent="0.3">
      <c r="A61" s="3">
        <v>5</v>
      </c>
      <c r="B61" s="129" t="s">
        <v>15</v>
      </c>
      <c r="C61" s="129">
        <v>348894.8</v>
      </c>
      <c r="D61" s="129">
        <v>5709716.2999999998</v>
      </c>
      <c r="E61" s="129">
        <v>64.599999999999994</v>
      </c>
    </row>
    <row r="62" spans="1:5" x14ac:dyDescent="0.3">
      <c r="A62" s="3">
        <v>5</v>
      </c>
      <c r="B62" s="129" t="s">
        <v>29</v>
      </c>
      <c r="C62" s="129">
        <v>348988.1</v>
      </c>
      <c r="D62" s="129">
        <v>5709499</v>
      </c>
      <c r="E62" s="129">
        <v>25.8</v>
      </c>
    </row>
    <row r="63" spans="1:5" x14ac:dyDescent="0.3">
      <c r="A63" s="3">
        <v>5</v>
      </c>
      <c r="B63" s="129" t="s">
        <v>1</v>
      </c>
      <c r="C63" s="129">
        <v>349006.5</v>
      </c>
      <c r="D63" s="129">
        <v>5709453.0999999996</v>
      </c>
      <c r="E63" s="129">
        <v>12.6</v>
      </c>
    </row>
    <row r="64" spans="1:5" x14ac:dyDescent="0.3">
      <c r="A64" s="3">
        <v>5</v>
      </c>
      <c r="B64" s="129" t="s">
        <v>2</v>
      </c>
      <c r="C64" s="129">
        <v>349047</v>
      </c>
      <c r="D64" s="129">
        <v>5709352</v>
      </c>
      <c r="E64" s="129">
        <v>9.1</v>
      </c>
    </row>
    <row r="65" spans="1:5" x14ac:dyDescent="0.3">
      <c r="A65" s="3">
        <v>4</v>
      </c>
      <c r="B65" s="129" t="s">
        <v>15</v>
      </c>
      <c r="C65" s="129">
        <v>347995.6</v>
      </c>
      <c r="D65" s="129">
        <v>5708288.2999999998</v>
      </c>
      <c r="E65" s="129">
        <v>43.5</v>
      </c>
    </row>
    <row r="66" spans="1:5" x14ac:dyDescent="0.3">
      <c r="A66" s="3">
        <v>4</v>
      </c>
      <c r="B66" s="129" t="s">
        <v>29</v>
      </c>
      <c r="C66" s="129">
        <v>348022.8</v>
      </c>
      <c r="D66" s="129">
        <v>5708226.5</v>
      </c>
      <c r="E66" s="129">
        <v>20.100000000000001</v>
      </c>
    </row>
    <row r="67" spans="1:5" x14ac:dyDescent="0.3">
      <c r="A67" s="3">
        <v>4</v>
      </c>
      <c r="B67" s="129" t="s">
        <v>1</v>
      </c>
      <c r="C67" s="129">
        <v>348064</v>
      </c>
      <c r="D67" s="129">
        <v>5708133.2000000002</v>
      </c>
      <c r="E67" s="129">
        <v>24.8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Sheet8</vt:lpstr>
      <vt:lpstr>Sheet2</vt:lpstr>
      <vt:lpstr>Sheet3</vt:lpstr>
      <vt:lpstr>Fault_s8</vt:lpstr>
      <vt:lpstr>Sheet4</vt:lpstr>
      <vt:lpstr>Sheet5</vt:lpstr>
      <vt:lpstr>Fault_Statistical_Analysis</vt:lpstr>
      <vt:lpstr>Fault8_map</vt:lpstr>
      <vt:lpstr>Fault_map_8</vt:lpstr>
      <vt:lpstr>Sheet7</vt:lpstr>
      <vt:lpstr>Dis_lithology</vt:lpstr>
      <vt:lpstr>Sheet17</vt:lpstr>
      <vt:lpstr>Fault_S1</vt:lpstr>
      <vt:lpstr>Fault_S2</vt:lpstr>
      <vt:lpstr>Sheet6</vt:lpstr>
      <vt:lpstr>Strength profile</vt:lpstr>
      <vt:lpstr>Folds</vt:lpstr>
      <vt:lpstr>Faults_No</vt:lpstr>
      <vt:lpstr>Sheet16</vt:lpstr>
      <vt:lpstr>Sheet9</vt:lpstr>
      <vt:lpstr>Sheet10</vt:lpstr>
      <vt:lpstr>Sheet13</vt:lpstr>
      <vt:lpstr>Sheet14</vt:lpstr>
      <vt:lpstr>Sheet12</vt:lpstr>
      <vt:lpstr>Sheet15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Abdallah, Ramy</dc:creator>
  <cp:lastModifiedBy>Abdallah, Ramy</cp:lastModifiedBy>
  <dcterms:created xsi:type="dcterms:W3CDTF">2019-03-20T11:23:20Z</dcterms:created>
  <dcterms:modified xsi:type="dcterms:W3CDTF">2021-07-31T02:27:05Z</dcterms:modified>
</cp:coreProperties>
</file>