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\Лабы САиИО\Новая папка\Дымар\"/>
    </mc:Choice>
  </mc:AlternateContent>
  <bookViews>
    <workbookView xWindow="0" yWindow="1200" windowWidth="28800" windowHeight="12420" activeTab="2"/>
  </bookViews>
  <sheets>
    <sheet name="Отчет о результатах 1" sheetId="12" r:id="rId1"/>
    <sheet name="Отчет об устойчивости 1" sheetId="13" r:id="rId2"/>
    <sheet name="Лист1" sheetId="1" r:id="rId3"/>
  </sheets>
  <definedNames>
    <definedName name="solver_adj" localSheetId="2" hidden="1">Лист1!$B$2:$D$2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Лист1!$B$2</definedName>
    <definedName name="solver_lhs2" localSheetId="2" hidden="1">Лист1!$C$2</definedName>
    <definedName name="solver_lhs3" localSheetId="2" hidden="1">Лист1!$D$2</definedName>
    <definedName name="solver_lhs4" localSheetId="2" hidden="1">Лист1!$E$5</definedName>
    <definedName name="solver_lhs5" localSheetId="2" hidden="1">Лист1!$E$6</definedName>
    <definedName name="solver_lhs6" localSheetId="2" hidden="1">Лист1!$E$7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Лист1!$F$3</definedName>
    <definedName name="solver_pre" localSheetId="2" hidden="1">0.000001</definedName>
    <definedName name="solver_rbv" localSheetId="2" hidden="1">2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2</definedName>
    <definedName name="solver_rel5" localSheetId="2" hidden="1">1</definedName>
    <definedName name="solver_rel6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hs4" localSheetId="2" hidden="1">Лист1!$G$5</definedName>
    <definedName name="solver_rhs5" localSheetId="2" hidden="1">Лист1!$G$6</definedName>
    <definedName name="solver_rhs6" localSheetId="2" hidden="1">Лист1!$G$7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1" l="1"/>
  <c r="I18" i="1" l="1"/>
  <c r="L18" i="1"/>
  <c r="C19" i="1"/>
  <c r="C18" i="1"/>
  <c r="C17" i="1"/>
  <c r="I19" i="1" l="1"/>
  <c r="D14" i="1"/>
  <c r="D13" i="1"/>
  <c r="D12" i="1"/>
  <c r="D11" i="1"/>
  <c r="C14" i="1"/>
  <c r="C13" i="1"/>
  <c r="C12" i="1"/>
  <c r="C11" i="1"/>
  <c r="B11" i="1"/>
  <c r="I17" i="1" s="1"/>
  <c r="B14" i="1"/>
  <c r="B19" i="1" s="1"/>
  <c r="B13" i="1"/>
  <c r="B18" i="1" s="1"/>
  <c r="B12" i="1"/>
  <c r="B17" i="1" s="1"/>
  <c r="H41" i="1" l="1"/>
  <c r="L17" i="1" l="1"/>
  <c r="E5" i="1" l="1"/>
  <c r="B52" i="1" l="1" a="1"/>
  <c r="B44" i="1" a="1"/>
  <c r="H57" i="1"/>
  <c r="H49" i="1"/>
  <c r="B36" i="1"/>
  <c r="B44" i="1" l="1"/>
  <c r="B52" i="1"/>
  <c r="E6" i="1" l="1"/>
  <c r="I6" i="1" s="1"/>
  <c r="E7" i="1"/>
  <c r="B37" i="1" l="1"/>
  <c r="L19" i="1"/>
  <c r="B38" i="1" s="1"/>
  <c r="F3" i="1"/>
  <c r="B22" i="1" a="1"/>
  <c r="D22" i="1" s="1"/>
  <c r="E52" i="1" s="1"/>
  <c r="I52" i="1" l="1"/>
  <c r="G52" i="1"/>
  <c r="B46" i="1"/>
  <c r="B54" i="1"/>
  <c r="B53" i="1"/>
  <c r="B45" i="1"/>
  <c r="B24" i="1"/>
  <c r="E38" i="1" s="1"/>
  <c r="D23" i="1"/>
  <c r="E53" i="1" s="1"/>
  <c r="C22" i="1"/>
  <c r="E44" i="1" s="1"/>
  <c r="C24" i="1"/>
  <c r="E46" i="1" s="1"/>
  <c r="C23" i="1"/>
  <c r="E45" i="1" s="1"/>
  <c r="B22" i="1"/>
  <c r="E36" i="1" s="1"/>
  <c r="B23" i="1"/>
  <c r="E37" i="1" s="1"/>
  <c r="I37" i="1" s="1"/>
  <c r="I41" i="1" s="1"/>
  <c r="I42" i="1" s="1"/>
  <c r="D24" i="1"/>
  <c r="E54" i="1" s="1"/>
  <c r="I54" i="1" s="1"/>
  <c r="I57" i="1" s="1"/>
  <c r="G53" i="1" l="1"/>
  <c r="G57" i="1" s="1"/>
  <c r="I53" i="1"/>
  <c r="G54" i="1"/>
  <c r="I46" i="1"/>
  <c r="I49" i="1" s="1"/>
  <c r="I50" i="1" s="1"/>
  <c r="I58" i="1"/>
  <c r="G38" i="1"/>
  <c r="I38" i="1"/>
  <c r="G36" i="1"/>
  <c r="I36" i="1"/>
  <c r="G45" i="1"/>
  <c r="I45" i="1"/>
  <c r="G46" i="1"/>
  <c r="G49" i="1" s="1"/>
  <c r="G50" i="1" s="1"/>
  <c r="I44" i="1"/>
  <c r="G44" i="1"/>
  <c r="G37" i="1"/>
  <c r="B26" i="1" a="1"/>
  <c r="B26" i="1" s="1"/>
  <c r="G58" i="1" l="1"/>
  <c r="G42" i="1"/>
  <c r="C27" i="1"/>
  <c r="B27" i="1"/>
  <c r="D26" i="1"/>
  <c r="D28" i="1"/>
  <c r="B28" i="1"/>
  <c r="C28" i="1"/>
  <c r="C26" i="1"/>
  <c r="D27" i="1"/>
  <c r="B30" i="1" l="1" a="1"/>
  <c r="B30" i="1" s="1"/>
  <c r="B31" i="1" l="1"/>
  <c r="B32" i="1"/>
</calcChain>
</file>

<file path=xl/sharedStrings.xml><?xml version="1.0" encoding="utf-8"?>
<sst xmlns="http://schemas.openxmlformats.org/spreadsheetml/2006/main" count="165" uniqueCount="87">
  <si>
    <t>x</t>
  </si>
  <si>
    <t>ЦФ</t>
  </si>
  <si>
    <t>x1</t>
  </si>
  <si>
    <t>x2</t>
  </si>
  <si>
    <t>x3</t>
  </si>
  <si>
    <t>огр. 1</t>
  </si>
  <si>
    <t>огр. 2</t>
  </si>
  <si>
    <t>огр. 3</t>
  </si>
  <si>
    <t>=</t>
  </si>
  <si>
    <t>&lt;=</t>
  </si>
  <si>
    <t>x4</t>
  </si>
  <si>
    <t>Анализ на чувстсвительность</t>
  </si>
  <si>
    <t>c</t>
  </si>
  <si>
    <t>A</t>
  </si>
  <si>
    <t>Aб</t>
  </si>
  <si>
    <t>cб</t>
  </si>
  <si>
    <t>xб</t>
  </si>
  <si>
    <t>Aб^(-1)</t>
  </si>
  <si>
    <t>Aб^(-1)^T</t>
  </si>
  <si>
    <t>y*</t>
  </si>
  <si>
    <t>Анализ на устойчивость</t>
  </si>
  <si>
    <t>Microsoft Excel 15.0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</si>
  <si>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</si>
  <si>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</si>
  <si>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</si>
  <si>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0,015 секунд.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</si>
  <si>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</si>
  <si>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</si>
  <si>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</si>
  <si>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</si>
  <si>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</si>
  <si>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</si>
  <si>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</si>
  <si>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</si>
  <si>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</si>
  <si>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</si>
  <si>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</si>
  <si>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</si>
  <si>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</si>
  <si>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</si>
  <si>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</si>
  <si>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$F$3</t>
  </si>
  <si>
    <t>$B$2</t>
  </si>
  <si>
    <t>x x1</t>
  </si>
  <si>
    <t>Продолжить</t>
  </si>
  <si>
    <t>$C$2</t>
  </si>
  <si>
    <t>x x2</t>
  </si>
  <si>
    <t>$D$2</t>
  </si>
  <si>
    <t>x x3</t>
  </si>
  <si>
    <t>$E$5</t>
  </si>
  <si>
    <t>Привязка</t>
  </si>
  <si>
    <t>$E$6</t>
  </si>
  <si>
    <t>Без привязки</t>
  </si>
  <si>
    <t>$E$7</t>
  </si>
  <si>
    <t>$B$2&gt;=0</t>
  </si>
  <si>
    <t>$C$2&gt;=0</t>
  </si>
  <si>
    <t>$D$2&gt;=0</t>
  </si>
  <si>
    <t>Microsoft Excel 15.0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</si>
  <si>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</si>
  <si>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</si>
  <si>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</si>
  <si>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</si>
  <si>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</si>
  <si>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</si>
  <si>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</si>
  <si>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</si>
  <si>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</si>
  <si>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</si>
  <si>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</si>
  <si>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</si>
  <si>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</si>
  <si>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доп ум</t>
  </si>
  <si>
    <t>доп ув</t>
  </si>
  <si>
    <t>b1</t>
  </si>
  <si>
    <t>min</t>
  </si>
  <si>
    <t>отр [</t>
  </si>
  <si>
    <t>]</t>
  </si>
  <si>
    <t>;</t>
  </si>
  <si>
    <t>b2</t>
  </si>
  <si>
    <t>b3</t>
  </si>
  <si>
    <t>Число итераций: 3 Число подзадач: 0</t>
  </si>
  <si>
    <t>$E$7=$G$7</t>
  </si>
  <si>
    <t xml:space="preserve"> </t>
  </si>
  <si>
    <t>Лист: [ДымарЛР07.xlsx]Лист1</t>
  </si>
  <si>
    <t>$E$5=$G$5</t>
  </si>
  <si>
    <t>$E$6&lt;=$G$6</t>
  </si>
  <si>
    <t>Отчет создан: 01.03.2022 16:06:04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</si>
</sst>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0" fillId="0" borderId="8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26458</xdr:colOff>
      <xdr:row>1</xdr:row>
      <xdr:rowOff>8819</xdr:rowOff>
    </xdr:from>
    <xdr:to>
      <xdr:col>21</xdr:col>
      <xdr:colOff>72567</xdr:colOff>
      <xdr:row>14</xdr:row>
      <xdr:rowOff>58567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202847"/>
          <a:ext cx="4305901" cy="2572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6" customWidth="1"/>
    <col min="4" max="4" width="19.42578125" bestFit="1" customWidth="1"/>
    <col min="5" max="5" width="24.7109375" bestFit="1" customWidth="1"/>
    <col min="6" max="6" width="15.85546875" bestFit="1" customWidth="1"/>
    <col min="7" max="7" width="8" customWidth="1"/>
  </cols>
  <sheetData>
    <row r="1" spans="1:5" x14ac:dyDescent="0.25">
      <c r="A1" s="1" t="s">
        <v>21</v>
      </c>
    </row>
    <row r="2" spans="1:5" x14ac:dyDescent="0.25">
      <c r="A2" s="1" t="s">
        <v>83</v>
      </c>
    </row>
    <row r="3" spans="1:5" x14ac:dyDescent="0.25">
      <c r="A3" s="1" t="s">
        <v>86</v>
      </c>
    </row>
    <row r="4" spans="1:5" x14ac:dyDescent="0.25">
      <c r="A4" s="1" t="s">
        <v>22</v>
      </c>
    </row>
    <row r="5" spans="1:5" x14ac:dyDescent="0.25">
      <c r="A5" s="1" t="s">
        <v>23</v>
      </c>
    </row>
    <row r="6" spans="1:5" x14ac:dyDescent="0.25">
      <c r="A6" s="1"/>
      <c r="B6" t="s">
        <v>24</v>
      </c>
    </row>
    <row r="7" spans="1:5" x14ac:dyDescent="0.25">
      <c r="A7" s="1"/>
      <c r="B7" t="s">
        <v>25</v>
      </c>
    </row>
    <row r="8" spans="1:5" x14ac:dyDescent="0.25">
      <c r="A8" s="1"/>
      <c r="B8" t="s">
        <v>80</v>
      </c>
    </row>
    <row r="9" spans="1:5" x14ac:dyDescent="0.25">
      <c r="A9" s="1" t="s">
        <v>26</v>
      </c>
    </row>
    <row r="10" spans="1:5" x14ac:dyDescent="0.25">
      <c r="B10" t="s">
        <v>27</v>
      </c>
    </row>
    <row r="11" spans="1:5" x14ac:dyDescent="0.25">
      <c r="B11" t="s">
        <v>28</v>
      </c>
    </row>
    <row r="14" spans="1:5" ht="15.75" thickBot="1" x14ac:dyDescent="0.3">
      <c r="A14" t="s">
        <v>29</v>
      </c>
    </row>
    <row r="15" spans="1:5" ht="15.75" thickBot="1" x14ac:dyDescent="0.3">
      <c r="B15" s="16" t="s">
        <v>30</v>
      </c>
      <c r="C15" s="16" t="s">
        <v>31</v>
      </c>
      <c r="D15" s="16" t="s">
        <v>32</v>
      </c>
      <c r="E15" s="16" t="s">
        <v>33</v>
      </c>
    </row>
    <row r="16" spans="1:5" ht="15.75" thickBot="1" x14ac:dyDescent="0.3">
      <c r="B16" s="8" t="s">
        <v>41</v>
      </c>
      <c r="C16" s="8" t="s">
        <v>1</v>
      </c>
      <c r="D16" s="10">
        <v>0</v>
      </c>
      <c r="E16" s="10">
        <v>23.625</v>
      </c>
    </row>
    <row r="19" spans="1:7" ht="15.75" thickBot="1" x14ac:dyDescent="0.3">
      <c r="A19" t="s">
        <v>34</v>
      </c>
    </row>
    <row r="20" spans="1:7" ht="15.75" thickBot="1" x14ac:dyDescent="0.3">
      <c r="B20" s="16" t="s">
        <v>30</v>
      </c>
      <c r="C20" s="16" t="s">
        <v>31</v>
      </c>
      <c r="D20" s="16" t="s">
        <v>32</v>
      </c>
      <c r="E20" s="16" t="s">
        <v>33</v>
      </c>
      <c r="F20" s="16" t="s">
        <v>35</v>
      </c>
    </row>
    <row r="21" spans="1:7" x14ac:dyDescent="0.25">
      <c r="B21" s="9" t="s">
        <v>42</v>
      </c>
      <c r="C21" s="9" t="s">
        <v>43</v>
      </c>
      <c r="D21" s="11">
        <v>0</v>
      </c>
      <c r="E21" s="11">
        <v>21.375</v>
      </c>
      <c r="F21" s="9" t="s">
        <v>44</v>
      </c>
    </row>
    <row r="22" spans="1:7" x14ac:dyDescent="0.25">
      <c r="B22" s="9" t="s">
        <v>45</v>
      </c>
      <c r="C22" s="9" t="s">
        <v>46</v>
      </c>
      <c r="D22" s="11">
        <v>0</v>
      </c>
      <c r="E22" s="11">
        <v>61.875</v>
      </c>
      <c r="F22" s="9" t="s">
        <v>44</v>
      </c>
    </row>
    <row r="23" spans="1:7" ht="15.75" thickBot="1" x14ac:dyDescent="0.3">
      <c r="B23" s="8" t="s">
        <v>47</v>
      </c>
      <c r="C23" s="8" t="s">
        <v>48</v>
      </c>
      <c r="D23" s="10">
        <v>0</v>
      </c>
      <c r="E23" s="10">
        <v>0</v>
      </c>
      <c r="F23" s="8" t="s">
        <v>44</v>
      </c>
    </row>
    <row r="26" spans="1:7" ht="15.75" thickBot="1" x14ac:dyDescent="0.3">
      <c r="A26" t="s">
        <v>36</v>
      </c>
    </row>
    <row r="27" spans="1:7" ht="15.75" thickBot="1" x14ac:dyDescent="0.3">
      <c r="B27" s="16" t="s">
        <v>30</v>
      </c>
      <c r="C27" s="16" t="s">
        <v>31</v>
      </c>
      <c r="D27" s="16" t="s">
        <v>37</v>
      </c>
      <c r="E27" s="16" t="s">
        <v>38</v>
      </c>
      <c r="F27" s="16" t="s">
        <v>39</v>
      </c>
      <c r="G27" s="16" t="s">
        <v>40</v>
      </c>
    </row>
    <row r="28" spans="1:7" x14ac:dyDescent="0.25">
      <c r="B28" s="9" t="s">
        <v>49</v>
      </c>
      <c r="C28" s="9" t="s">
        <v>5</v>
      </c>
      <c r="D28" s="11">
        <v>126</v>
      </c>
      <c r="E28" s="9" t="s">
        <v>84</v>
      </c>
      <c r="F28" s="9" t="s">
        <v>50</v>
      </c>
      <c r="G28" s="9">
        <v>0</v>
      </c>
    </row>
    <row r="29" spans="1:7" x14ac:dyDescent="0.25">
      <c r="B29" s="9" t="s">
        <v>51</v>
      </c>
      <c r="C29" s="9" t="s">
        <v>6</v>
      </c>
      <c r="D29" s="11">
        <v>185.625</v>
      </c>
      <c r="E29" s="9" t="s">
        <v>85</v>
      </c>
      <c r="F29" s="9" t="s">
        <v>52</v>
      </c>
      <c r="G29" s="9">
        <v>192.375</v>
      </c>
    </row>
    <row r="30" spans="1:7" x14ac:dyDescent="0.25">
      <c r="B30" s="9" t="s">
        <v>53</v>
      </c>
      <c r="C30" s="9" t="s">
        <v>7</v>
      </c>
      <c r="D30" s="11">
        <v>207</v>
      </c>
      <c r="E30" s="9" t="s">
        <v>81</v>
      </c>
      <c r="F30" s="9" t="s">
        <v>50</v>
      </c>
      <c r="G30" s="9">
        <v>0</v>
      </c>
    </row>
    <row r="31" spans="1:7" x14ac:dyDescent="0.25">
      <c r="B31" s="9" t="s">
        <v>42</v>
      </c>
      <c r="C31" s="9" t="s">
        <v>43</v>
      </c>
      <c r="D31" s="11">
        <v>21.375</v>
      </c>
      <c r="E31" s="9" t="s">
        <v>54</v>
      </c>
      <c r="F31" s="9" t="s">
        <v>52</v>
      </c>
      <c r="G31" s="11">
        <v>21.375</v>
      </c>
    </row>
    <row r="32" spans="1:7" x14ac:dyDescent="0.25">
      <c r="B32" s="9" t="s">
        <v>45</v>
      </c>
      <c r="C32" s="9" t="s">
        <v>46</v>
      </c>
      <c r="D32" s="11">
        <v>61.875</v>
      </c>
      <c r="E32" s="9" t="s">
        <v>55</v>
      </c>
      <c r="F32" s="9" t="s">
        <v>52</v>
      </c>
      <c r="G32" s="11">
        <v>61.875</v>
      </c>
    </row>
    <row r="33" spans="2:7" ht="15.75" thickBot="1" x14ac:dyDescent="0.3">
      <c r="B33" s="8" t="s">
        <v>47</v>
      </c>
      <c r="C33" s="8" t="s">
        <v>48</v>
      </c>
      <c r="D33" s="10">
        <v>0</v>
      </c>
      <c r="E33" s="8" t="s">
        <v>56</v>
      </c>
      <c r="F33" s="8" t="s">
        <v>50</v>
      </c>
      <c r="G33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6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1" t="s">
        <v>57</v>
      </c>
    </row>
    <row r="2" spans="1:8" x14ac:dyDescent="0.25">
      <c r="A2" s="1" t="s">
        <v>83</v>
      </c>
    </row>
    <row r="3" spans="1:8" x14ac:dyDescent="0.25">
      <c r="A3" s="1" t="s">
        <v>86</v>
      </c>
    </row>
    <row r="6" spans="1:8" ht="15.75" thickBot="1" x14ac:dyDescent="0.3">
      <c r="A6" t="s">
        <v>34</v>
      </c>
    </row>
    <row r="7" spans="1:8" x14ac:dyDescent="0.25">
      <c r="B7" s="17"/>
      <c r="C7" s="17"/>
      <c r="D7" s="17" t="s">
        <v>58</v>
      </c>
      <c r="E7" s="17" t="s">
        <v>60</v>
      </c>
      <c r="F7" s="17" t="s">
        <v>62</v>
      </c>
      <c r="G7" s="17" t="s">
        <v>64</v>
      </c>
      <c r="H7" s="17" t="s">
        <v>64</v>
      </c>
    </row>
    <row r="8" spans="1:8" ht="15.75" thickBot="1" x14ac:dyDescent="0.3">
      <c r="B8" s="18" t="s">
        <v>30</v>
      </c>
      <c r="C8" s="18" t="s">
        <v>31</v>
      </c>
      <c r="D8" s="18" t="s">
        <v>59</v>
      </c>
      <c r="E8" s="18" t="s">
        <v>61</v>
      </c>
      <c r="F8" s="18" t="s">
        <v>63</v>
      </c>
      <c r="G8" s="18" t="s">
        <v>65</v>
      </c>
      <c r="H8" s="18" t="s">
        <v>66</v>
      </c>
    </row>
    <row r="9" spans="1:8" x14ac:dyDescent="0.25">
      <c r="B9" s="9" t="s">
        <v>42</v>
      </c>
      <c r="C9" s="9" t="s">
        <v>43</v>
      </c>
      <c r="D9" s="9">
        <v>21.375</v>
      </c>
      <c r="E9" s="9">
        <v>0</v>
      </c>
      <c r="F9" s="9">
        <v>4</v>
      </c>
      <c r="G9" s="9">
        <v>1E+30</v>
      </c>
      <c r="H9" s="9">
        <v>20.333333333333332</v>
      </c>
    </row>
    <row r="10" spans="1:8" x14ac:dyDescent="0.25">
      <c r="B10" s="9" t="s">
        <v>45</v>
      </c>
      <c r="C10" s="9" t="s">
        <v>46</v>
      </c>
      <c r="D10" s="9">
        <v>61.875</v>
      </c>
      <c r="E10" s="9">
        <v>0</v>
      </c>
      <c r="F10" s="9">
        <v>-1</v>
      </c>
      <c r="G10" s="9">
        <v>6.7777777777777777</v>
      </c>
      <c r="H10" s="9">
        <v>1E+30</v>
      </c>
    </row>
    <row r="11" spans="1:8" ht="15.75" thickBot="1" x14ac:dyDescent="0.3">
      <c r="B11" s="8" t="s">
        <v>47</v>
      </c>
      <c r="C11" s="8" t="s">
        <v>48</v>
      </c>
      <c r="D11" s="8">
        <v>0</v>
      </c>
      <c r="E11" s="8">
        <v>7.625</v>
      </c>
      <c r="F11" s="8">
        <v>5</v>
      </c>
      <c r="G11" s="8">
        <v>1E+30</v>
      </c>
      <c r="H11" s="8">
        <v>7.625</v>
      </c>
    </row>
    <row r="13" spans="1:8" ht="15.75" thickBot="1" x14ac:dyDescent="0.3">
      <c r="A13" t="s">
        <v>36</v>
      </c>
    </row>
    <row r="14" spans="1:8" x14ac:dyDescent="0.25">
      <c r="B14" s="17"/>
      <c r="C14" s="17"/>
      <c r="D14" s="17" t="s">
        <v>58</v>
      </c>
      <c r="E14" s="17" t="s">
        <v>67</v>
      </c>
      <c r="F14" s="17" t="s">
        <v>69</v>
      </c>
      <c r="G14" s="17" t="s">
        <v>64</v>
      </c>
      <c r="H14" s="17" t="s">
        <v>64</v>
      </c>
    </row>
    <row r="15" spans="1:8" ht="15.75" thickBot="1" x14ac:dyDescent="0.3">
      <c r="B15" s="18" t="s">
        <v>30</v>
      </c>
      <c r="C15" s="18" t="s">
        <v>31</v>
      </c>
      <c r="D15" s="18" t="s">
        <v>59</v>
      </c>
      <c r="E15" s="18" t="s">
        <v>68</v>
      </c>
      <c r="F15" s="18" t="s">
        <v>70</v>
      </c>
      <c r="G15" s="18" t="s">
        <v>65</v>
      </c>
      <c r="H15" s="18" t="s">
        <v>66</v>
      </c>
    </row>
    <row r="16" spans="1:8" x14ac:dyDescent="0.25">
      <c r="B16" s="9" t="s">
        <v>49</v>
      </c>
      <c r="C16" s="9" t="s">
        <v>5</v>
      </c>
      <c r="D16" s="9">
        <v>126</v>
      </c>
      <c r="E16" s="9">
        <v>1.625</v>
      </c>
      <c r="F16" s="9">
        <v>126</v>
      </c>
      <c r="G16" s="9">
        <v>495</v>
      </c>
      <c r="H16" s="9">
        <v>57</v>
      </c>
    </row>
    <row r="17" spans="2:8" x14ac:dyDescent="0.25">
      <c r="B17" s="9" t="s">
        <v>51</v>
      </c>
      <c r="C17" s="9" t="s">
        <v>6</v>
      </c>
      <c r="D17" s="9">
        <v>185.625</v>
      </c>
      <c r="E17" s="9">
        <v>0</v>
      </c>
      <c r="F17" s="9">
        <v>378</v>
      </c>
      <c r="G17" s="9">
        <v>1E+30</v>
      </c>
      <c r="H17" s="9">
        <v>192.375</v>
      </c>
    </row>
    <row r="18" spans="2:8" ht="15.75" thickBot="1" x14ac:dyDescent="0.3">
      <c r="B18" s="8" t="s">
        <v>53</v>
      </c>
      <c r="C18" s="8" t="s">
        <v>7</v>
      </c>
      <c r="D18" s="8">
        <v>207</v>
      </c>
      <c r="E18" s="8">
        <v>-0.875</v>
      </c>
      <c r="F18" s="8">
        <v>207</v>
      </c>
      <c r="G18" s="8">
        <v>171</v>
      </c>
      <c r="H18" s="8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108" workbookViewId="0">
      <selection activeCell="G42" sqref="G42"/>
    </sheetView>
  </sheetViews>
  <sheetFormatPr defaultRowHeight="15" x14ac:dyDescent="0.25"/>
  <cols>
    <col min="2" max="2" width="8.7109375" customWidth="1"/>
  </cols>
  <sheetData>
    <row r="1" spans="1:12" x14ac:dyDescent="0.25">
      <c r="A1" s="2"/>
      <c r="B1" s="3" t="s">
        <v>2</v>
      </c>
      <c r="C1" s="3" t="s">
        <v>3</v>
      </c>
      <c r="D1" s="3" t="s">
        <v>4</v>
      </c>
      <c r="E1" s="5"/>
      <c r="F1" s="5"/>
      <c r="G1" s="2"/>
      <c r="H1" s="2"/>
      <c r="I1" s="2"/>
      <c r="J1" s="2"/>
      <c r="K1" s="2"/>
      <c r="L1" s="2"/>
    </row>
    <row r="2" spans="1:12" x14ac:dyDescent="0.25">
      <c r="A2" s="3" t="s">
        <v>0</v>
      </c>
      <c r="B2" s="14">
        <v>21.375</v>
      </c>
      <c r="C2" s="3">
        <v>61.875</v>
      </c>
      <c r="D2" s="3">
        <v>0</v>
      </c>
      <c r="E2" s="5"/>
      <c r="F2" s="5"/>
      <c r="G2" s="2"/>
      <c r="H2" s="2"/>
      <c r="I2" s="2"/>
      <c r="J2" s="2"/>
      <c r="K2" s="2"/>
      <c r="L2" s="2"/>
    </row>
    <row r="3" spans="1:12" x14ac:dyDescent="0.25">
      <c r="A3" s="3" t="s">
        <v>1</v>
      </c>
      <c r="B3" s="3">
        <v>4</v>
      </c>
      <c r="C3" s="3">
        <v>-1</v>
      </c>
      <c r="D3" s="3">
        <v>5</v>
      </c>
      <c r="E3" s="5"/>
      <c r="F3" s="5">
        <f>SUMPRODUCT(B2:D2,B3:D3)</f>
        <v>23.625</v>
      </c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 t="s">
        <v>5</v>
      </c>
      <c r="B5" s="3">
        <v>3</v>
      </c>
      <c r="C5" s="3">
        <v>1</v>
      </c>
      <c r="D5" s="3">
        <v>0</v>
      </c>
      <c r="E5" s="15">
        <f>SUMPRODUCT(B5:D5,$B$2:$D$2)</f>
        <v>126</v>
      </c>
      <c r="F5" s="3" t="s">
        <v>8</v>
      </c>
      <c r="G5" s="3">
        <v>126</v>
      </c>
      <c r="H5" s="2"/>
      <c r="K5" s="2"/>
      <c r="L5" s="2"/>
    </row>
    <row r="6" spans="1:12" x14ac:dyDescent="0.25">
      <c r="A6" s="3" t="s">
        <v>6</v>
      </c>
      <c r="B6" s="3">
        <v>0</v>
      </c>
      <c r="C6" s="3">
        <v>3</v>
      </c>
      <c r="D6" s="3">
        <v>1</v>
      </c>
      <c r="E6" s="15">
        <f t="shared" ref="E6:E7" si="0">SUMPRODUCT(B6:D6,$B$2:$D$2)</f>
        <v>185.625</v>
      </c>
      <c r="F6" s="3" t="s">
        <v>9</v>
      </c>
      <c r="G6" s="3">
        <v>378</v>
      </c>
      <c r="H6" s="2"/>
      <c r="I6" s="14">
        <f>G6-E6</f>
        <v>192.375</v>
      </c>
      <c r="J6" s="3" t="s">
        <v>10</v>
      </c>
      <c r="K6" s="2"/>
      <c r="L6" s="2"/>
    </row>
    <row r="7" spans="1:12" x14ac:dyDescent="0.25">
      <c r="A7" s="3" t="s">
        <v>7</v>
      </c>
      <c r="B7" s="3">
        <v>1</v>
      </c>
      <c r="C7" s="3">
        <v>3</v>
      </c>
      <c r="D7" s="3">
        <v>3</v>
      </c>
      <c r="E7" s="3">
        <f t="shared" si="0"/>
        <v>207</v>
      </c>
      <c r="F7" s="13" t="s">
        <v>8</v>
      </c>
      <c r="G7" s="3">
        <v>207</v>
      </c>
      <c r="H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4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5"/>
      <c r="B10" s="3" t="s">
        <v>2</v>
      </c>
      <c r="C10" s="3" t="s">
        <v>3</v>
      </c>
      <c r="D10" s="3" t="s">
        <v>4</v>
      </c>
      <c r="E10" s="3" t="s">
        <v>10</v>
      </c>
      <c r="G10" s="2"/>
      <c r="H10" s="2"/>
      <c r="I10" s="2"/>
      <c r="J10" s="2"/>
      <c r="K10" s="2"/>
      <c r="L10" s="2"/>
    </row>
    <row r="11" spans="1:12" x14ac:dyDescent="0.25">
      <c r="A11" s="5" t="s">
        <v>12</v>
      </c>
      <c r="B11" s="3">
        <f>B3</f>
        <v>4</v>
      </c>
      <c r="C11" s="3">
        <f>C3</f>
        <v>-1</v>
      </c>
      <c r="D11" s="3">
        <f>D3</f>
        <v>5</v>
      </c>
      <c r="E11" s="3">
        <v>0</v>
      </c>
      <c r="G11" s="2"/>
      <c r="H11" s="2"/>
      <c r="I11" s="2"/>
      <c r="J11" s="2"/>
      <c r="K11" s="2"/>
      <c r="L11" s="2"/>
    </row>
    <row r="12" spans="1:12" x14ac:dyDescent="0.25">
      <c r="A12" s="5" t="s">
        <v>13</v>
      </c>
      <c r="B12" s="3">
        <f t="shared" ref="B12:D14" si="1">B5</f>
        <v>3</v>
      </c>
      <c r="C12" s="3">
        <f t="shared" si="1"/>
        <v>1</v>
      </c>
      <c r="D12" s="3">
        <f t="shared" si="1"/>
        <v>0</v>
      </c>
      <c r="E12" s="3">
        <v>0</v>
      </c>
      <c r="G12" s="2"/>
      <c r="H12" s="2"/>
      <c r="I12" s="2"/>
      <c r="J12" s="2"/>
      <c r="K12" s="2"/>
      <c r="L12" s="2"/>
    </row>
    <row r="13" spans="1:12" x14ac:dyDescent="0.25">
      <c r="A13" s="5"/>
      <c r="B13" s="3">
        <f t="shared" si="1"/>
        <v>0</v>
      </c>
      <c r="C13" s="3">
        <f t="shared" si="1"/>
        <v>3</v>
      </c>
      <c r="D13" s="3">
        <f t="shared" si="1"/>
        <v>1</v>
      </c>
      <c r="E13" s="3">
        <v>1</v>
      </c>
      <c r="G13" s="2"/>
      <c r="H13" s="2"/>
      <c r="I13" s="2"/>
      <c r="J13" s="2"/>
      <c r="K13" s="2"/>
      <c r="L13" s="2"/>
    </row>
    <row r="14" spans="1:12" x14ac:dyDescent="0.25">
      <c r="A14" s="5"/>
      <c r="B14" s="3">
        <f t="shared" si="1"/>
        <v>1</v>
      </c>
      <c r="C14" s="3">
        <f t="shared" si="1"/>
        <v>3</v>
      </c>
      <c r="D14" s="3">
        <f t="shared" si="1"/>
        <v>3</v>
      </c>
      <c r="E14" s="3">
        <v>0</v>
      </c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5"/>
    </row>
    <row r="16" spans="1:12" x14ac:dyDescent="0.25">
      <c r="A16" s="2"/>
      <c r="B16" s="3" t="s">
        <v>2</v>
      </c>
      <c r="C16" s="3" t="s">
        <v>3</v>
      </c>
      <c r="D16" s="3" t="s">
        <v>10</v>
      </c>
      <c r="E16" s="5"/>
      <c r="F16" s="2"/>
      <c r="G16" s="2"/>
      <c r="H16" s="2"/>
      <c r="I16" s="5"/>
      <c r="J16" s="2"/>
      <c r="K16" s="2"/>
      <c r="L16" s="5"/>
    </row>
    <row r="17" spans="1:12" x14ac:dyDescent="0.25">
      <c r="A17" s="2" t="s">
        <v>14</v>
      </c>
      <c r="B17" s="3">
        <f>B12</f>
        <v>3</v>
      </c>
      <c r="C17" s="6">
        <f>C5</f>
        <v>1</v>
      </c>
      <c r="D17" s="3">
        <v>0</v>
      </c>
      <c r="E17" s="5"/>
      <c r="F17" s="2"/>
      <c r="G17" s="2"/>
      <c r="H17" s="2" t="s">
        <v>15</v>
      </c>
      <c r="I17" s="3">
        <f>B11</f>
        <v>4</v>
      </c>
      <c r="J17" s="2"/>
      <c r="K17" s="2" t="s">
        <v>16</v>
      </c>
      <c r="L17" s="14">
        <f>B2</f>
        <v>21.375</v>
      </c>
    </row>
    <row r="18" spans="1:12" x14ac:dyDescent="0.25">
      <c r="A18" s="2"/>
      <c r="B18" s="3">
        <f>B13</f>
        <v>0</v>
      </c>
      <c r="C18" s="6">
        <f>C6</f>
        <v>3</v>
      </c>
      <c r="D18" s="3">
        <v>1</v>
      </c>
      <c r="E18" s="5"/>
      <c r="F18" s="2"/>
      <c r="G18" s="2"/>
      <c r="H18" s="2"/>
      <c r="I18" s="3">
        <f>C3</f>
        <v>-1</v>
      </c>
      <c r="J18" s="2"/>
      <c r="K18" s="2"/>
      <c r="L18" s="14">
        <f>C2</f>
        <v>61.875</v>
      </c>
    </row>
    <row r="19" spans="1:12" x14ac:dyDescent="0.25">
      <c r="A19" s="2"/>
      <c r="B19" s="3">
        <f>B14</f>
        <v>1</v>
      </c>
      <c r="C19" s="6">
        <f>C7</f>
        <v>3</v>
      </c>
      <c r="D19" s="3">
        <v>0</v>
      </c>
      <c r="E19" s="5"/>
      <c r="F19" s="2"/>
      <c r="G19" s="2"/>
      <c r="H19" s="2"/>
      <c r="I19" s="3">
        <f>F11</f>
        <v>0</v>
      </c>
      <c r="J19" s="2"/>
      <c r="K19" s="2"/>
      <c r="L19" s="14">
        <f>I6</f>
        <v>192.375</v>
      </c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3" t="s">
        <v>5</v>
      </c>
      <c r="C21" s="3" t="s">
        <v>6</v>
      </c>
      <c r="D21" s="3" t="s">
        <v>7</v>
      </c>
      <c r="E21" s="5"/>
      <c r="F21" s="5"/>
      <c r="G21" s="2"/>
      <c r="H21" s="2"/>
      <c r="I21" s="2"/>
      <c r="J21" s="2"/>
      <c r="K21" s="2"/>
      <c r="L21" s="2"/>
    </row>
    <row r="22" spans="1:12" ht="13.9" customHeight="1" x14ac:dyDescent="0.25">
      <c r="A22" s="2" t="s">
        <v>17</v>
      </c>
      <c r="B22" s="3">
        <f t="array" ref="B22:D24">MINVERSE(B17:D19)</f>
        <v>0.375</v>
      </c>
      <c r="C22" s="3">
        <v>0</v>
      </c>
      <c r="D22" s="3">
        <v>-0.125</v>
      </c>
      <c r="E22" s="5"/>
      <c r="F22" s="5"/>
      <c r="G22" s="2"/>
      <c r="H22" s="2"/>
      <c r="I22" s="2"/>
      <c r="J22" s="2"/>
      <c r="K22" s="2"/>
      <c r="L22" s="2"/>
    </row>
    <row r="23" spans="1:12" x14ac:dyDescent="0.25">
      <c r="A23" s="2"/>
      <c r="B23" s="3">
        <v>-0.125</v>
      </c>
      <c r="C23" s="3">
        <v>0</v>
      </c>
      <c r="D23" s="3">
        <v>0.375</v>
      </c>
      <c r="E23" s="5"/>
      <c r="F23" s="5"/>
      <c r="G23" s="2"/>
      <c r="H23" s="2"/>
      <c r="I23" s="2"/>
      <c r="J23" s="2"/>
      <c r="K23" s="2"/>
      <c r="L23" s="2"/>
    </row>
    <row r="24" spans="1:12" x14ac:dyDescent="0.25">
      <c r="A24" s="2"/>
      <c r="B24" s="3">
        <v>0.375</v>
      </c>
      <c r="C24" s="3">
        <v>1</v>
      </c>
      <c r="D24" s="3">
        <v>-1.125</v>
      </c>
      <c r="E24" s="5"/>
      <c r="F24" s="5"/>
      <c r="G24" s="2"/>
      <c r="H24" s="2"/>
      <c r="I24" s="2"/>
      <c r="J24" s="2"/>
      <c r="K24" s="2"/>
      <c r="L24" s="2"/>
    </row>
    <row r="26" spans="1:12" x14ac:dyDescent="0.25">
      <c r="A26" t="s">
        <v>18</v>
      </c>
      <c r="B26" s="7">
        <f t="array" ref="B26:D28">TRANSPOSE(B22:D24)</f>
        <v>0.375</v>
      </c>
      <c r="C26" s="7">
        <v>-0.125</v>
      </c>
      <c r="D26" s="7">
        <v>0.375</v>
      </c>
    </row>
    <row r="27" spans="1:12" x14ac:dyDescent="0.25">
      <c r="B27" s="7">
        <v>0</v>
      </c>
      <c r="C27" s="7">
        <v>0</v>
      </c>
      <c r="D27" s="7">
        <v>1</v>
      </c>
    </row>
    <row r="28" spans="1:12" x14ac:dyDescent="0.25">
      <c r="B28" s="7">
        <v>-0.125</v>
      </c>
      <c r="C28" s="7">
        <v>0.375</v>
      </c>
      <c r="D28" s="7">
        <v>-1.125</v>
      </c>
    </row>
    <row r="30" spans="1:12" x14ac:dyDescent="0.25">
      <c r="A30" s="2" t="s">
        <v>19</v>
      </c>
      <c r="B30" s="7">
        <f t="array" ref="B30:B32">MMULT(B26:D28,I17:I19)</f>
        <v>1.625</v>
      </c>
    </row>
    <row r="31" spans="1:12" x14ac:dyDescent="0.25">
      <c r="B31" s="7">
        <v>0</v>
      </c>
    </row>
    <row r="32" spans="1:12" x14ac:dyDescent="0.25">
      <c r="B32" s="7">
        <v>-0.875</v>
      </c>
    </row>
    <row r="34" spans="1:10" x14ac:dyDescent="0.25">
      <c r="A34" s="1" t="s">
        <v>20</v>
      </c>
    </row>
    <row r="36" spans="1:10" x14ac:dyDescent="0.25">
      <c r="A36" s="2" t="s">
        <v>16</v>
      </c>
      <c r="B36" s="3">
        <f>L17</f>
        <v>21.375</v>
      </c>
      <c r="D36" s="2" t="s">
        <v>5</v>
      </c>
      <c r="E36" s="12">
        <f>B22</f>
        <v>0.375</v>
      </c>
      <c r="G36" s="12">
        <f>IF(E36&gt;0,B36/E36,"inf")</f>
        <v>57</v>
      </c>
      <c r="I36" s="12" t="str">
        <f>IF(E36&lt;0,-B36/E36,"inf")</f>
        <v>inf</v>
      </c>
    </row>
    <row r="37" spans="1:10" x14ac:dyDescent="0.25">
      <c r="B37" s="3">
        <f>L18</f>
        <v>61.875</v>
      </c>
      <c r="E37" s="12">
        <f>B23</f>
        <v>-0.125</v>
      </c>
      <c r="G37" s="12" t="str">
        <f>IF(E37&gt;0,B37/E37,"inf")</f>
        <v>inf</v>
      </c>
      <c r="I37" s="12">
        <f>IF(E37&lt;0,-B37/E37,"inf")</f>
        <v>495</v>
      </c>
    </row>
    <row r="38" spans="1:10" x14ac:dyDescent="0.25">
      <c r="B38" s="3">
        <f>L19</f>
        <v>192.375</v>
      </c>
      <c r="E38" s="12">
        <f>B24</f>
        <v>0.375</v>
      </c>
      <c r="G38" s="12">
        <f>IF(E38&gt;0,B38/E38,"inf")</f>
        <v>513</v>
      </c>
      <c r="I38" s="12" t="str">
        <f t="shared" ref="I38" si="2">IF(E38&lt;0,-B38/E38,"inf")</f>
        <v>inf</v>
      </c>
    </row>
    <row r="40" spans="1:10" x14ac:dyDescent="0.25">
      <c r="G40" s="2" t="s">
        <v>71</v>
      </c>
      <c r="H40" s="2" t="s">
        <v>73</v>
      </c>
      <c r="I40" s="2" t="s">
        <v>72</v>
      </c>
    </row>
    <row r="41" spans="1:10" x14ac:dyDescent="0.25">
      <c r="F41" t="s">
        <v>74</v>
      </c>
      <c r="G41" s="2">
        <f>G36</f>
        <v>57</v>
      </c>
      <c r="H41" s="2">
        <f>G5</f>
        <v>126</v>
      </c>
      <c r="I41" s="2">
        <f>I37</f>
        <v>495</v>
      </c>
    </row>
    <row r="42" spans="1:10" x14ac:dyDescent="0.25">
      <c r="F42" t="s">
        <v>75</v>
      </c>
      <c r="G42" s="2">
        <f>IF(ISNUMBER(G41),H41-G41,"inf")</f>
        <v>69</v>
      </c>
      <c r="H42" s="2" t="s">
        <v>77</v>
      </c>
      <c r="I42" s="2">
        <f>IF(ISNUMBER(I41),H41+I41,"inf")</f>
        <v>621</v>
      </c>
      <c r="J42" t="s">
        <v>76</v>
      </c>
    </row>
    <row r="44" spans="1:10" x14ac:dyDescent="0.25">
      <c r="A44" s="2" t="s">
        <v>16</v>
      </c>
      <c r="B44" s="3">
        <f t="array" ref="B44:B46">B36:B38</f>
        <v>21.375</v>
      </c>
      <c r="D44" s="2" t="s">
        <v>6</v>
      </c>
      <c r="E44" s="12">
        <f>C22</f>
        <v>0</v>
      </c>
      <c r="G44" s="12" t="str">
        <f>IF(E44&gt;0,B44/E44,"inf")</f>
        <v>inf</v>
      </c>
      <c r="I44" s="12" t="str">
        <f>IF(E44&lt;0,-B44/E44,"inf")</f>
        <v>inf</v>
      </c>
    </row>
    <row r="45" spans="1:10" x14ac:dyDescent="0.25">
      <c r="B45" s="3">
        <v>61.875</v>
      </c>
      <c r="D45" s="2"/>
      <c r="E45" s="12">
        <f t="shared" ref="E45:E46" si="3">C23</f>
        <v>0</v>
      </c>
      <c r="G45" s="12" t="str">
        <f>IF(E45&gt;0,B45/E45,"inf")</f>
        <v>inf</v>
      </c>
      <c r="I45" s="12" t="str">
        <f t="shared" ref="I45" si="4">IF(E45&lt;0,-B45/E45,"inf")</f>
        <v>inf</v>
      </c>
    </row>
    <row r="46" spans="1:10" x14ac:dyDescent="0.25">
      <c r="B46" s="3">
        <v>192.375</v>
      </c>
      <c r="D46" s="2"/>
      <c r="E46" s="12">
        <f t="shared" si="3"/>
        <v>1</v>
      </c>
      <c r="G46" s="12">
        <f>IF(E46&gt;0,B46/E46,"inf")</f>
        <v>192.375</v>
      </c>
      <c r="I46" s="12" t="str">
        <f>IF(E46&lt;0,-B46/E46,"inf")</f>
        <v>inf</v>
      </c>
    </row>
    <row r="47" spans="1:10" x14ac:dyDescent="0.25">
      <c r="D47" s="2"/>
      <c r="E47" s="2"/>
    </row>
    <row r="48" spans="1:10" x14ac:dyDescent="0.25">
      <c r="G48" s="2" t="s">
        <v>71</v>
      </c>
      <c r="H48" s="2" t="s">
        <v>78</v>
      </c>
      <c r="I48" s="2" t="s">
        <v>72</v>
      </c>
    </row>
    <row r="49" spans="1:12" x14ac:dyDescent="0.25">
      <c r="F49" t="s">
        <v>74</v>
      </c>
      <c r="G49" s="2">
        <f>G46</f>
        <v>192.375</v>
      </c>
      <c r="H49" s="2">
        <f>G6</f>
        <v>378</v>
      </c>
      <c r="I49" s="2" t="str">
        <f>I46</f>
        <v>inf</v>
      </c>
    </row>
    <row r="50" spans="1:12" x14ac:dyDescent="0.25">
      <c r="F50" t="s">
        <v>75</v>
      </c>
      <c r="G50" s="2">
        <f>IF(ISNUMBER(G49),H49-G49,"inf")</f>
        <v>185.625</v>
      </c>
      <c r="H50" s="2" t="s">
        <v>77</v>
      </c>
      <c r="I50" s="2" t="str">
        <f>IF(ISNUMBER(I49),H49+I49,"inf")</f>
        <v>inf</v>
      </c>
      <c r="J50" t="s">
        <v>76</v>
      </c>
    </row>
    <row r="52" spans="1:12" x14ac:dyDescent="0.25">
      <c r="A52" s="2" t="s">
        <v>16</v>
      </c>
      <c r="B52" s="3">
        <f t="array" ref="B52:B54">B36:B38</f>
        <v>21.375</v>
      </c>
      <c r="D52" s="2" t="s">
        <v>7</v>
      </c>
      <c r="E52" s="12">
        <f>D22</f>
        <v>-0.125</v>
      </c>
      <c r="G52" s="12" t="str">
        <f>IF(E52&gt;0,B52/E52,"inf")</f>
        <v>inf</v>
      </c>
      <c r="I52" s="12">
        <f>IF(E52&lt;0,-B52/E52,"inf")</f>
        <v>171</v>
      </c>
    </row>
    <row r="53" spans="1:12" x14ac:dyDescent="0.25">
      <c r="B53" s="3">
        <v>61.875</v>
      </c>
      <c r="E53" s="12">
        <f t="shared" ref="E53:E54" si="5">D23</f>
        <v>0.375</v>
      </c>
      <c r="G53" s="12">
        <f>IF(E53&gt;0,B53/E53,"inf")</f>
        <v>165</v>
      </c>
      <c r="I53" s="12" t="str">
        <f>IF(E53&lt;0,-B53/E53,"inf")</f>
        <v>inf</v>
      </c>
    </row>
    <row r="54" spans="1:12" x14ac:dyDescent="0.25">
      <c r="B54" s="3">
        <v>192.375</v>
      </c>
      <c r="E54" s="12">
        <f t="shared" si="5"/>
        <v>-1.125</v>
      </c>
      <c r="G54" s="12" t="str">
        <f t="shared" ref="G54" si="6">IF(E54&gt;0,B54/E54,"inf")</f>
        <v>inf</v>
      </c>
      <c r="I54" s="12">
        <f>IF(E54&lt;0,-B54/E54,"inf")</f>
        <v>171</v>
      </c>
    </row>
    <row r="55" spans="1:12" x14ac:dyDescent="0.25">
      <c r="L55" t="s">
        <v>82</v>
      </c>
    </row>
    <row r="56" spans="1:12" x14ac:dyDescent="0.25">
      <c r="G56" s="2" t="s">
        <v>71</v>
      </c>
      <c r="H56" s="2" t="s">
        <v>79</v>
      </c>
      <c r="I56" s="2" t="s">
        <v>72</v>
      </c>
    </row>
    <row r="57" spans="1:12" x14ac:dyDescent="0.25">
      <c r="F57" t="s">
        <v>74</v>
      </c>
      <c r="G57" s="2">
        <f>G53</f>
        <v>165</v>
      </c>
      <c r="H57" s="2">
        <f>G7</f>
        <v>207</v>
      </c>
      <c r="I57" s="2">
        <f>I54</f>
        <v>171</v>
      </c>
    </row>
    <row r="58" spans="1:12" x14ac:dyDescent="0.25">
      <c r="F58" t="s">
        <v>75</v>
      </c>
      <c r="G58" s="2">
        <f>IF(ISNUMBER(G57),H57-G57,"inf")</f>
        <v>42</v>
      </c>
      <c r="H58" s="2" t="s">
        <v>77</v>
      </c>
      <c r="I58" s="2">
        <f>IF(ISNUMBER(I57),H57+I57,"inf")</f>
        <v>378</v>
      </c>
      <c r="J58" t="s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о результатах 1</vt:lpstr>
      <vt:lpstr>Отчет об устойчивости 1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Линкевич</dc:creator>
  <cp:lastModifiedBy>Image&amp;Matros ®</cp:lastModifiedBy>
  <dcterms:created xsi:type="dcterms:W3CDTF">2021-10-17T18:05:37Z</dcterms:created>
  <dcterms:modified xsi:type="dcterms:W3CDTF">2022-03-01T13:07:00Z</dcterms:modified>
</cp:coreProperties>
</file>