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12" i="1" l="1"/>
  <c r="F45" i="1"/>
  <c r="I30" i="1"/>
  <c r="C37" i="1"/>
  <c r="H30" i="1"/>
  <c r="J25" i="1"/>
  <c r="I31" i="1" l="1"/>
  <c r="G39" i="1"/>
  <c r="C45" i="1"/>
  <c r="H45" i="1"/>
  <c r="D47" i="1" l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C50" i="1"/>
  <c r="C49" i="1"/>
  <c r="C48" i="1"/>
  <c r="C47" i="1"/>
  <c r="D46" i="1"/>
  <c r="E46" i="1"/>
  <c r="F46" i="1"/>
  <c r="G46" i="1"/>
  <c r="C46" i="1"/>
  <c r="D45" i="1"/>
  <c r="E45" i="1"/>
  <c r="G45" i="1"/>
  <c r="I32" i="1" l="1"/>
  <c r="I33" i="1"/>
  <c r="I34" i="1"/>
  <c r="I35" i="1"/>
  <c r="D38" i="1"/>
  <c r="E38" i="1"/>
  <c r="F38" i="1"/>
  <c r="G38" i="1"/>
  <c r="D39" i="1"/>
  <c r="E39" i="1"/>
  <c r="F39" i="1"/>
  <c r="D40" i="1"/>
  <c r="E40" i="1"/>
  <c r="F40" i="1"/>
  <c r="G40" i="1"/>
  <c r="D41" i="1"/>
  <c r="E41" i="1"/>
  <c r="F41" i="1"/>
  <c r="G41" i="1"/>
  <c r="D42" i="1"/>
  <c r="E42" i="1"/>
  <c r="F42" i="1"/>
  <c r="G42" i="1"/>
  <c r="C42" i="1"/>
  <c r="C41" i="1"/>
  <c r="C40" i="1"/>
  <c r="C39" i="1"/>
  <c r="C38" i="1"/>
  <c r="D37" i="1"/>
  <c r="E37" i="1"/>
  <c r="F37" i="1"/>
  <c r="G37" i="1"/>
  <c r="H31" i="1"/>
  <c r="H32" i="1"/>
  <c r="H33" i="1"/>
  <c r="H34" i="1"/>
  <c r="H35" i="1"/>
  <c r="I23" i="1"/>
  <c r="J22" i="1" s="1"/>
  <c r="I24" i="1"/>
  <c r="J24" i="1" s="1"/>
  <c r="I25" i="1"/>
  <c r="I26" i="1"/>
  <c r="I27" i="1"/>
  <c r="I22" i="1"/>
  <c r="J31" i="1" l="1"/>
  <c r="H46" i="1" s="1"/>
  <c r="J34" i="1"/>
  <c r="H49" i="1" s="1"/>
  <c r="J35" i="1"/>
  <c r="H50" i="1" s="1"/>
  <c r="J30" i="1"/>
  <c r="J33" i="1"/>
  <c r="H48" i="1" s="1"/>
  <c r="J32" i="1"/>
  <c r="H47" i="1" s="1"/>
  <c r="J27" i="1"/>
  <c r="J26" i="1"/>
  <c r="J23" i="1"/>
  <c r="C17" i="1"/>
  <c r="C16" i="1"/>
  <c r="C15" i="1"/>
  <c r="E14" i="1"/>
  <c r="D14" i="1"/>
  <c r="C14" i="1"/>
  <c r="C13" i="1"/>
  <c r="M9" i="1"/>
  <c r="M8" i="1"/>
  <c r="M7" i="1"/>
  <c r="M6" i="1"/>
  <c r="M5" i="1"/>
  <c r="M4" i="1"/>
  <c r="L19" i="1"/>
  <c r="C19" i="1"/>
  <c r="C18" i="1"/>
  <c r="D17" i="1"/>
  <c r="E17" i="1"/>
  <c r="F17" i="1"/>
  <c r="G17" i="1"/>
  <c r="H17" i="1"/>
  <c r="I17" i="1"/>
  <c r="J17" i="1"/>
  <c r="K17" i="1"/>
  <c r="L17" i="1"/>
  <c r="D16" i="1"/>
  <c r="E16" i="1"/>
  <c r="F16" i="1"/>
  <c r="G16" i="1"/>
  <c r="H16" i="1"/>
  <c r="I16" i="1"/>
  <c r="J16" i="1"/>
  <c r="K16" i="1"/>
  <c r="L16" i="1"/>
  <c r="D15" i="1"/>
  <c r="E15" i="1"/>
  <c r="F15" i="1"/>
  <c r="G15" i="1"/>
  <c r="H15" i="1"/>
  <c r="I15" i="1"/>
  <c r="J15" i="1"/>
  <c r="K15" i="1"/>
  <c r="L15" i="1"/>
  <c r="F14" i="1"/>
  <c r="G14" i="1"/>
  <c r="H14" i="1"/>
  <c r="I14" i="1"/>
  <c r="J14" i="1"/>
  <c r="K14" i="1"/>
  <c r="L14" i="1"/>
  <c r="D13" i="1"/>
  <c r="E13" i="1"/>
  <c r="F13" i="1"/>
  <c r="F18" i="1" s="1"/>
  <c r="F19" i="1" s="1"/>
  <c r="G13" i="1"/>
  <c r="H13" i="1"/>
  <c r="I13" i="1"/>
  <c r="J13" i="1"/>
  <c r="K13" i="1"/>
  <c r="L13" i="1"/>
  <c r="D12" i="1"/>
  <c r="E12" i="1"/>
  <c r="F12" i="1"/>
  <c r="G12" i="1"/>
  <c r="H12" i="1"/>
  <c r="I12" i="1"/>
  <c r="J12" i="1"/>
  <c r="K12" i="1"/>
  <c r="L12" i="1"/>
  <c r="L18" i="1"/>
  <c r="E18" i="1"/>
  <c r="E19" i="1" s="1"/>
  <c r="D18" i="1"/>
  <c r="D19" i="1" s="1"/>
  <c r="D51" i="1" l="1"/>
  <c r="E51" i="1"/>
  <c r="G51" i="1"/>
  <c r="F51" i="1"/>
  <c r="C51" i="1"/>
  <c r="G18" i="1"/>
  <c r="G19" i="1" s="1"/>
  <c r="I18" i="1"/>
  <c r="I19" i="1" s="1"/>
  <c r="H18" i="1"/>
  <c r="H19" i="1" s="1"/>
  <c r="J18" i="1"/>
  <c r="J19" i="1" s="1"/>
  <c r="K18" i="1"/>
  <c r="K19" i="1" s="1"/>
</calcChain>
</file>

<file path=xl/sharedStrings.xml><?xml version="1.0" encoding="utf-8"?>
<sst xmlns="http://schemas.openxmlformats.org/spreadsheetml/2006/main" count="82" uniqueCount="38">
  <si>
    <t>{Sj}</t>
  </si>
  <si>
    <t>Min</t>
  </si>
  <si>
    <t xml:space="preserve">{Ki} </t>
  </si>
  <si>
    <t>Max</t>
  </si>
  <si>
    <t xml:space="preserve">K1↓ </t>
  </si>
  <si>
    <t xml:space="preserve">K2↑ </t>
  </si>
  <si>
    <t xml:space="preserve">K3↑ </t>
  </si>
  <si>
    <t xml:space="preserve">K4↓ </t>
  </si>
  <si>
    <t xml:space="preserve">K5↑ </t>
  </si>
  <si>
    <t xml:space="preserve">K6↑ </t>
  </si>
  <si>
    <t>S3</t>
  </si>
  <si>
    <t>S4</t>
  </si>
  <si>
    <t>S5</t>
  </si>
  <si>
    <t>S13</t>
  </si>
  <si>
    <t>S14</t>
  </si>
  <si>
    <t>S15</t>
  </si>
  <si>
    <t>S16</t>
  </si>
  <si>
    <t>S17</t>
  </si>
  <si>
    <t>S18</t>
  </si>
  <si>
    <t>S19</t>
  </si>
  <si>
    <t>pij</t>
  </si>
  <si>
    <t>pi</t>
  </si>
  <si>
    <t>pi &gt; p0</t>
  </si>
  <si>
    <t xml:space="preserve">p0 = </t>
  </si>
  <si>
    <t>K1</t>
  </si>
  <si>
    <t>K2</t>
  </si>
  <si>
    <t>K3</t>
  </si>
  <si>
    <t>K4</t>
  </si>
  <si>
    <t>K5</t>
  </si>
  <si>
    <t>K6</t>
  </si>
  <si>
    <t>Cj</t>
  </si>
  <si>
    <t>V1j</t>
  </si>
  <si>
    <t>Ki</t>
  </si>
  <si>
    <t>ri</t>
  </si>
  <si>
    <t>V2i</t>
  </si>
  <si>
    <t>Таблица дя расчета  ri</t>
  </si>
  <si>
    <t>Wi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</si>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</sst>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2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26" xfId="0" applyNumberFormat="1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590550</xdr:colOff>
      <xdr:row>1</xdr:row>
      <xdr:rowOff>57150</xdr:rowOff>
    </xdr:from>
    <xdr:to>
      <xdr:col>23</xdr:col>
      <xdr:colOff>343716</xdr:colOff>
      <xdr:row>13</xdr:row>
      <xdr:rowOff>38436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257175"/>
          <a:ext cx="5849166" cy="24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tabSelected="1" topLeftCell="A26" workbookViewId="0">
      <selection activeCell="C45" sqref="C45"/>
    </sheetView>
  </sheetViews>
  <sheetFormatPr defaultRowHeight="15" x14ac:dyDescent="0.25"/>
  <cols>
    <col min="1" max="2" width="9.140625" style="49"/>
    <col min="3" max="3" width="9.28515625" style="49" customWidth="1"/>
    <col min="4" max="16384" width="9.140625" style="49"/>
  </cols>
  <sheetData>
    <row r="1" spans="2:13" ht="15.75" thickBot="1" x14ac:dyDescent="0.3"/>
    <row r="2" spans="2:13" ht="15.75" x14ac:dyDescent="0.25">
      <c r="B2" s="47" t="s">
        <v>0</v>
      </c>
      <c r="C2" s="94" t="s">
        <v>10</v>
      </c>
      <c r="D2" s="92" t="s">
        <v>11</v>
      </c>
      <c r="E2" s="92" t="s">
        <v>12</v>
      </c>
      <c r="F2" s="92" t="s">
        <v>13</v>
      </c>
      <c r="G2" s="90" t="s">
        <v>14</v>
      </c>
      <c r="H2" s="92" t="s">
        <v>15</v>
      </c>
      <c r="I2" s="90" t="s">
        <v>16</v>
      </c>
      <c r="J2" s="90" t="s">
        <v>17</v>
      </c>
      <c r="K2" s="90" t="s">
        <v>18</v>
      </c>
      <c r="L2" s="92" t="s">
        <v>19</v>
      </c>
      <c r="M2" s="44" t="s">
        <v>1</v>
      </c>
    </row>
    <row r="3" spans="2:13" ht="16.5" thickBot="1" x14ac:dyDescent="0.3">
      <c r="B3" s="48" t="s">
        <v>2</v>
      </c>
      <c r="C3" s="95"/>
      <c r="D3" s="93"/>
      <c r="E3" s="93"/>
      <c r="F3" s="93"/>
      <c r="G3" s="91"/>
      <c r="H3" s="93"/>
      <c r="I3" s="91"/>
      <c r="J3" s="91"/>
      <c r="K3" s="91"/>
      <c r="L3" s="93"/>
      <c r="M3" s="40" t="s">
        <v>3</v>
      </c>
    </row>
    <row r="4" spans="2:13" ht="15.75" x14ac:dyDescent="0.25">
      <c r="B4" s="38" t="s">
        <v>4</v>
      </c>
      <c r="C4" s="1">
        <v>5.7</v>
      </c>
      <c r="D4" s="2">
        <v>2.9</v>
      </c>
      <c r="E4" s="2">
        <v>3.1</v>
      </c>
      <c r="F4" s="2">
        <v>4.0999999999999996</v>
      </c>
      <c r="G4" s="3">
        <v>5.3</v>
      </c>
      <c r="H4" s="2">
        <v>2.2999999999999998</v>
      </c>
      <c r="I4" s="3">
        <v>3.7</v>
      </c>
      <c r="J4" s="3">
        <v>1.8</v>
      </c>
      <c r="K4" s="3">
        <v>4.5</v>
      </c>
      <c r="L4" s="4">
        <v>2.1</v>
      </c>
      <c r="M4" s="5">
        <f>MIN(C4:L4)</f>
        <v>1.8</v>
      </c>
    </row>
    <row r="5" spans="2:13" ht="15.75" x14ac:dyDescent="0.25">
      <c r="B5" s="39" t="s">
        <v>5</v>
      </c>
      <c r="C5" s="6">
        <v>60</v>
      </c>
      <c r="D5" s="7">
        <v>33</v>
      </c>
      <c r="E5" s="7">
        <v>74</v>
      </c>
      <c r="F5" s="7">
        <v>78</v>
      </c>
      <c r="G5" s="8">
        <v>90</v>
      </c>
      <c r="H5" s="7">
        <v>35</v>
      </c>
      <c r="I5" s="8">
        <v>50</v>
      </c>
      <c r="J5" s="8">
        <v>20</v>
      </c>
      <c r="K5" s="8">
        <v>57</v>
      </c>
      <c r="L5" s="9">
        <v>37</v>
      </c>
      <c r="M5" s="10">
        <f>MAX(C5:L5)</f>
        <v>90</v>
      </c>
    </row>
    <row r="6" spans="2:13" ht="15.75" x14ac:dyDescent="0.25">
      <c r="B6" s="39" t="s">
        <v>6</v>
      </c>
      <c r="C6" s="6">
        <v>1.23</v>
      </c>
      <c r="D6" s="7">
        <v>1.1499999999999999</v>
      </c>
      <c r="E6" s="7">
        <v>1.22</v>
      </c>
      <c r="F6" s="7">
        <v>1.83</v>
      </c>
      <c r="G6" s="8">
        <v>1.65</v>
      </c>
      <c r="H6" s="7">
        <v>1.45</v>
      </c>
      <c r="I6" s="8">
        <v>1.1399999999999999</v>
      </c>
      <c r="J6" s="8">
        <v>2.23</v>
      </c>
      <c r="K6" s="8">
        <v>1.55</v>
      </c>
      <c r="L6" s="9">
        <v>1.32</v>
      </c>
      <c r="M6" s="10">
        <f>MAX(C6:L6)</f>
        <v>2.23</v>
      </c>
    </row>
    <row r="7" spans="2:13" ht="15.75" x14ac:dyDescent="0.25">
      <c r="B7" s="39" t="s">
        <v>7</v>
      </c>
      <c r="C7" s="6">
        <v>219</v>
      </c>
      <c r="D7" s="7">
        <v>546</v>
      </c>
      <c r="E7" s="7">
        <v>476</v>
      </c>
      <c r="F7" s="7">
        <v>341</v>
      </c>
      <c r="G7" s="8">
        <v>376</v>
      </c>
      <c r="H7" s="7">
        <v>316</v>
      </c>
      <c r="I7" s="8">
        <v>666</v>
      </c>
      <c r="J7" s="8">
        <v>756</v>
      </c>
      <c r="K7" s="8">
        <v>384</v>
      </c>
      <c r="L7" s="9">
        <v>474</v>
      </c>
      <c r="M7" s="10">
        <f>MIN(C7:L7)</f>
        <v>219</v>
      </c>
    </row>
    <row r="8" spans="2:13" ht="15.75" x14ac:dyDescent="0.25">
      <c r="B8" s="39" t="s">
        <v>8</v>
      </c>
      <c r="C8" s="6">
        <v>0.33</v>
      </c>
      <c r="D8" s="7">
        <v>0.63</v>
      </c>
      <c r="E8" s="7">
        <v>0.55000000000000004</v>
      </c>
      <c r="F8" s="7">
        <v>0.37</v>
      </c>
      <c r="G8" s="8">
        <v>0.23</v>
      </c>
      <c r="H8" s="7">
        <v>0.75</v>
      </c>
      <c r="I8" s="8">
        <v>0.52</v>
      </c>
      <c r="J8" s="8">
        <v>0.9</v>
      </c>
      <c r="K8" s="8">
        <v>0.25</v>
      </c>
      <c r="L8" s="9">
        <v>0.65</v>
      </c>
      <c r="M8" s="10">
        <f>MAX(C8:L8)</f>
        <v>0.9</v>
      </c>
    </row>
    <row r="9" spans="2:13" ht="16.5" thickBot="1" x14ac:dyDescent="0.3">
      <c r="B9" s="40" t="s">
        <v>9</v>
      </c>
      <c r="C9" s="11">
        <v>0.2</v>
      </c>
      <c r="D9" s="12">
        <v>0.65</v>
      </c>
      <c r="E9" s="12">
        <v>0.5</v>
      </c>
      <c r="F9" s="12">
        <v>0.4</v>
      </c>
      <c r="G9" s="13">
        <v>0.25</v>
      </c>
      <c r="H9" s="12">
        <v>0.85</v>
      </c>
      <c r="I9" s="13">
        <v>0.55000000000000004</v>
      </c>
      <c r="J9" s="13">
        <v>0.95</v>
      </c>
      <c r="K9" s="13">
        <v>0.15</v>
      </c>
      <c r="L9" s="14">
        <v>0.75</v>
      </c>
      <c r="M9" s="15">
        <f>MAX(C9:L9)</f>
        <v>0.95</v>
      </c>
    </row>
    <row r="10" spans="2:13" ht="15.75" thickBot="1" x14ac:dyDescent="0.3"/>
    <row r="11" spans="2:13" ht="16.5" thickBot="1" x14ac:dyDescent="0.3">
      <c r="B11" s="16" t="s">
        <v>20</v>
      </c>
      <c r="C11" s="41" t="s">
        <v>10</v>
      </c>
      <c r="D11" s="17" t="s">
        <v>11</v>
      </c>
      <c r="E11" s="17" t="s">
        <v>12</v>
      </c>
      <c r="F11" s="18" t="s">
        <v>13</v>
      </c>
      <c r="G11" s="42" t="s">
        <v>14</v>
      </c>
      <c r="H11" s="18" t="s">
        <v>15</v>
      </c>
      <c r="I11" s="42" t="s">
        <v>16</v>
      </c>
      <c r="J11" s="42" t="s">
        <v>17</v>
      </c>
      <c r="K11" s="42" t="s">
        <v>18</v>
      </c>
      <c r="L11" s="19" t="s">
        <v>19</v>
      </c>
    </row>
    <row r="12" spans="2:13" ht="15.75" x14ac:dyDescent="0.25">
      <c r="B12" s="38" t="s">
        <v>4</v>
      </c>
      <c r="C12" s="1">
        <f>$M$4/C4</f>
        <v>0.31578947368421051</v>
      </c>
      <c r="D12" s="20">
        <f t="shared" ref="C12:L12" si="0">$M$4/D4</f>
        <v>0.62068965517241381</v>
      </c>
      <c r="E12" s="20">
        <f t="shared" si="0"/>
        <v>0.58064516129032262</v>
      </c>
      <c r="F12" s="20">
        <f t="shared" si="0"/>
        <v>0.4390243902439025</v>
      </c>
      <c r="G12" s="1">
        <f t="shared" si="0"/>
        <v>0.339622641509434</v>
      </c>
      <c r="H12" s="20">
        <f t="shared" si="0"/>
        <v>0.78260869565217395</v>
      </c>
      <c r="I12" s="1">
        <f t="shared" si="0"/>
        <v>0.48648648648648646</v>
      </c>
      <c r="J12" s="1">
        <f t="shared" si="0"/>
        <v>1</v>
      </c>
      <c r="K12" s="1">
        <f t="shared" si="0"/>
        <v>0.4</v>
      </c>
      <c r="L12" s="21">
        <f t="shared" si="0"/>
        <v>0.8571428571428571</v>
      </c>
    </row>
    <row r="13" spans="2:13" ht="15.75" x14ac:dyDescent="0.25">
      <c r="B13" s="39" t="s">
        <v>5</v>
      </c>
      <c r="C13" s="6">
        <f t="shared" ref="C13:L13" si="1">C5/$M$5</f>
        <v>0.66666666666666663</v>
      </c>
      <c r="D13" s="22">
        <f t="shared" si="1"/>
        <v>0.36666666666666664</v>
      </c>
      <c r="E13" s="22">
        <f t="shared" si="1"/>
        <v>0.82222222222222219</v>
      </c>
      <c r="F13" s="22">
        <f t="shared" si="1"/>
        <v>0.8666666666666667</v>
      </c>
      <c r="G13" s="6">
        <f t="shared" si="1"/>
        <v>1</v>
      </c>
      <c r="H13" s="22">
        <f t="shared" si="1"/>
        <v>0.3888888888888889</v>
      </c>
      <c r="I13" s="6">
        <f t="shared" si="1"/>
        <v>0.55555555555555558</v>
      </c>
      <c r="J13" s="6">
        <f t="shared" si="1"/>
        <v>0.22222222222222221</v>
      </c>
      <c r="K13" s="6">
        <f t="shared" si="1"/>
        <v>0.6333333333333333</v>
      </c>
      <c r="L13" s="23">
        <f t="shared" si="1"/>
        <v>0.41111111111111109</v>
      </c>
    </row>
    <row r="14" spans="2:13" ht="15.75" x14ac:dyDescent="0.25">
      <c r="B14" s="39" t="s">
        <v>6</v>
      </c>
      <c r="C14" s="6">
        <f t="shared" ref="C14:L14" si="2">C6/$M$6</f>
        <v>0.55156950672645744</v>
      </c>
      <c r="D14" s="22">
        <f t="shared" si="2"/>
        <v>0.51569506726457393</v>
      </c>
      <c r="E14" s="22">
        <f t="shared" si="2"/>
        <v>0.547085201793722</v>
      </c>
      <c r="F14" s="22">
        <f t="shared" si="2"/>
        <v>0.820627802690583</v>
      </c>
      <c r="G14" s="6">
        <f t="shared" si="2"/>
        <v>0.73991031390134521</v>
      </c>
      <c r="H14" s="22">
        <f t="shared" si="2"/>
        <v>0.65022421524663676</v>
      </c>
      <c r="I14" s="6">
        <f t="shared" si="2"/>
        <v>0.51121076233183849</v>
      </c>
      <c r="J14" s="6">
        <f t="shared" si="2"/>
        <v>1</v>
      </c>
      <c r="K14" s="6">
        <f t="shared" si="2"/>
        <v>0.69506726457399104</v>
      </c>
      <c r="L14" s="23">
        <f t="shared" si="2"/>
        <v>0.59192825112107628</v>
      </c>
    </row>
    <row r="15" spans="2:13" ht="15.75" x14ac:dyDescent="0.25">
      <c r="B15" s="39" t="s">
        <v>7</v>
      </c>
      <c r="C15" s="6">
        <f t="shared" ref="C15:L15" si="3">$M$7/C7</f>
        <v>1</v>
      </c>
      <c r="D15" s="22">
        <f t="shared" si="3"/>
        <v>0.40109890109890112</v>
      </c>
      <c r="E15" s="22">
        <f t="shared" si="3"/>
        <v>0.46008403361344535</v>
      </c>
      <c r="F15" s="22">
        <f t="shared" si="3"/>
        <v>0.64222873900293254</v>
      </c>
      <c r="G15" s="6">
        <f t="shared" si="3"/>
        <v>0.58244680851063835</v>
      </c>
      <c r="H15" s="22">
        <f t="shared" si="3"/>
        <v>0.69303797468354433</v>
      </c>
      <c r="I15" s="6">
        <f t="shared" si="3"/>
        <v>0.32882882882882886</v>
      </c>
      <c r="J15" s="6">
        <f t="shared" si="3"/>
        <v>0.28968253968253971</v>
      </c>
      <c r="K15" s="6">
        <f t="shared" si="3"/>
        <v>0.5703125</v>
      </c>
      <c r="L15" s="23">
        <f t="shared" si="3"/>
        <v>0.46202531645569622</v>
      </c>
    </row>
    <row r="16" spans="2:13" ht="15.75" x14ac:dyDescent="0.25">
      <c r="B16" s="39" t="s">
        <v>8</v>
      </c>
      <c r="C16" s="6">
        <f t="shared" ref="C16:L16" si="4">C8/$M$8</f>
        <v>0.3666666666666667</v>
      </c>
      <c r="D16" s="22">
        <f t="shared" si="4"/>
        <v>0.7</v>
      </c>
      <c r="E16" s="22">
        <f t="shared" si="4"/>
        <v>0.61111111111111116</v>
      </c>
      <c r="F16" s="22">
        <f t="shared" si="4"/>
        <v>0.41111111111111109</v>
      </c>
      <c r="G16" s="6">
        <f t="shared" si="4"/>
        <v>0.25555555555555554</v>
      </c>
      <c r="H16" s="22">
        <f t="shared" si="4"/>
        <v>0.83333333333333326</v>
      </c>
      <c r="I16" s="6">
        <f t="shared" si="4"/>
        <v>0.57777777777777783</v>
      </c>
      <c r="J16" s="6">
        <f t="shared" si="4"/>
        <v>1</v>
      </c>
      <c r="K16" s="6">
        <f t="shared" si="4"/>
        <v>0.27777777777777779</v>
      </c>
      <c r="L16" s="23">
        <f t="shared" si="4"/>
        <v>0.72222222222222221</v>
      </c>
    </row>
    <row r="17" spans="2:15" ht="15.75" x14ac:dyDescent="0.25">
      <c r="B17" s="39" t="s">
        <v>9</v>
      </c>
      <c r="C17" s="6">
        <f t="shared" ref="C17:L17" si="5">C9/$M$9</f>
        <v>0.2105263157894737</v>
      </c>
      <c r="D17" s="22">
        <f t="shared" si="5"/>
        <v>0.68421052631578949</v>
      </c>
      <c r="E17" s="22">
        <f t="shared" si="5"/>
        <v>0.52631578947368418</v>
      </c>
      <c r="F17" s="22">
        <f t="shared" si="5"/>
        <v>0.4210526315789474</v>
      </c>
      <c r="G17" s="6">
        <f t="shared" si="5"/>
        <v>0.26315789473684209</v>
      </c>
      <c r="H17" s="22">
        <f t="shared" si="5"/>
        <v>0.89473684210526316</v>
      </c>
      <c r="I17" s="6">
        <f t="shared" si="5"/>
        <v>0.57894736842105265</v>
      </c>
      <c r="J17" s="6">
        <f t="shared" si="5"/>
        <v>1</v>
      </c>
      <c r="K17" s="6">
        <f t="shared" si="5"/>
        <v>0.15789473684210525</v>
      </c>
      <c r="L17" s="23">
        <f t="shared" si="5"/>
        <v>0.78947368421052633</v>
      </c>
    </row>
    <row r="18" spans="2:15" ht="15.75" x14ac:dyDescent="0.25">
      <c r="B18" s="39" t="s">
        <v>21</v>
      </c>
      <c r="C18" s="6">
        <f>MIN(C12:C17)</f>
        <v>0.2105263157894737</v>
      </c>
      <c r="D18" s="50">
        <f t="shared" ref="D18:L18" si="6">MIN(D12:D17)</f>
        <v>0.36666666666666664</v>
      </c>
      <c r="E18" s="50">
        <f t="shared" si="6"/>
        <v>0.46008403361344535</v>
      </c>
      <c r="F18" s="50">
        <f t="shared" si="6"/>
        <v>0.41111111111111109</v>
      </c>
      <c r="G18" s="8">
        <f t="shared" si="6"/>
        <v>0.25555555555555554</v>
      </c>
      <c r="H18" s="50">
        <f t="shared" si="6"/>
        <v>0.3888888888888889</v>
      </c>
      <c r="I18" s="8">
        <f t="shared" si="6"/>
        <v>0.32882882882882886</v>
      </c>
      <c r="J18" s="8">
        <f t="shared" si="6"/>
        <v>0.22222222222222221</v>
      </c>
      <c r="K18" s="8">
        <f t="shared" si="6"/>
        <v>0.15789473684210525</v>
      </c>
      <c r="L18" s="51">
        <f t="shared" si="6"/>
        <v>0.41111111111111109</v>
      </c>
    </row>
    <row r="19" spans="2:15" ht="16.5" thickBot="1" x14ac:dyDescent="0.3">
      <c r="B19" s="40" t="s">
        <v>22</v>
      </c>
      <c r="C19" s="11" t="str">
        <f>IF(C18&gt;$O$19,"*"," ")</f>
        <v xml:space="preserve"> </v>
      </c>
      <c r="D19" s="52" t="str">
        <f t="shared" ref="D19:L19" si="7">IF(D18&gt;$O$19,"*"," ")</f>
        <v>*</v>
      </c>
      <c r="E19" s="52" t="str">
        <f t="shared" si="7"/>
        <v>*</v>
      </c>
      <c r="F19" s="52" t="str">
        <f t="shared" si="7"/>
        <v>*</v>
      </c>
      <c r="G19" s="11" t="str">
        <f t="shared" si="7"/>
        <v xml:space="preserve"> </v>
      </c>
      <c r="H19" s="52" t="str">
        <f t="shared" si="7"/>
        <v>*</v>
      </c>
      <c r="I19" s="11" t="str">
        <f t="shared" si="7"/>
        <v xml:space="preserve"> </v>
      </c>
      <c r="J19" s="11" t="str">
        <f t="shared" si="7"/>
        <v xml:space="preserve"> </v>
      </c>
      <c r="K19" s="11" t="str">
        <f t="shared" si="7"/>
        <v xml:space="preserve"> </v>
      </c>
      <c r="L19" s="53" t="str">
        <f t="shared" si="7"/>
        <v>*</v>
      </c>
      <c r="N19" s="49" t="s">
        <v>23</v>
      </c>
      <c r="O19" s="49">
        <v>0.34</v>
      </c>
    </row>
    <row r="20" spans="2:15" ht="15.75" thickBot="1" x14ac:dyDescent="0.3"/>
    <row r="21" spans="2:15" ht="16.5" thickBot="1" x14ac:dyDescent="0.3">
      <c r="B21" s="24"/>
      <c r="C21" s="45" t="s">
        <v>24</v>
      </c>
      <c r="D21" s="45" t="s">
        <v>25</v>
      </c>
      <c r="E21" s="45" t="s">
        <v>26</v>
      </c>
      <c r="F21" s="45" t="s">
        <v>27</v>
      </c>
      <c r="G21" s="45" t="s">
        <v>28</v>
      </c>
      <c r="H21" s="45" t="s">
        <v>29</v>
      </c>
      <c r="I21" s="46" t="s">
        <v>30</v>
      </c>
      <c r="J21" s="46" t="s">
        <v>31</v>
      </c>
    </row>
    <row r="22" spans="2:15" ht="15.75" x14ac:dyDescent="0.25">
      <c r="B22" s="44" t="s">
        <v>24</v>
      </c>
      <c r="C22" s="25"/>
      <c r="D22" s="26">
        <v>1</v>
      </c>
      <c r="E22" s="26">
        <v>1</v>
      </c>
      <c r="F22" s="26">
        <v>0</v>
      </c>
      <c r="G22" s="26">
        <v>1</v>
      </c>
      <c r="H22" s="27">
        <v>1</v>
      </c>
      <c r="I22" s="81">
        <f>SUM(C22:H22)</f>
        <v>4</v>
      </c>
      <c r="J22" s="76">
        <f t="shared" ref="J22:J27" si="8">$I22/SUM($I$22:$I$27)</f>
        <v>0.26666666666666666</v>
      </c>
    </row>
    <row r="23" spans="2:15" ht="15.75" x14ac:dyDescent="0.25">
      <c r="B23" s="39" t="s">
        <v>25</v>
      </c>
      <c r="C23" s="28">
        <v>0</v>
      </c>
      <c r="D23" s="29"/>
      <c r="E23" s="30">
        <v>1</v>
      </c>
      <c r="F23" s="30">
        <v>0</v>
      </c>
      <c r="G23" s="30">
        <v>0</v>
      </c>
      <c r="H23" s="31">
        <v>1</v>
      </c>
      <c r="I23" s="82">
        <f t="shared" ref="I23:I27" si="9">SUM(C23:H23)</f>
        <v>2</v>
      </c>
      <c r="J23" s="77">
        <f t="shared" si="8"/>
        <v>0.13333333333333333</v>
      </c>
    </row>
    <row r="24" spans="2:15" ht="15.75" x14ac:dyDescent="0.25">
      <c r="B24" s="39" t="s">
        <v>26</v>
      </c>
      <c r="C24" s="28">
        <v>0</v>
      </c>
      <c r="D24" s="30">
        <v>0</v>
      </c>
      <c r="E24" s="29"/>
      <c r="F24" s="30">
        <v>0</v>
      </c>
      <c r="G24" s="30">
        <v>0</v>
      </c>
      <c r="H24" s="31">
        <v>0.5</v>
      </c>
      <c r="I24" s="82">
        <f t="shared" si="9"/>
        <v>0.5</v>
      </c>
      <c r="J24" s="77">
        <f t="shared" si="8"/>
        <v>3.3333333333333333E-2</v>
      </c>
    </row>
    <row r="25" spans="2:15" ht="15.75" x14ac:dyDescent="0.25">
      <c r="B25" s="39" t="s">
        <v>27</v>
      </c>
      <c r="C25" s="28">
        <v>1</v>
      </c>
      <c r="D25" s="30">
        <v>1</v>
      </c>
      <c r="E25" s="30">
        <v>1</v>
      </c>
      <c r="F25" s="29"/>
      <c r="G25" s="30">
        <v>1</v>
      </c>
      <c r="H25" s="31">
        <v>1</v>
      </c>
      <c r="I25" s="82">
        <f t="shared" si="9"/>
        <v>5</v>
      </c>
      <c r="J25" s="77">
        <f>$I25/SUM($I$22:$I$27)</f>
        <v>0.33333333333333331</v>
      </c>
    </row>
    <row r="26" spans="2:15" ht="15.75" x14ac:dyDescent="0.25">
      <c r="B26" s="39" t="s">
        <v>28</v>
      </c>
      <c r="C26" s="28">
        <v>0</v>
      </c>
      <c r="D26" s="30">
        <v>1</v>
      </c>
      <c r="E26" s="30">
        <v>1</v>
      </c>
      <c r="F26" s="30">
        <v>0</v>
      </c>
      <c r="G26" s="29"/>
      <c r="H26" s="31">
        <v>1</v>
      </c>
      <c r="I26" s="82">
        <f t="shared" si="9"/>
        <v>3</v>
      </c>
      <c r="J26" s="77">
        <f t="shared" si="8"/>
        <v>0.2</v>
      </c>
    </row>
    <row r="27" spans="2:15" ht="16.5" thickBot="1" x14ac:dyDescent="0.3">
      <c r="B27" s="40" t="s">
        <v>29</v>
      </c>
      <c r="C27" s="32">
        <v>0</v>
      </c>
      <c r="D27" s="33">
        <v>0</v>
      </c>
      <c r="E27" s="33">
        <v>0.5</v>
      </c>
      <c r="F27" s="33">
        <v>0</v>
      </c>
      <c r="G27" s="33">
        <v>0</v>
      </c>
      <c r="H27" s="34"/>
      <c r="I27" s="83">
        <f t="shared" si="9"/>
        <v>0.5</v>
      </c>
      <c r="J27" s="78">
        <f t="shared" si="8"/>
        <v>3.3333333333333333E-2</v>
      </c>
    </row>
    <row r="28" spans="2:15" ht="15.75" thickBot="1" x14ac:dyDescent="0.3"/>
    <row r="29" spans="2:15" ht="16.5" thickBot="1" x14ac:dyDescent="0.3">
      <c r="B29" s="16"/>
      <c r="C29" s="41" t="s">
        <v>11</v>
      </c>
      <c r="D29" s="41" t="s">
        <v>12</v>
      </c>
      <c r="E29" s="42" t="s">
        <v>13</v>
      </c>
      <c r="F29" s="42" t="s">
        <v>15</v>
      </c>
      <c r="G29" s="43" t="s">
        <v>19</v>
      </c>
      <c r="H29" s="54" t="s">
        <v>32</v>
      </c>
      <c r="I29" s="54" t="s">
        <v>33</v>
      </c>
      <c r="J29" s="54" t="s">
        <v>34</v>
      </c>
    </row>
    <row r="30" spans="2:15" ht="15.75" x14ac:dyDescent="0.25">
      <c r="B30" s="44" t="s">
        <v>24</v>
      </c>
      <c r="C30" s="3">
        <v>2.9</v>
      </c>
      <c r="D30" s="3">
        <v>3.1</v>
      </c>
      <c r="E30" s="3">
        <v>4.0999999999999996</v>
      </c>
      <c r="F30" s="3">
        <v>2.2999999999999998</v>
      </c>
      <c r="G30" s="35">
        <v>2.1</v>
      </c>
      <c r="H30" s="84">
        <f>AVERAGE(C30:G30)</f>
        <v>2.8999999999999995</v>
      </c>
      <c r="I30" s="79">
        <f>(AVERAGE(C37:G37)/H30)</f>
        <v>0.19310344827586212</v>
      </c>
      <c r="J30" s="74">
        <f>$I30/SUM($I$30:$I$35)</f>
        <v>0.14721721033866961</v>
      </c>
    </row>
    <row r="31" spans="2:15" ht="15.75" x14ac:dyDescent="0.25">
      <c r="B31" s="39" t="s">
        <v>25</v>
      </c>
      <c r="C31" s="8">
        <v>33</v>
      </c>
      <c r="D31" s="8">
        <v>74</v>
      </c>
      <c r="E31" s="8">
        <v>78</v>
      </c>
      <c r="F31" s="8">
        <v>35</v>
      </c>
      <c r="G31" s="36">
        <v>37</v>
      </c>
      <c r="H31" s="84">
        <f>AVERAGE(C31:G31)</f>
        <v>51.4</v>
      </c>
      <c r="I31" s="79">
        <f>(AVERAGE(C38:G38)/H31)</f>
        <v>0.38287937743190664</v>
      </c>
      <c r="J31" s="74">
        <f t="shared" ref="J31:J35" si="10">$I31/SUM($I$30:$I$35)</f>
        <v>0.29189760382325425</v>
      </c>
    </row>
    <row r="32" spans="2:15" ht="15.75" x14ac:dyDescent="0.25">
      <c r="B32" s="39" t="s">
        <v>26</v>
      </c>
      <c r="C32" s="8">
        <v>1.1499999999999999</v>
      </c>
      <c r="D32" s="8">
        <v>1.22</v>
      </c>
      <c r="E32" s="8">
        <v>1.83</v>
      </c>
      <c r="F32" s="8">
        <v>1.45</v>
      </c>
      <c r="G32" s="36">
        <v>1.32</v>
      </c>
      <c r="H32" s="84">
        <f t="shared" ref="H32:H35" si="11">AVERAGE(C32:G32)</f>
        <v>1.3940000000000001</v>
      </c>
      <c r="I32" s="79">
        <f t="shared" ref="I32:I35" si="12">(AVERAGE(C39:G39)/H32)</f>
        <v>0.14117647058823529</v>
      </c>
      <c r="J32" s="74">
        <f t="shared" si="10"/>
        <v>0.10762938907112818</v>
      </c>
    </row>
    <row r="33" spans="2:10" ht="15.75" x14ac:dyDescent="0.25">
      <c r="B33" s="39" t="s">
        <v>27</v>
      </c>
      <c r="C33" s="8">
        <v>546</v>
      </c>
      <c r="D33" s="8">
        <v>476</v>
      </c>
      <c r="E33" s="8">
        <v>341</v>
      </c>
      <c r="F33" s="8">
        <v>316</v>
      </c>
      <c r="G33" s="36">
        <v>474</v>
      </c>
      <c r="H33" s="84">
        <f t="shared" si="11"/>
        <v>430.6</v>
      </c>
      <c r="I33" s="79">
        <f t="shared" si="12"/>
        <v>0.18968880631676727</v>
      </c>
      <c r="J33" s="74">
        <f t="shared" si="10"/>
        <v>0.1446139732239953</v>
      </c>
    </row>
    <row r="34" spans="2:10" ht="15.75" x14ac:dyDescent="0.25">
      <c r="B34" s="39" t="s">
        <v>28</v>
      </c>
      <c r="C34" s="8">
        <v>0.63</v>
      </c>
      <c r="D34" s="8">
        <v>0.55000000000000004</v>
      </c>
      <c r="E34" s="8">
        <v>0.37</v>
      </c>
      <c r="F34" s="8">
        <v>0.75</v>
      </c>
      <c r="G34" s="36">
        <v>0.65</v>
      </c>
      <c r="H34" s="84">
        <f t="shared" si="11"/>
        <v>0.59000000000000008</v>
      </c>
      <c r="I34" s="79">
        <f t="shared" si="12"/>
        <v>0.17627118644067791</v>
      </c>
      <c r="J34" s="74">
        <f t="shared" si="10"/>
        <v>0.13438471742779276</v>
      </c>
    </row>
    <row r="35" spans="2:10" ht="16.5" thickBot="1" x14ac:dyDescent="0.3">
      <c r="B35" s="40" t="s">
        <v>29</v>
      </c>
      <c r="C35" s="13">
        <v>0.65</v>
      </c>
      <c r="D35" s="13">
        <v>0.5</v>
      </c>
      <c r="E35" s="13">
        <v>0.4</v>
      </c>
      <c r="F35" s="13">
        <v>0.85</v>
      </c>
      <c r="G35" s="37">
        <v>0.75</v>
      </c>
      <c r="H35" s="85">
        <f t="shared" si="11"/>
        <v>0.63</v>
      </c>
      <c r="I35" s="80">
        <f t="shared" si="12"/>
        <v>0.22857142857142856</v>
      </c>
      <c r="J35" s="75">
        <f t="shared" si="10"/>
        <v>0.1742571061151599</v>
      </c>
    </row>
    <row r="36" spans="2:10" ht="15.75" thickBot="1" x14ac:dyDescent="0.3">
      <c r="B36" s="55"/>
    </row>
    <row r="37" spans="2:10" x14ac:dyDescent="0.2">
      <c r="C37" s="56">
        <f>ABS(C30-$H$30)</f>
        <v>4.4408920985006262E-16</v>
      </c>
      <c r="D37" s="26">
        <f>ABS(D30-$H$30)</f>
        <v>0.20000000000000062</v>
      </c>
      <c r="E37" s="26">
        <f>ABS(E30-$H$30)</f>
        <v>1.2000000000000002</v>
      </c>
      <c r="F37" s="26">
        <f>ABS(F30-$H$30)</f>
        <v>0.59999999999999964</v>
      </c>
      <c r="G37" s="57">
        <f>ABS(G30-$H$30)</f>
        <v>0.79999999999999938</v>
      </c>
      <c r="H37" s="68" t="s">
        <v>35</v>
      </c>
    </row>
    <row r="38" spans="2:10" x14ac:dyDescent="0.25">
      <c r="C38" s="58">
        <f>ABS(C31-$H$31)</f>
        <v>18.399999999999999</v>
      </c>
      <c r="D38" s="59">
        <f>ABS(D31-$H$31)</f>
        <v>22.6</v>
      </c>
      <c r="E38" s="59">
        <f>ABS(E31-$H$31)</f>
        <v>26.6</v>
      </c>
      <c r="F38" s="59">
        <f>ABS(F31-$H$31)</f>
        <v>16.399999999999999</v>
      </c>
      <c r="G38" s="60">
        <f>ABS(G31-$H$31)</f>
        <v>14.399999999999999</v>
      </c>
      <c r="H38" s="55"/>
    </row>
    <row r="39" spans="2:10" x14ac:dyDescent="0.25">
      <c r="C39" s="58">
        <f>ABS(C32-$H$32)</f>
        <v>0.24400000000000022</v>
      </c>
      <c r="D39" s="59">
        <f>ABS(D32-$H$32)</f>
        <v>0.17400000000000015</v>
      </c>
      <c r="E39" s="59">
        <f>ABS(E32-$H$32)</f>
        <v>0.43599999999999994</v>
      </c>
      <c r="F39" s="59">
        <f>ABS(F32-$H$32)</f>
        <v>5.5999999999999828E-2</v>
      </c>
      <c r="G39" s="60">
        <f>ABS(G32-$H$32)</f>
        <v>7.4000000000000066E-2</v>
      </c>
      <c r="H39" s="55"/>
    </row>
    <row r="40" spans="2:10" x14ac:dyDescent="0.25">
      <c r="C40" s="58">
        <f>ABS(C33-$H$33)</f>
        <v>115.39999999999998</v>
      </c>
      <c r="D40" s="59">
        <f>ABS(D33-$H$33)</f>
        <v>45.399999999999977</v>
      </c>
      <c r="E40" s="59">
        <f>ABS(E33-$H$33)</f>
        <v>89.600000000000023</v>
      </c>
      <c r="F40" s="59">
        <f>ABS(F33-$H$33)</f>
        <v>114.60000000000002</v>
      </c>
      <c r="G40" s="60">
        <f>ABS(G33-$H$33)</f>
        <v>43.399999999999977</v>
      </c>
      <c r="H40" s="55"/>
    </row>
    <row r="41" spans="2:10" x14ac:dyDescent="0.25">
      <c r="C41" s="58">
        <f>ABS(C34-$H$34)</f>
        <v>3.9999999999999925E-2</v>
      </c>
      <c r="D41" s="59">
        <f>ABS(D34-$H$34)</f>
        <v>4.0000000000000036E-2</v>
      </c>
      <c r="E41" s="59">
        <f>ABS(E34-$H$34)</f>
        <v>0.22000000000000008</v>
      </c>
      <c r="F41" s="59">
        <f>ABS(F34-$H$34)</f>
        <v>0.15999999999999992</v>
      </c>
      <c r="G41" s="60">
        <f>ABS(G34-$H$34)</f>
        <v>5.9999999999999942E-2</v>
      </c>
      <c r="H41" s="55"/>
    </row>
    <row r="42" spans="2:10" ht="15.75" thickBot="1" x14ac:dyDescent="0.3">
      <c r="C42" s="61">
        <f>ABS(C35-$H$35)</f>
        <v>2.0000000000000018E-2</v>
      </c>
      <c r="D42" s="62">
        <f>ABS(D35-$H$35)</f>
        <v>0.13</v>
      </c>
      <c r="E42" s="62">
        <f>ABS(E35-$H$35)</f>
        <v>0.22999999999999998</v>
      </c>
      <c r="F42" s="62">
        <f>ABS(F35-$H$35)</f>
        <v>0.21999999999999997</v>
      </c>
      <c r="G42" s="63">
        <f>ABS(G35-$H$35)</f>
        <v>0.12</v>
      </c>
      <c r="H42" s="55"/>
    </row>
    <row r="43" spans="2:10" ht="15.75" thickBot="1" x14ac:dyDescent="0.3"/>
    <row r="44" spans="2:10" ht="16.5" thickBot="1" x14ac:dyDescent="0.3">
      <c r="B44" s="64"/>
      <c r="C44" s="41" t="s">
        <v>11</v>
      </c>
      <c r="D44" s="41" t="s">
        <v>12</v>
      </c>
      <c r="E44" s="42" t="s">
        <v>13</v>
      </c>
      <c r="F44" s="42" t="s">
        <v>15</v>
      </c>
      <c r="G44" s="43" t="s">
        <v>19</v>
      </c>
      <c r="H44" s="54" t="s">
        <v>36</v>
      </c>
    </row>
    <row r="45" spans="2:10" ht="15.75" x14ac:dyDescent="0.25">
      <c r="B45" s="38" t="s">
        <v>24</v>
      </c>
      <c r="C45" s="65">
        <f>(5-C30)/4.5</f>
        <v>0.46666666666666667</v>
      </c>
      <c r="D45" s="66">
        <f t="shared" ref="D45:G45" si="13">(5-D30)/4.5</f>
        <v>0.42222222222222222</v>
      </c>
      <c r="E45" s="66">
        <f t="shared" si="13"/>
        <v>0.20000000000000007</v>
      </c>
      <c r="F45" s="66">
        <f>(5-F30)/4.5</f>
        <v>0.60000000000000009</v>
      </c>
      <c r="G45" s="67">
        <f t="shared" si="13"/>
        <v>0.64444444444444438</v>
      </c>
      <c r="H45" s="87">
        <f>0.5*(J22+J30)</f>
        <v>0.20694193850266812</v>
      </c>
    </row>
    <row r="46" spans="2:10" ht="15.75" x14ac:dyDescent="0.25">
      <c r="B46" s="39" t="s">
        <v>25</v>
      </c>
      <c r="C46" s="28">
        <f>(C31-20)/65</f>
        <v>0.2</v>
      </c>
      <c r="D46" s="30">
        <f t="shared" ref="D46:G46" si="14">(D31-20)/65</f>
        <v>0.83076923076923082</v>
      </c>
      <c r="E46" s="30">
        <f t="shared" si="14"/>
        <v>0.89230769230769236</v>
      </c>
      <c r="F46" s="30">
        <f t="shared" si="14"/>
        <v>0.23076923076923078</v>
      </c>
      <c r="G46" s="31">
        <f t="shared" si="14"/>
        <v>0.26153846153846155</v>
      </c>
      <c r="H46" s="88">
        <f>0.5*(J23+J31)</f>
        <v>0.21261546857829378</v>
      </c>
    </row>
    <row r="47" spans="2:10" ht="15.75" x14ac:dyDescent="0.25">
      <c r="B47" s="39" t="s">
        <v>26</v>
      </c>
      <c r="C47" s="28">
        <f>(C32-1)/2</f>
        <v>7.4999999999999956E-2</v>
      </c>
      <c r="D47" s="30">
        <f t="shared" ref="D47:G47" si="15">(D32-1)/2</f>
        <v>0.10999999999999999</v>
      </c>
      <c r="E47" s="30">
        <f t="shared" si="15"/>
        <v>0.41500000000000004</v>
      </c>
      <c r="F47" s="30">
        <f t="shared" si="15"/>
        <v>0.22499999999999998</v>
      </c>
      <c r="G47" s="31">
        <f t="shared" si="15"/>
        <v>0.16000000000000003</v>
      </c>
      <c r="H47" s="88">
        <f t="shared" ref="H47:H50" si="16">0.5*(J24+J32)</f>
        <v>7.0481361202230752E-2</v>
      </c>
    </row>
    <row r="48" spans="2:10" ht="15.75" x14ac:dyDescent="0.25">
      <c r="B48" s="39" t="s">
        <v>27</v>
      </c>
      <c r="C48" s="28">
        <f>(700-C33)/600</f>
        <v>0.25666666666666665</v>
      </c>
      <c r="D48" s="30">
        <f t="shared" ref="D48:G48" si="17">(700-D33)/600</f>
        <v>0.37333333333333335</v>
      </c>
      <c r="E48" s="30">
        <f t="shared" si="17"/>
        <v>0.59833333333333338</v>
      </c>
      <c r="F48" s="30">
        <f t="shared" si="17"/>
        <v>0.64</v>
      </c>
      <c r="G48" s="31">
        <f t="shared" si="17"/>
        <v>0.37666666666666665</v>
      </c>
      <c r="H48" s="88">
        <f t="shared" si="16"/>
        <v>0.23897365327866432</v>
      </c>
    </row>
    <row r="49" spans="2:8" ht="15.75" x14ac:dyDescent="0.25">
      <c r="B49" s="39" t="s">
        <v>28</v>
      </c>
      <c r="C49" s="28">
        <f>(C34-0.2)/0.7</f>
        <v>0.61428571428571432</v>
      </c>
      <c r="D49" s="30">
        <f t="shared" ref="D49:G49" si="18">(D34-0.2)/0.7</f>
        <v>0.50000000000000011</v>
      </c>
      <c r="E49" s="30">
        <f t="shared" si="18"/>
        <v>0.24285714285714285</v>
      </c>
      <c r="F49" s="30">
        <f t="shared" si="18"/>
        <v>0.78571428571428581</v>
      </c>
      <c r="G49" s="31">
        <f t="shared" si="18"/>
        <v>0.6428571428571429</v>
      </c>
      <c r="H49" s="88">
        <f t="shared" si="16"/>
        <v>0.16719235871389637</v>
      </c>
    </row>
    <row r="50" spans="2:8" ht="16.5" thickBot="1" x14ac:dyDescent="0.3">
      <c r="B50" s="40" t="s">
        <v>29</v>
      </c>
      <c r="C50" s="70">
        <f>(C35-0.3)/0.6</f>
        <v>0.58333333333333337</v>
      </c>
      <c r="D50" s="71">
        <f t="shared" ref="D50:G50" si="19">(D35-0.3)/0.6</f>
        <v>0.33333333333333337</v>
      </c>
      <c r="E50" s="71">
        <f t="shared" si="19"/>
        <v>0.16666666666666674</v>
      </c>
      <c r="F50" s="71">
        <f t="shared" si="19"/>
        <v>0.91666666666666674</v>
      </c>
      <c r="G50" s="72">
        <f t="shared" si="19"/>
        <v>0.75</v>
      </c>
      <c r="H50" s="89">
        <f t="shared" si="16"/>
        <v>0.10379521972424662</v>
      </c>
    </row>
    <row r="51" spans="2:8" ht="16.5" thickBot="1" x14ac:dyDescent="0.3">
      <c r="B51" s="73" t="s">
        <v>37</v>
      </c>
      <c r="C51" s="86">
        <f>SUMPRODUCT(C45:C50,$H$45:$H$50)</f>
        <v>0.36896976045008478</v>
      </c>
      <c r="D51" s="86">
        <f t="shared" ref="D51:G51" si="20">SUMPRODUCT(D45:D50,$H$45:$H$50)</f>
        <v>0.47917424064731012</v>
      </c>
      <c r="E51" s="86">
        <f t="shared" si="20"/>
        <v>0.46124553509272076</v>
      </c>
      <c r="F51" s="86">
        <f t="shared" si="20"/>
        <v>0.56854275838823554</v>
      </c>
      <c r="G51" s="86">
        <f t="shared" si="20"/>
        <v>0.47558734915938849</v>
      </c>
      <c r="H51" s="69"/>
    </row>
  </sheetData>
  <mergeCells count="10">
    <mergeCell ref="I2:I3"/>
    <mergeCell ref="J2:J3"/>
    <mergeCell ref="K2:K3"/>
    <mergeCell ref="L2:L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2022-04-20T09:16:42Z</dcterms:modified>
</cp:coreProperties>
</file>