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6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I41" i="1"/>
  <c r="F46" i="1"/>
  <c r="F45" i="1"/>
  <c r="F44" i="1"/>
  <c r="F43" i="1"/>
  <c r="F42" i="1"/>
  <c r="F41" i="1"/>
  <c r="L33" i="1"/>
  <c r="I35" i="1"/>
  <c r="I30" i="1"/>
  <c r="F35" i="1"/>
  <c r="F33" i="1"/>
  <c r="F34" i="1"/>
  <c r="F32" i="1"/>
  <c r="L36" i="1"/>
  <c r="I36" i="1"/>
  <c r="I38" i="1" s="1"/>
  <c r="I39" i="1" s="1"/>
  <c r="F30" i="1"/>
  <c r="L29" i="1"/>
  <c r="I29" i="1"/>
  <c r="F29" i="1"/>
  <c r="D28" i="1"/>
  <c r="L30" i="1" l="1"/>
  <c r="L38" i="1" s="1"/>
  <c r="L39" i="1" s="1"/>
  <c r="F36" i="1"/>
  <c r="F38" i="1" s="1"/>
  <c r="F39" i="1" s="1"/>
  <c r="G22" i="1"/>
  <c r="H22" i="1"/>
  <c r="I22" i="1"/>
  <c r="J22" i="1"/>
  <c r="K22" i="1"/>
  <c r="F22" i="1"/>
  <c r="G20" i="1" l="1"/>
  <c r="H20" i="1"/>
  <c r="I20" i="1"/>
  <c r="J20" i="1"/>
  <c r="K20" i="1"/>
  <c r="F20" i="1"/>
  <c r="F24" i="1" s="1"/>
  <c r="L25" i="1" l="1"/>
  <c r="K24" i="1"/>
  <c r="K23" i="1" s="1"/>
  <c r="J24" i="1"/>
  <c r="J23" i="1" s="1"/>
  <c r="I24" i="1"/>
  <c r="I23" i="1" s="1"/>
  <c r="H24" i="1"/>
  <c r="H23" i="1" s="1"/>
  <c r="G24" i="1"/>
  <c r="M20" i="1"/>
  <c r="M22" i="1"/>
  <c r="F23" i="1"/>
  <c r="M24" i="1" l="1"/>
  <c r="G23" i="1"/>
  <c r="M16" i="1"/>
  <c r="M17" i="1"/>
  <c r="M18" i="1"/>
  <c r="M14" i="1"/>
  <c r="M26" i="1" l="1"/>
  <c r="F12" i="1"/>
  <c r="M12" i="1" l="1"/>
  <c r="M10" i="1"/>
</calcChain>
</file>

<file path=xl/sharedStrings.xml><?xml version="1.0" encoding="utf-8"?>
<sst xmlns="http://schemas.openxmlformats.org/spreadsheetml/2006/main" count="171" uniqueCount="79">
  <si>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</si>
  <si>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</si>
  <si>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</si>
  <si>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</si>
  <si>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</si>
  <si>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</si>
  <si>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</si>
  <si>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</si>
  <si>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</si>
  <si>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</si>
  <si>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</si>
  <si>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</si>
  <si>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</si>
  <si>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</si>
  <si>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</si>
  <si>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</si>
  <si>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</si>
  <si>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</si>
  <si>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</si>
  <si>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</si>
  <si>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</si>
  <si>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</si>
  <si>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</si>
  <si>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</si>
  <si>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</si>
  <si>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</si>
  <si>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</si>
  <si>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</si>
  <si>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</si>
  <si>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</si>
  <si>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</si>
  <si>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</si>
  <si>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</si>
  <si>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</si>
  <si>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</si>
  <si>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</si>
  <si>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</si>
  <si>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</si>
  <si>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</si>
  <si>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</si>
  <si>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</si>
  <si>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</si>
  <si>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Катран 2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</si>
  <si>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</si>
  <si>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</si>
  <si>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</si>
  <si>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</si>
  <si>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</si>
  <si>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</si>
  <si>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</si>
  <si>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</si>
  <si>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</si>
  <si>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</si>
  <si>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</si>
  <si>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ОС Windows ХР</t>
  </si>
  <si>
    <t>Sharp FX-126</t>
  </si>
  <si>
    <t>Epson CX 4400</t>
  </si>
  <si>
    <t>1 - 7</t>
  </si>
  <si>
    <t>8 - 17</t>
  </si>
  <si>
    <t>Сервер</t>
  </si>
  <si>
    <t>18 - 25</t>
  </si>
  <si>
    <t>26 - 34</t>
  </si>
  <si>
    <t>35 - 43</t>
  </si>
  <si>
    <t>44 - 47</t>
  </si>
  <si>
    <t>1С:Предприятие, Office, SQL</t>
  </si>
  <si>
    <t>Teradata</t>
  </si>
  <si>
    <t>О1</t>
  </si>
  <si>
    <t>О2</t>
  </si>
  <si>
    <t>О3</t>
  </si>
  <si>
    <t>П0</t>
  </si>
  <si>
    <t>РС(С,П6)</t>
  </si>
  <si>
    <t>ПП(П6)</t>
  </si>
  <si>
    <t>Сумма</t>
  </si>
  <si>
    <t>Разница</t>
  </si>
  <si>
    <t>Процент</t>
  </si>
  <si>
    <t>БД, ФАД</t>
  </si>
  <si>
    <t>РС(все)</t>
  </si>
  <si>
    <t>ПП(П6,1-4)</t>
  </si>
  <si>
    <t>ПП(П5)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</si>
</sst>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B17" workbookViewId="0">
      <selection activeCell="I43" sqref="I43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8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32" t="s">
        <v>0</v>
      </c>
      <c r="B1" s="17" t="s">
        <v>4</v>
      </c>
      <c r="C1" s="18"/>
      <c r="D1" s="18"/>
      <c r="E1" s="19"/>
      <c r="F1" s="14" t="s">
        <v>1</v>
      </c>
      <c r="G1" s="15"/>
      <c r="H1" s="15"/>
      <c r="I1" s="15"/>
      <c r="J1" s="15"/>
      <c r="K1" s="16"/>
      <c r="L1" s="12" t="s">
        <v>2</v>
      </c>
      <c r="M1" s="12" t="s">
        <v>3</v>
      </c>
    </row>
    <row r="2" spans="1:19" ht="15.75" customHeight="1" thickBot="1" x14ac:dyDescent="0.3">
      <c r="A2" s="33"/>
      <c r="B2" s="20"/>
      <c r="C2" s="21"/>
      <c r="D2" s="21"/>
      <c r="E2" s="22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5"/>
      <c r="M2" s="35"/>
      <c r="N2">
        <v>7</v>
      </c>
      <c r="O2">
        <v>5</v>
      </c>
      <c r="P2">
        <v>3</v>
      </c>
      <c r="Q2">
        <v>5</v>
      </c>
      <c r="R2">
        <v>3</v>
      </c>
      <c r="S2">
        <v>2</v>
      </c>
    </row>
    <row r="3" spans="1:19" ht="15.75" thickBot="1" x14ac:dyDescent="0.3">
      <c r="A3" s="33"/>
      <c r="B3" s="20"/>
      <c r="C3" s="21"/>
      <c r="D3" s="21"/>
      <c r="E3" s="22"/>
      <c r="F3" s="29" t="s">
        <v>11</v>
      </c>
      <c r="G3" s="30"/>
      <c r="H3" s="30"/>
      <c r="I3" s="30"/>
      <c r="J3" s="30"/>
      <c r="K3" s="31"/>
      <c r="L3" s="13"/>
      <c r="M3" s="13"/>
      <c r="N3">
        <v>505</v>
      </c>
      <c r="O3">
        <v>505</v>
      </c>
      <c r="P3">
        <v>849</v>
      </c>
      <c r="Q3">
        <v>505</v>
      </c>
      <c r="R3">
        <v>505</v>
      </c>
      <c r="S3">
        <v>505</v>
      </c>
    </row>
    <row r="4" spans="1:19" ht="15.75" thickBot="1" x14ac:dyDescent="0.3">
      <c r="A4" s="34"/>
      <c r="B4" s="23"/>
      <c r="C4" s="24"/>
      <c r="D4" s="24"/>
      <c r="E4" s="25"/>
      <c r="F4" s="10" t="s">
        <v>57</v>
      </c>
      <c r="G4" s="10" t="s">
        <v>58</v>
      </c>
      <c r="H4" s="10" t="s">
        <v>60</v>
      </c>
      <c r="I4" s="10" t="s">
        <v>61</v>
      </c>
      <c r="J4" s="10" t="s">
        <v>62</v>
      </c>
      <c r="K4" s="10" t="s">
        <v>63</v>
      </c>
      <c r="L4" s="1">
        <v>48</v>
      </c>
      <c r="M4" s="1">
        <v>48</v>
      </c>
      <c r="N4">
        <v>7</v>
      </c>
      <c r="O4">
        <v>3</v>
      </c>
      <c r="P4">
        <v>2</v>
      </c>
      <c r="Q4">
        <v>3</v>
      </c>
      <c r="R4">
        <v>2</v>
      </c>
      <c r="S4">
        <v>1</v>
      </c>
    </row>
    <row r="5" spans="1:19" ht="15.75" thickBot="1" x14ac:dyDescent="0.3">
      <c r="A5" s="2">
        <v>1</v>
      </c>
      <c r="B5" s="36" t="s">
        <v>12</v>
      </c>
      <c r="C5" s="37"/>
      <c r="D5" s="37"/>
      <c r="E5" s="38"/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  <c r="L5" s="1" t="s">
        <v>13</v>
      </c>
      <c r="M5" s="1" t="s">
        <v>13</v>
      </c>
      <c r="N5">
        <v>210</v>
      </c>
      <c r="O5">
        <v>210</v>
      </c>
      <c r="P5">
        <v>190</v>
      </c>
      <c r="Q5">
        <v>210</v>
      </c>
      <c r="R5">
        <v>190</v>
      </c>
      <c r="S5">
        <v>210</v>
      </c>
    </row>
    <row r="6" spans="1:19" ht="15.75" thickBot="1" x14ac:dyDescent="0.3">
      <c r="A6" s="2">
        <v>2</v>
      </c>
      <c r="B6" s="36" t="s">
        <v>12</v>
      </c>
      <c r="C6" s="37"/>
      <c r="D6" s="37"/>
      <c r="E6" s="38"/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  <c r="L6" s="1" t="s">
        <v>13</v>
      </c>
      <c r="M6" s="1" t="s">
        <v>13</v>
      </c>
    </row>
    <row r="7" spans="1:19" ht="15.75" thickBot="1" x14ac:dyDescent="0.3">
      <c r="A7" s="2">
        <v>3</v>
      </c>
      <c r="B7" s="36" t="s">
        <v>14</v>
      </c>
      <c r="C7" s="37"/>
      <c r="D7" s="37"/>
      <c r="E7" s="38"/>
      <c r="F7" s="10" t="s">
        <v>57</v>
      </c>
      <c r="G7" s="10" t="s">
        <v>58</v>
      </c>
      <c r="H7" s="10" t="s">
        <v>60</v>
      </c>
      <c r="I7" s="10" t="s">
        <v>61</v>
      </c>
      <c r="J7" s="10" t="s">
        <v>62</v>
      </c>
      <c r="K7" s="10" t="s">
        <v>63</v>
      </c>
      <c r="L7" s="1">
        <v>48</v>
      </c>
      <c r="M7" s="1">
        <v>48</v>
      </c>
    </row>
    <row r="8" spans="1:19" ht="15.75" customHeight="1" thickBot="1" x14ac:dyDescent="0.3">
      <c r="A8" s="2">
        <v>4</v>
      </c>
      <c r="B8" s="36" t="s">
        <v>51</v>
      </c>
      <c r="C8" s="37"/>
      <c r="D8" s="37"/>
      <c r="E8" s="38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3">
        <v>1</v>
      </c>
      <c r="M8" s="1" t="s">
        <v>15</v>
      </c>
    </row>
    <row r="9" spans="1:19" ht="15.75" thickBot="1" x14ac:dyDescent="0.3">
      <c r="A9" s="2">
        <v>5</v>
      </c>
      <c r="B9" s="17" t="s">
        <v>16</v>
      </c>
      <c r="C9" s="19"/>
      <c r="D9" s="32" t="s">
        <v>18</v>
      </c>
      <c r="E9" s="3" t="s">
        <v>17</v>
      </c>
      <c r="F9" s="29" t="s">
        <v>54</v>
      </c>
      <c r="G9" s="30"/>
      <c r="H9" s="30"/>
      <c r="I9" s="30"/>
      <c r="J9" s="30"/>
      <c r="K9" s="30"/>
      <c r="L9" s="31"/>
      <c r="M9" s="4" t="s">
        <v>15</v>
      </c>
    </row>
    <row r="10" spans="1:19" ht="15.75" thickBot="1" x14ac:dyDescent="0.3">
      <c r="A10" s="2">
        <v>6</v>
      </c>
      <c r="B10" s="20"/>
      <c r="C10" s="22"/>
      <c r="D10" s="34"/>
      <c r="E10" s="4" t="s">
        <v>19</v>
      </c>
      <c r="F10" s="29">
        <v>100</v>
      </c>
      <c r="G10" s="30"/>
      <c r="H10" s="30"/>
      <c r="I10" s="30"/>
      <c r="J10" s="30"/>
      <c r="K10" s="30"/>
      <c r="L10" s="31"/>
      <c r="M10" s="1">
        <f>SUM(F10)</f>
        <v>100</v>
      </c>
    </row>
    <row r="11" spans="1:19" ht="15.75" thickBot="1" x14ac:dyDescent="0.3">
      <c r="A11" s="2">
        <v>7</v>
      </c>
      <c r="B11" s="20"/>
      <c r="C11" s="22"/>
      <c r="D11" s="32" t="s">
        <v>21</v>
      </c>
      <c r="E11" s="4" t="s">
        <v>20</v>
      </c>
      <c r="F11" s="29" t="s">
        <v>64</v>
      </c>
      <c r="G11" s="30"/>
      <c r="H11" s="30"/>
      <c r="I11" s="30"/>
      <c r="J11" s="30"/>
      <c r="K11" s="30"/>
      <c r="L11" s="1" t="s">
        <v>65</v>
      </c>
      <c r="M11" s="1" t="s">
        <v>15</v>
      </c>
    </row>
    <row r="12" spans="1:19" ht="20.25" customHeight="1" thickBot="1" x14ac:dyDescent="0.3">
      <c r="A12" s="2">
        <v>8</v>
      </c>
      <c r="B12" s="20"/>
      <c r="C12" s="22"/>
      <c r="D12" s="34"/>
      <c r="E12" s="4" t="s">
        <v>22</v>
      </c>
      <c r="F12" s="29">
        <f>800+240</f>
        <v>1040</v>
      </c>
      <c r="G12" s="30"/>
      <c r="H12" s="30"/>
      <c r="I12" s="30"/>
      <c r="J12" s="30"/>
      <c r="K12" s="30"/>
      <c r="L12" s="1" t="s">
        <v>13</v>
      </c>
      <c r="M12" s="1">
        <f>SUM(F12)</f>
        <v>1040</v>
      </c>
    </row>
    <row r="13" spans="1:19" ht="27" customHeight="1" thickBot="1" x14ac:dyDescent="0.3">
      <c r="A13" s="2">
        <v>9</v>
      </c>
      <c r="B13" s="20"/>
      <c r="C13" s="22"/>
      <c r="D13" s="32" t="s">
        <v>30</v>
      </c>
      <c r="E13" s="4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13</v>
      </c>
      <c r="M13" s="1" t="s">
        <v>13</v>
      </c>
    </row>
    <row r="14" spans="1:19" ht="26.25" thickBot="1" x14ac:dyDescent="0.3">
      <c r="A14" s="2">
        <v>10</v>
      </c>
      <c r="B14" s="23"/>
      <c r="C14" s="25"/>
      <c r="D14" s="34"/>
      <c r="E14" s="4" t="s">
        <v>31</v>
      </c>
      <c r="F14" s="1">
        <v>14350</v>
      </c>
      <c r="G14" s="1">
        <v>8225</v>
      </c>
      <c r="H14" s="1">
        <v>7560</v>
      </c>
      <c r="I14" s="1">
        <v>8190</v>
      </c>
      <c r="J14" s="1">
        <v>36685</v>
      </c>
      <c r="K14" s="1">
        <v>20515</v>
      </c>
      <c r="L14" s="1" t="s">
        <v>13</v>
      </c>
      <c r="M14" s="1">
        <f>SUM(F14:L14)</f>
        <v>95525</v>
      </c>
    </row>
    <row r="15" spans="1:19" ht="20.25" customHeight="1" thickBot="1" x14ac:dyDescent="0.3">
      <c r="A15" s="2">
        <v>11</v>
      </c>
      <c r="B15" s="17" t="s">
        <v>32</v>
      </c>
      <c r="C15" s="19"/>
      <c r="D15" s="32" t="s">
        <v>33</v>
      </c>
      <c r="E15" s="4" t="s">
        <v>52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  <c r="L15" s="1" t="s">
        <v>59</v>
      </c>
      <c r="M15" s="1" t="s">
        <v>15</v>
      </c>
    </row>
    <row r="16" spans="1:19" ht="26.25" thickBot="1" x14ac:dyDescent="0.3">
      <c r="A16" s="2">
        <v>12</v>
      </c>
      <c r="B16" s="20"/>
      <c r="C16" s="22"/>
      <c r="D16" s="34"/>
      <c r="E16" s="4" t="s">
        <v>34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  <c r="L16" s="1">
        <v>7875</v>
      </c>
      <c r="M16" s="1">
        <f t="shared" ref="M16:M18" si="0">SUM(F16:L16)</f>
        <v>7875</v>
      </c>
    </row>
    <row r="17" spans="1:13" ht="26.25" thickBot="1" x14ac:dyDescent="0.3">
      <c r="A17" s="2">
        <v>13</v>
      </c>
      <c r="B17" s="20"/>
      <c r="C17" s="22"/>
      <c r="D17" s="4" t="s">
        <v>35</v>
      </c>
      <c r="E17" s="4" t="s">
        <v>36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  <c r="L17" s="1">
        <v>43325</v>
      </c>
      <c r="M17" s="1">
        <f t="shared" si="0"/>
        <v>43325</v>
      </c>
    </row>
    <row r="18" spans="1:13" ht="28.5" customHeight="1" thickBot="1" x14ac:dyDescent="0.3">
      <c r="A18" s="2">
        <v>14</v>
      </c>
      <c r="B18" s="23"/>
      <c r="C18" s="25"/>
      <c r="D18" s="4" t="s">
        <v>37</v>
      </c>
      <c r="E18" s="4" t="s">
        <v>38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>
        <v>9900</v>
      </c>
      <c r="M18" s="1">
        <f t="shared" si="0"/>
        <v>9900</v>
      </c>
    </row>
    <row r="19" spans="1:13" ht="15.75" thickBot="1" x14ac:dyDescent="0.3">
      <c r="A19" s="2">
        <v>15</v>
      </c>
      <c r="B19" s="17" t="s">
        <v>39</v>
      </c>
      <c r="C19" s="19"/>
      <c r="D19" s="32" t="s">
        <v>43</v>
      </c>
      <c r="E19" s="4" t="s">
        <v>40</v>
      </c>
      <c r="F19" s="3" t="s">
        <v>41</v>
      </c>
      <c r="G19" s="3" t="s">
        <v>41</v>
      </c>
      <c r="H19" s="3" t="s">
        <v>41</v>
      </c>
      <c r="I19" s="3" t="s">
        <v>41</v>
      </c>
      <c r="J19" s="3" t="s">
        <v>41</v>
      </c>
      <c r="K19" s="3" t="s">
        <v>41</v>
      </c>
      <c r="L19" s="5" t="s">
        <v>42</v>
      </c>
      <c r="M19" s="1" t="s">
        <v>15</v>
      </c>
    </row>
    <row r="20" spans="1:13" ht="26.25" thickBot="1" x14ac:dyDescent="0.3">
      <c r="A20" s="2">
        <v>16</v>
      </c>
      <c r="B20" s="20"/>
      <c r="C20" s="22"/>
      <c r="D20" s="34"/>
      <c r="E20" s="4" t="s">
        <v>44</v>
      </c>
      <c r="F20" s="1">
        <f>N2*N3</f>
        <v>3535</v>
      </c>
      <c r="G20" s="1">
        <f t="shared" ref="G20:K20" si="1">O2*O3</f>
        <v>2525</v>
      </c>
      <c r="H20" s="1">
        <f t="shared" si="1"/>
        <v>2547</v>
      </c>
      <c r="I20" s="1">
        <f t="shared" si="1"/>
        <v>2525</v>
      </c>
      <c r="J20" s="1">
        <f t="shared" si="1"/>
        <v>1515</v>
      </c>
      <c r="K20" s="1">
        <f t="shared" si="1"/>
        <v>1010</v>
      </c>
      <c r="L20" s="3">
        <v>1418</v>
      </c>
      <c r="M20" s="1">
        <f>SUM(F20:L20)</f>
        <v>15075</v>
      </c>
    </row>
    <row r="21" spans="1:13" ht="27" thickBot="1" x14ac:dyDescent="0.3">
      <c r="A21" s="2">
        <v>17</v>
      </c>
      <c r="B21" s="20"/>
      <c r="C21" s="22"/>
      <c r="D21" s="32" t="s">
        <v>46</v>
      </c>
      <c r="E21" s="4" t="s">
        <v>45</v>
      </c>
      <c r="F21" s="11" t="s">
        <v>56</v>
      </c>
      <c r="G21" s="8" t="s">
        <v>56</v>
      </c>
      <c r="H21" s="9" t="s">
        <v>55</v>
      </c>
      <c r="I21" s="8" t="s">
        <v>56</v>
      </c>
      <c r="J21" s="9" t="s">
        <v>55</v>
      </c>
      <c r="K21" s="8" t="s">
        <v>56</v>
      </c>
      <c r="L21" s="1" t="s">
        <v>15</v>
      </c>
      <c r="M21" s="1" t="s">
        <v>15</v>
      </c>
    </row>
    <row r="22" spans="1:13" ht="26.25" thickBot="1" x14ac:dyDescent="0.3">
      <c r="A22" s="2">
        <v>18</v>
      </c>
      <c r="B22" s="23"/>
      <c r="C22" s="25"/>
      <c r="D22" s="34"/>
      <c r="E22" s="4" t="s">
        <v>47</v>
      </c>
      <c r="F22" s="1">
        <f>N4*N5</f>
        <v>1470</v>
      </c>
      <c r="G22" s="1">
        <f t="shared" ref="G22:K22" si="2">O4*O5</f>
        <v>630</v>
      </c>
      <c r="H22" s="1">
        <f t="shared" si="2"/>
        <v>380</v>
      </c>
      <c r="I22" s="1">
        <f t="shared" si="2"/>
        <v>630</v>
      </c>
      <c r="J22" s="1">
        <f t="shared" si="2"/>
        <v>380</v>
      </c>
      <c r="K22" s="1">
        <f t="shared" si="2"/>
        <v>210</v>
      </c>
      <c r="L22" s="1" t="s">
        <v>15</v>
      </c>
      <c r="M22" s="1">
        <f>SUM(F22:K22)</f>
        <v>3700</v>
      </c>
    </row>
    <row r="23" spans="1:13" ht="15.75" customHeight="1" thickBot="1" x14ac:dyDescent="0.3">
      <c r="A23" s="3">
        <v>19</v>
      </c>
      <c r="B23" s="14" t="s">
        <v>48</v>
      </c>
      <c r="C23" s="15"/>
      <c r="D23" s="15"/>
      <c r="E23" s="16"/>
      <c r="F23" s="1">
        <f>F24/N2</f>
        <v>2791.8027210884352</v>
      </c>
      <c r="G23" s="1">
        <f>G24/O2</f>
        <v>2313.5238095238096</v>
      </c>
      <c r="H23" s="1">
        <f t="shared" ref="H23:K23" si="3">H24/P2</f>
        <v>3558.2063492063494</v>
      </c>
      <c r="I23" s="1">
        <f t="shared" si="3"/>
        <v>2306.5238095238096</v>
      </c>
      <c r="J23" s="1">
        <f t="shared" si="3"/>
        <v>12922.539682539682</v>
      </c>
      <c r="K23" s="1">
        <f t="shared" si="3"/>
        <v>10961.309523809523</v>
      </c>
      <c r="L23" s="1"/>
      <c r="M23" s="1" t="s">
        <v>15</v>
      </c>
    </row>
    <row r="24" spans="1:13" ht="38.25" customHeight="1" thickBot="1" x14ac:dyDescent="0.3">
      <c r="A24" s="3">
        <v>20</v>
      </c>
      <c r="B24" s="14" t="s">
        <v>53</v>
      </c>
      <c r="C24" s="15"/>
      <c r="D24" s="15"/>
      <c r="E24" s="16"/>
      <c r="F24" s="1">
        <f>$F$10/7+$F$12/6+F14+F20+F22</f>
        <v>19542.619047619046</v>
      </c>
      <c r="G24" s="1">
        <f t="shared" ref="G24:K24" si="4">$F$10/7+$F$12/6+G14+G20+G22</f>
        <v>11567.619047619048</v>
      </c>
      <c r="H24" s="1">
        <f t="shared" si="4"/>
        <v>10674.619047619048</v>
      </c>
      <c r="I24" s="1">
        <f t="shared" si="4"/>
        <v>11532.619047619048</v>
      </c>
      <c r="J24" s="1">
        <f t="shared" si="4"/>
        <v>38767.619047619046</v>
      </c>
      <c r="K24" s="1">
        <f t="shared" si="4"/>
        <v>21922.619047619046</v>
      </c>
      <c r="L24" s="6"/>
      <c r="M24" s="12">
        <f>SUM(F24:K24)+L25</f>
        <v>176540</v>
      </c>
    </row>
    <row r="25" spans="1:13" ht="19.5" customHeight="1" thickBot="1" x14ac:dyDescent="0.3">
      <c r="A25" s="7">
        <v>21</v>
      </c>
      <c r="B25" s="26" t="s">
        <v>49</v>
      </c>
      <c r="C25" s="27"/>
      <c r="D25" s="27"/>
      <c r="E25" s="27"/>
      <c r="F25" s="27"/>
      <c r="G25" s="27"/>
      <c r="H25" s="27"/>
      <c r="I25" s="27"/>
      <c r="J25" s="27"/>
      <c r="K25" s="28"/>
      <c r="L25" s="1">
        <f>F10/7+SUM(L16:L20)</f>
        <v>62532.285714285717</v>
      </c>
      <c r="M25" s="13"/>
    </row>
    <row r="26" spans="1:13" ht="15.75" thickBot="1" x14ac:dyDescent="0.3">
      <c r="A26" s="1">
        <v>22</v>
      </c>
      <c r="B26" s="26" t="s">
        <v>50</v>
      </c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1">
        <f>SUM(M10:M22)</f>
        <v>176540</v>
      </c>
    </row>
    <row r="28" spans="1:13" x14ac:dyDescent="0.25">
      <c r="D28">
        <f>M26*1.2</f>
        <v>211848</v>
      </c>
      <c r="F28">
        <v>55</v>
      </c>
      <c r="I28">
        <v>20</v>
      </c>
      <c r="L28">
        <v>25</v>
      </c>
    </row>
    <row r="29" spans="1:13" x14ac:dyDescent="0.25">
      <c r="F29">
        <f>$D$28*0.55</f>
        <v>116516.40000000001</v>
      </c>
      <c r="I29">
        <f>$D$28*0.2</f>
        <v>42369.600000000006</v>
      </c>
      <c r="L29">
        <f>$D$28*0.25</f>
        <v>52962</v>
      </c>
    </row>
    <row r="30" spans="1:13" x14ac:dyDescent="0.25">
      <c r="E30" t="s">
        <v>66</v>
      </c>
      <c r="F30">
        <f>$D$28*0.55</f>
        <v>116516.40000000001</v>
      </c>
      <c r="H30" t="s">
        <v>67</v>
      </c>
      <c r="I30">
        <f>$D$28*0.2 + F38</f>
        <v>43050.000000000015</v>
      </c>
      <c r="K30" t="s">
        <v>68</v>
      </c>
      <c r="L30">
        <f>$D$28*0.25 +I38</f>
        <v>51990.000000000015</v>
      </c>
    </row>
    <row r="32" spans="1:13" x14ac:dyDescent="0.25">
      <c r="E32" t="s">
        <v>69</v>
      </c>
      <c r="F32">
        <f>(M10+M12)*1.2</f>
        <v>1368</v>
      </c>
      <c r="H32" t="s">
        <v>69</v>
      </c>
      <c r="I32" t="s">
        <v>15</v>
      </c>
      <c r="K32" t="s">
        <v>69</v>
      </c>
      <c r="L32" t="s">
        <v>15</v>
      </c>
    </row>
    <row r="33" spans="4:12" x14ac:dyDescent="0.25">
      <c r="E33" t="s">
        <v>75</v>
      </c>
      <c r="F33">
        <f>(M16+M18)*1.2</f>
        <v>21330</v>
      </c>
      <c r="H33" t="s">
        <v>33</v>
      </c>
      <c r="I33" t="s">
        <v>15</v>
      </c>
      <c r="K33" t="s">
        <v>35</v>
      </c>
      <c r="L33">
        <f>M17*1.2</f>
        <v>51990</v>
      </c>
    </row>
    <row r="34" spans="4:12" x14ac:dyDescent="0.25">
      <c r="E34" t="s">
        <v>76</v>
      </c>
      <c r="F34">
        <f>(L20+K20+K22+F20+F22+G20+G22+H20+H22+I20+I22+J20+J22)*1.2</f>
        <v>22530</v>
      </c>
      <c r="H34" t="s">
        <v>70</v>
      </c>
      <c r="I34" t="s">
        <v>15</v>
      </c>
      <c r="K34" t="s">
        <v>70</v>
      </c>
      <c r="L34" t="s">
        <v>15</v>
      </c>
    </row>
    <row r="35" spans="4:12" x14ac:dyDescent="0.25">
      <c r="E35" t="s">
        <v>77</v>
      </c>
      <c r="F35">
        <f>(K14+F14+G14+H14+I14)*1.2</f>
        <v>70608</v>
      </c>
      <c r="H35" t="s">
        <v>78</v>
      </c>
      <c r="I35">
        <f>J14*1.2</f>
        <v>44022</v>
      </c>
      <c r="K35" t="s">
        <v>71</v>
      </c>
      <c r="L35" t="s">
        <v>15</v>
      </c>
    </row>
    <row r="36" spans="4:12" x14ac:dyDescent="0.25">
      <c r="E36" t="s">
        <v>72</v>
      </c>
      <c r="F36">
        <f>SUM(F32:F35)</f>
        <v>115836</v>
      </c>
      <c r="H36" t="s">
        <v>72</v>
      </c>
      <c r="I36">
        <f>SUM(I32:I35)</f>
        <v>44022</v>
      </c>
      <c r="K36" t="s">
        <v>72</v>
      </c>
      <c r="L36">
        <f>SUM(L32:L35)</f>
        <v>51990</v>
      </c>
    </row>
    <row r="38" spans="4:12" x14ac:dyDescent="0.25">
      <c r="E38" t="s">
        <v>73</v>
      </c>
      <c r="F38">
        <f>F30-F36</f>
        <v>680.40000000000873</v>
      </c>
      <c r="H38" t="s">
        <v>73</v>
      </c>
      <c r="I38">
        <f>I30-I36</f>
        <v>-971.99999999998545</v>
      </c>
      <c r="K38" t="s">
        <v>73</v>
      </c>
      <c r="L38">
        <f>L30-L36</f>
        <v>0</v>
      </c>
    </row>
    <row r="39" spans="4:12" x14ac:dyDescent="0.25">
      <c r="D39">
        <v>100</v>
      </c>
      <c r="E39" t="s">
        <v>74</v>
      </c>
      <c r="F39">
        <f>$D$39*F38/F36</f>
        <v>0.58738216098622942</v>
      </c>
      <c r="H39" t="s">
        <v>74</v>
      </c>
      <c r="I39">
        <f>$D$39*I38/I36</f>
        <v>-2.2079869156330596</v>
      </c>
      <c r="K39" t="s">
        <v>74</v>
      </c>
      <c r="L39">
        <f>$D$39*L38/L36</f>
        <v>0</v>
      </c>
    </row>
    <row r="41" spans="4:12" x14ac:dyDescent="0.25">
      <c r="E41" t="s">
        <v>5</v>
      </c>
      <c r="F41">
        <f>F14*1.2</f>
        <v>17220</v>
      </c>
      <c r="H41" t="s">
        <v>33</v>
      </c>
      <c r="I41">
        <f>M16*1.2</f>
        <v>9450</v>
      </c>
    </row>
    <row r="42" spans="4:12" x14ac:dyDescent="0.25">
      <c r="E42" t="s">
        <v>6</v>
      </c>
      <c r="F42">
        <f>G14*1.2</f>
        <v>9870</v>
      </c>
      <c r="H42" t="s">
        <v>37</v>
      </c>
      <c r="I42">
        <f>M18*1.2</f>
        <v>11880</v>
      </c>
    </row>
    <row r="43" spans="4:12" x14ac:dyDescent="0.25">
      <c r="E43" t="s">
        <v>7</v>
      </c>
      <c r="F43">
        <f>H14*1.2</f>
        <v>9072</v>
      </c>
    </row>
    <row r="44" spans="4:12" x14ac:dyDescent="0.25">
      <c r="E44" t="s">
        <v>8</v>
      </c>
      <c r="F44">
        <f>I14*1.2</f>
        <v>9828</v>
      </c>
    </row>
    <row r="45" spans="4:12" x14ac:dyDescent="0.25">
      <c r="E45" t="s">
        <v>9</v>
      </c>
      <c r="F45">
        <f>J14*1.2</f>
        <v>44022</v>
      </c>
    </row>
    <row r="46" spans="4:12" x14ac:dyDescent="0.25">
      <c r="E46" t="s">
        <v>10</v>
      </c>
      <c r="F46">
        <f>K14*1.2</f>
        <v>24618</v>
      </c>
    </row>
  </sheetData>
  <mergeCells count="28"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M24:M25"/>
    <mergeCell ref="F1:K1"/>
    <mergeCell ref="B1:E4"/>
    <mergeCell ref="B23:E23"/>
    <mergeCell ref="B24:E24"/>
    <mergeCell ref="B25:K25"/>
    <mergeCell ref="F10:L10"/>
    <mergeCell ref="F11:K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2022-12-19T19:05:00Z</dcterms:modified>
</cp:coreProperties>
</file>