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hch\Desktop\ДЗ ЗР\ДЗ статистика\"/>
    </mc:Choice>
  </mc:AlternateContent>
  <bookViews>
    <workbookView xWindow="0" yWindow="0" windowWidth="17256" windowHeight="5928"/>
  </bookViews>
  <sheets>
    <sheet name="Задание 1" sheetId="1" r:id="rId1"/>
    <sheet name="Задание 2" sheetId="2" r:id="rId2"/>
  </sheets>
  <calcPr calcId="152511"/>
  <extLst>
    <ext uri="GoogleSheetsCustomDataVersion2">
      <go:sheetsCustomData xmlns:go="http://customooxmlschemas.google.com/" r:id="rId5" roundtripDataChecksum="7UNvAZ5y+CWqC5BWEWRo/XTLqaLzkgo2fTTC598zC9w="/>
    </ext>
  </extLst>
</workbook>
</file>

<file path=xl/calcChain.xml><?xml version="1.0" encoding="utf-8"?>
<calcChain xmlns="http://schemas.openxmlformats.org/spreadsheetml/2006/main">
  <c r="J5" i="2" l="1"/>
  <c r="H2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5" i="2"/>
  <c r="B5" i="2"/>
  <c r="G4" i="2"/>
  <c r="G3" i="2"/>
  <c r="G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Q10" i="1" l="1"/>
  <c r="Q9" i="1"/>
  <c r="Q8" i="1"/>
  <c r="Q7" i="1"/>
  <c r="K3" i="1"/>
  <c r="K4" i="1"/>
  <c r="K5" i="1"/>
  <c r="K6" i="1"/>
  <c r="K7" i="1"/>
  <c r="K8" i="1"/>
  <c r="K9" i="1"/>
  <c r="K2" i="1"/>
  <c r="P9" i="1"/>
  <c r="O9" i="1"/>
  <c r="N9" i="1"/>
  <c r="P8" i="1"/>
  <c r="O8" i="1"/>
  <c r="N8" i="1"/>
  <c r="P7" i="1"/>
  <c r="O7" i="1"/>
  <c r="N7" i="1"/>
  <c r="I9" i="1"/>
  <c r="J9" i="1"/>
  <c r="J5" i="1"/>
  <c r="J6" i="1"/>
  <c r="J7" i="1"/>
  <c r="J8" i="1"/>
  <c r="J4" i="1"/>
  <c r="J3" i="1"/>
  <c r="J2" i="1"/>
  <c r="I5" i="1"/>
  <c r="I6" i="1"/>
  <c r="I7" i="1"/>
  <c r="I8" i="1"/>
  <c r="I4" i="1"/>
  <c r="I3" i="1"/>
  <c r="I2" i="1"/>
  <c r="H9" i="1"/>
  <c r="H5" i="1"/>
  <c r="H6" i="1"/>
  <c r="H7" i="1"/>
  <c r="H8" i="1"/>
  <c r="H4" i="1"/>
  <c r="H3" i="1"/>
  <c r="H2" i="1"/>
  <c r="G6" i="1"/>
  <c r="G7" i="1"/>
  <c r="G8" i="1"/>
  <c r="G5" i="1"/>
  <c r="G3" i="1"/>
  <c r="G4" i="1"/>
  <c r="G2" i="1"/>
  <c r="P3" i="1"/>
  <c r="P4" i="1" s="1"/>
  <c r="O3" i="1"/>
  <c r="O4" i="1" s="1"/>
  <c r="N3" i="1"/>
  <c r="N4" i="1" s="1"/>
  <c r="F3" i="1"/>
  <c r="F4" i="1"/>
  <c r="F5" i="1"/>
  <c r="F6" i="1"/>
  <c r="F7" i="1"/>
  <c r="F8" i="1"/>
  <c r="F2" i="1"/>
  <c r="G9" i="1" l="1"/>
  <c r="Q2" i="1" s="1"/>
  <c r="Q3" i="1" s="1"/>
  <c r="Q4" i="1" s="1"/>
  <c r="B4" i="1" l="1"/>
  <c r="B3" i="1"/>
  <c r="B2" i="1"/>
  <c r="E9" i="1"/>
  <c r="D9" i="1"/>
  <c r="C2" i="1"/>
  <c r="C9" i="1" s="1"/>
  <c r="P2" i="1" l="1"/>
  <c r="O2" i="1"/>
  <c r="N2" i="1"/>
</calcChain>
</file>

<file path=xl/sharedStrings.xml><?xml version="1.0" encoding="utf-8"?>
<sst xmlns="http://schemas.openxmlformats.org/spreadsheetml/2006/main" count="57" uniqueCount="57">
  <si>
    <t>Интервал</t>
  </si>
  <si>
    <t>Группа А</t>
  </si>
  <si>
    <t>Группа Б</t>
  </si>
  <si>
    <t>Группа В</t>
  </si>
  <si>
    <t>[1 , 3]</t>
  </si>
  <si>
    <t>Сделайте анализ интервальной статистики.</t>
  </si>
  <si>
    <t>[4 , 10]</t>
  </si>
  <si>
    <t>[11 , 19]</t>
  </si>
  <si>
    <t>Есть три группы клиентов и количество клиентов каждой группы в рамках интервала просрочки (между Х и У дней просрочки).</t>
  </si>
  <si>
    <t>[20 , 28]</t>
  </si>
  <si>
    <t>Рассчитайте среднее количество дней просрочки для каждой группы.</t>
  </si>
  <si>
    <t>[29 , 38]</t>
  </si>
  <si>
    <t>Рассчитайте дисперсию и стандартное отклонение для каждой группы.</t>
  </si>
  <si>
    <t>[39 , 48]</t>
  </si>
  <si>
    <t>Рассчитайте среднее для всех вместе (сложить все группы).</t>
  </si>
  <si>
    <t>[49 , 59]</t>
  </si>
  <si>
    <t>Рассчитайте дисперсию и стандартное отклонение для всех вместе (сложить все группы).</t>
  </si>
  <si>
    <t>СУММ</t>
  </si>
  <si>
    <t>Выделите три ячейки под параметры:</t>
  </si>
  <si>
    <t>Количество людей, которые могут дополнительно попасть в интервал [1, 3] в группе А.</t>
  </si>
  <si>
    <t>Количество людей, которые могут дополнительно попасть в интервал [1, 3] в группе Б.</t>
  </si>
  <si>
    <t>Количество людей, которые могут дополнительно попасть в интервал [1, 3] в группе В.</t>
  </si>
  <si>
    <t>Пересчитайте все показатели из пунктов 1-4 для параметров, установленных на уровне:</t>
  </si>
  <si>
    <t>Новоприбывшие в группе А = 100.</t>
  </si>
  <si>
    <t>Новоприбывшие в группе Б = 70.</t>
  </si>
  <si>
    <t>Новоприбывшие в группе В = 80.</t>
  </si>
  <si>
    <t>На сколько процентов общее среднее было больше при нулевых значениях параметров, чем стало после установки параметров на уровне (100 (группа А), 70 (группа Б), 80 (группа В) )?</t>
  </si>
  <si>
    <t>(Все показатели рассчитываются до 2 знаков после запятой.)</t>
  </si>
  <si>
    <t>Центр интервала</t>
  </si>
  <si>
    <t>СР. КОЛ-ВО ДНЕЙ ПРОСРОЧКИ</t>
  </si>
  <si>
    <t>ДИСПЕРСИЯ</t>
  </si>
  <si>
    <t>СТАНДОТКЛ</t>
  </si>
  <si>
    <t>А</t>
  </si>
  <si>
    <t>Б</t>
  </si>
  <si>
    <t>В</t>
  </si>
  <si>
    <t>Х^2</t>
  </si>
  <si>
    <t>Общее кол-во</t>
  </si>
  <si>
    <t>Общее  кол-во</t>
  </si>
  <si>
    <t>Новоприбывшие</t>
  </si>
  <si>
    <t>Группа А (нов)</t>
  </si>
  <si>
    <t>Группа Б (нов)</t>
  </si>
  <si>
    <t>Группа В (нов)</t>
  </si>
  <si>
    <t>СР. КОЛ-ВО ДНЕЙ ПРОСРОЧКИ (нов)</t>
  </si>
  <si>
    <t>ДИСПЕРСИЯ (нов)</t>
  </si>
  <si>
    <t>СТАНДОТКЛ (нов)</t>
  </si>
  <si>
    <t>Общее кол-во (нов)</t>
  </si>
  <si>
    <t>на сколько % общее среднее &gt; общее среднее нов)</t>
  </si>
  <si>
    <t>n</t>
  </si>
  <si>
    <t>p</t>
  </si>
  <si>
    <t>k</t>
  </si>
  <si>
    <t>P(k)</t>
  </si>
  <si>
    <t>P(k) cum</t>
  </si>
  <si>
    <t>k=75</t>
  </si>
  <si>
    <t>k=&lt;75</t>
  </si>
  <si>
    <t>k&gt;75</t>
  </si>
  <si>
    <t>p=0,75</t>
  </si>
  <si>
    <t>На сколько п.п. изменится вероятность?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</si>
</sst>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000000"/>
  </numFmts>
  <fonts count="8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rgb="FF242D34"/>
      <name val="Calibri"/>
      <family val="2"/>
      <charset val="204"/>
      <scheme val="minor"/>
    </font>
    <font>
      <sz val="14"/>
      <color rgb="FF242D34"/>
      <name val="Calibri"/>
      <family val="2"/>
      <charset val="204"/>
      <scheme val="minor"/>
    </font>
    <font>
      <sz val="14"/>
      <color rgb="FF242D34"/>
      <name val="InterSkyeng"/>
    </font>
    <font>
      <i/>
      <sz val="14"/>
      <color rgb="FF242D34"/>
      <name val="InterSkyeng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8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0" xfId="0" applyFont="1" applyBorder="1" applyAlignment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Font="1" applyBorder="1" applyAlignment="1"/>
    <xf numFmtId="0" fontId="2" fillId="0" borderId="14" xfId="0" applyFont="1" applyBorder="1" applyAlignment="1">
      <alignment horizontal="center" vertical="center"/>
    </xf>
    <xf numFmtId="0" fontId="1" fillId="0" borderId="6" xfId="0" applyFont="1" applyBorder="1" applyAlignment="1"/>
    <xf numFmtId="0" fontId="0" fillId="0" borderId="8" xfId="0" applyFont="1" applyBorder="1" applyAlignment="1"/>
    <xf numFmtId="0" fontId="0" fillId="0" borderId="11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0" fillId="0" borderId="7" xfId="0" applyFont="1" applyBorder="1" applyAlignment="1"/>
    <xf numFmtId="0" fontId="0" fillId="0" borderId="9" xfId="0" applyFont="1" applyBorder="1" applyAlignment="1"/>
    <xf numFmtId="0" fontId="1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180" fontId="0" fillId="0" borderId="0" xfId="0" applyNumberFormat="1" applyFont="1" applyAlignment="1"/>
    <xf numFmtId="10" fontId="0" fillId="0" borderId="5" xfId="1" applyNumberFormat="1" applyFont="1" applyBorder="1" applyAlignment="1"/>
    <xf numFmtId="10" fontId="0" fillId="0" borderId="6" xfId="1" applyNumberFormat="1" applyFont="1" applyBorder="1" applyAlignment="1"/>
    <xf numFmtId="0" fontId="1" fillId="0" borderId="7" xfId="0" applyFont="1" applyBorder="1" applyAlignment="1"/>
    <xf numFmtId="10" fontId="0" fillId="0" borderId="0" xfId="1" applyNumberFormat="1" applyFont="1" applyBorder="1" applyAlignment="1"/>
    <xf numFmtId="0" fontId="1" fillId="0" borderId="9" xfId="0" applyFont="1" applyBorder="1" applyAlignment="1"/>
    <xf numFmtId="10" fontId="0" fillId="0" borderId="0" xfId="0" applyNumberFormat="1" applyFont="1" applyBorder="1" applyAlignment="1"/>
    <xf numFmtId="0" fontId="1" fillId="0" borderId="14" xfId="0" applyFont="1" applyBorder="1" applyAlignment="1"/>
    <xf numFmtId="0" fontId="0" fillId="0" borderId="12" xfId="0" applyFont="1" applyBorder="1" applyAlignment="1"/>
    <xf numFmtId="10" fontId="0" fillId="2" borderId="13" xfId="0" applyNumberFormat="1" applyFont="1" applyFill="1" applyBorder="1" applyAlignment="1"/>
    <xf numFmtId="0" fontId="0" fillId="0" borderId="4" xfId="0" applyFont="1" applyBorder="1" applyAlignment="1"/>
    <xf numFmtId="0" fontId="1" fillId="0" borderId="5" xfId="0" applyFont="1" applyBorder="1" applyAlignment="1">
      <alignment horizontal="center"/>
    </xf>
    <xf numFmtId="2" fontId="0" fillId="0" borderId="0" xfId="0" applyNumberFormat="1" applyFont="1" applyBorder="1" applyAlignment="1"/>
    <xf numFmtId="2" fontId="0" fillId="0" borderId="8" xfId="0" applyNumberFormat="1" applyFont="1" applyBorder="1" applyAlignment="1"/>
    <xf numFmtId="10" fontId="0" fillId="0" borderId="11" xfId="1" applyNumberFormat="1" applyFont="1" applyBorder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 плотности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'Задание 2'!$B$5:$B$105</c:f>
              <c:numCache>
                <c:formatCode>General</c:formatCode>
                <c:ptCount val="101"/>
                <c:pt idx="0">
                  <c:v>1.3689147905858994E-57</c:v>
                </c:pt>
                <c:pt idx="1">
                  <c:v>3.7011399893618066E-55</c:v>
                </c:pt>
                <c:pt idx="2">
                  <c:v>4.9533590190958417E-53</c:v>
                </c:pt>
                <c:pt idx="3">
                  <c:v>4.3748556077299007E-51</c:v>
                </c:pt>
                <c:pt idx="4">
                  <c:v>2.8683659776236329E-49</c:v>
                </c:pt>
                <c:pt idx="5">
                  <c:v>1.4890006497175025E-47</c:v>
                </c:pt>
                <c:pt idx="6">
                  <c:v>6.3742095714760016E-46</c:v>
                </c:pt>
                <c:pt idx="7">
                  <c:v>2.3142765121411325E-44</c:v>
                </c:pt>
                <c:pt idx="8">
                  <c:v>7.2738996485768671E-43</c:v>
                </c:pt>
                <c:pt idx="9">
                  <c:v>2.0103502074009587E-41</c:v>
                </c:pt>
                <c:pt idx="10">
                  <c:v>4.9462060843571886E-40</c:v>
                </c:pt>
                <c:pt idx="11">
                  <c:v>1.0941607398729761E-38</c:v>
                </c:pt>
                <c:pt idx="12">
                  <c:v>2.1940624465909818E-37</c:v>
                </c:pt>
                <c:pt idx="13">
                  <c:v>4.015571839572771E-36</c:v>
                </c:pt>
                <c:pt idx="14">
                  <c:v>6.7467980828376711E-35</c:v>
                </c:pt>
                <c:pt idx="15">
                  <c:v>1.0458369966432963E-33</c:v>
                </c:pt>
                <c:pt idx="16">
                  <c:v>1.5021802231879341E-32</c:v>
                </c:pt>
                <c:pt idx="17">
                  <c:v>2.0068342328079058E-31</c:v>
                </c:pt>
                <c:pt idx="18">
                  <c:v>2.5019359293381195E-30</c:v>
                </c:pt>
                <c:pt idx="19">
                  <c:v>2.9194129577032657E-29</c:v>
                </c:pt>
                <c:pt idx="20">
                  <c:v>3.1967571886851266E-28</c:v>
                </c:pt>
                <c:pt idx="21">
                  <c:v>3.292603524148367E-27</c:v>
                </c:pt>
                <c:pt idx="22">
                  <c:v>3.1967078322834233E-26</c:v>
                </c:pt>
                <c:pt idx="23">
                  <c:v>2.931087664576753E-25</c:v>
                </c:pt>
                <c:pt idx="24">
                  <c:v>2.542537617683025E-24</c:v>
                </c:pt>
                <c:pt idx="25">
                  <c:v>2.0897775856156291E-23</c:v>
                </c:pt>
                <c:pt idx="26">
                  <c:v>1.6298479033112952E-22</c:v>
                </c:pt>
                <c:pt idx="27">
                  <c:v>1.2077418893947608E-21</c:v>
                </c:pt>
                <c:pt idx="28">
                  <c:v>8.5133022864875788E-21</c:v>
                </c:pt>
                <c:pt idx="29">
                  <c:v>5.7146764773664067E-20</c:v>
                </c:pt>
                <c:pt idx="30">
                  <c:v>3.6566874299000207E-19</c:v>
                </c:pt>
                <c:pt idx="31">
                  <c:v>2.2324579171791236E-18</c:v>
                </c:pt>
                <c:pt idx="32">
                  <c:v>1.3014919593554604E-17</c:v>
                </c:pt>
                <c:pt idx="33">
                  <c:v>7.2509608150847289E-17</c:v>
                </c:pt>
                <c:pt idx="34">
                  <c:v>3.8632297763158174E-16</c:v>
                </c:pt>
                <c:pt idx="35">
                  <c:v>1.9696339748454733E-15</c:v>
                </c:pt>
                <c:pt idx="36">
                  <c:v>9.6151370479853889E-15</c:v>
                </c:pt>
                <c:pt idx="37">
                  <c:v>4.4966887175362386E-14</c:v>
                </c:pt>
                <c:pt idx="38">
                  <c:v>2.0156209953167184E-13</c:v>
                </c:pt>
                <c:pt idx="39">
                  <c:v>8.6635333568883337E-13</c:v>
                </c:pt>
                <c:pt idx="40">
                  <c:v>3.5721031516874047E-12</c:v>
                </c:pt>
                <c:pt idx="41">
                  <c:v>1.4133524665212914E-11</c:v>
                </c:pt>
                <c:pt idx="42">
                  <c:v>5.367997419142122E-11</c:v>
                </c:pt>
                <c:pt idx="43">
                  <c:v>1.9576314446725053E-10</c:v>
                </c:pt>
                <c:pt idx="44">
                  <c:v>6.8566535701030548E-10</c:v>
                </c:pt>
                <c:pt idx="45">
                  <c:v>2.3069958678667206E-9</c:v>
                </c:pt>
                <c:pt idx="46">
                  <c:v>7.4578006517592558E-9</c:v>
                </c:pt>
                <c:pt idx="47">
                  <c:v>2.3166785003337147E-8</c:v>
                </c:pt>
                <c:pt idx="48">
                  <c:v>6.9160718501475469E-8</c:v>
                </c:pt>
                <c:pt idx="49">
                  <c:v>1.9843846366711963E-7</c:v>
                </c:pt>
                <c:pt idx="50">
                  <c:v>5.4724918535754737E-7</c:v>
                </c:pt>
                <c:pt idx="51">
                  <c:v>1.4505878914706172E-6</c:v>
                </c:pt>
                <c:pt idx="52">
                  <c:v>3.6956929400216652E-6</c:v>
                </c:pt>
                <c:pt idx="53">
                  <c:v>9.0494116434911725E-6</c:v>
                </c:pt>
                <c:pt idx="54">
                  <c:v>2.129528899095901E-5</c:v>
                </c:pt>
                <c:pt idx="55">
                  <c:v>4.8154599617266233E-5</c:v>
                </c:pt>
                <c:pt idx="56">
                  <c:v>1.0462160035894177E-4</c:v>
                </c:pt>
                <c:pt idx="57">
                  <c:v>2.1835255383555619E-4</c:v>
                </c:pt>
                <c:pt idx="58">
                  <c:v>4.3768114079808943E-4</c:v>
                </c:pt>
                <c:pt idx="59">
                  <c:v>8.4239195083926134E-4</c:v>
                </c:pt>
                <c:pt idx="60">
                  <c:v>1.5563451289271077E-3</c:v>
                </c:pt>
                <c:pt idx="61">
                  <c:v>2.7592761241452099E-3</c:v>
                </c:pt>
                <c:pt idx="62">
                  <c:v>4.6927473867630813E-3</c:v>
                </c:pt>
                <c:pt idx="63">
                  <c:v>7.6529578194478179E-3</c:v>
                </c:pt>
                <c:pt idx="64">
                  <c:v>1.1962175387921678E-2</c:v>
                </c:pt>
                <c:pt idx="65">
                  <c:v>1.791259083729807E-2</c:v>
                </c:pt>
                <c:pt idx="66">
                  <c:v>2.5682755100615386E-2</c:v>
                </c:pt>
                <c:pt idx="67">
                  <c:v>3.5237478253027837E-2</c:v>
                </c:pt>
                <c:pt idx="68">
                  <c:v>4.6234795812387791E-2</c:v>
                </c:pt>
                <c:pt idx="69">
                  <c:v>5.7973420836144873E-2</c:v>
                </c:pt>
                <c:pt idx="70">
                  <c:v>6.9414736165183052E-2</c:v>
                </c:pt>
                <c:pt idx="71">
                  <c:v>7.9300089828769363E-2</c:v>
                </c:pt>
                <c:pt idx="72">
                  <c:v>8.6357145147893374E-2</c:v>
                </c:pt>
                <c:pt idx="73">
                  <c:v>8.9555557931148694E-2</c:v>
                </c:pt>
                <c:pt idx="74">
                  <c:v>8.8345347688835854E-2</c:v>
                </c:pt>
                <c:pt idx="75">
                  <c:v>8.2804676500449648E-2</c:v>
                </c:pt>
                <c:pt idx="76">
                  <c:v>7.3644510045477868E-2</c:v>
                </c:pt>
                <c:pt idx="77">
                  <c:v>6.2061174410619167E-2</c:v>
                </c:pt>
                <c:pt idx="78">
                  <c:v>4.9478020814543937E-2</c:v>
                </c:pt>
                <c:pt idx="79">
                  <c:v>3.7253493402793006E-2</c:v>
                </c:pt>
                <c:pt idx="80">
                  <c:v>2.6439632123371186E-2</c:v>
                </c:pt>
                <c:pt idx="81">
                  <c:v>1.7650600320128888E-2</c:v>
                </c:pt>
                <c:pt idx="82">
                  <c:v>1.1057535069565862E-2</c:v>
                </c:pt>
                <c:pt idx="83">
                  <c:v>6.4835346191028714E-3</c:v>
                </c:pt>
                <c:pt idx="84">
                  <c:v>3.5476483519870589E-3</c:v>
                </c:pt>
                <c:pt idx="85">
                  <c:v>1.8055134096387304E-3</c:v>
                </c:pt>
                <c:pt idx="86">
                  <c:v>8.5143720221981514E-4</c:v>
                </c:pt>
                <c:pt idx="87">
                  <c:v>3.7044223953539902E-4</c:v>
                </c:pt>
                <c:pt idx="88">
                  <c:v>1.4795862176729518E-4</c:v>
                </c:pt>
                <c:pt idx="89">
                  <c:v>5.3937475101186395E-5</c:v>
                </c:pt>
                <c:pt idx="90">
                  <c:v>1.7823782924383824E-5</c:v>
                </c:pt>
                <c:pt idx="91">
                  <c:v>5.295629440293113E-6</c:v>
                </c:pt>
                <c:pt idx="92">
                  <c:v>1.4006556128311487E-6</c:v>
                </c:pt>
                <c:pt idx="93">
                  <c:v>3.257598080021473E-7</c:v>
                </c:pt>
                <c:pt idx="94">
                  <c:v>6.5588361658430253E-8</c:v>
                </c:pt>
                <c:pt idx="95">
                  <c:v>1.119988397910044E-8</c:v>
                </c:pt>
                <c:pt idx="96">
                  <c:v>1.5771441560075839E-9</c:v>
                </c:pt>
                <c:pt idx="97">
                  <c:v>1.7584043281947837E-10</c:v>
                </c:pt>
                <c:pt idx="98">
                  <c:v>1.4553686616578066E-11</c:v>
                </c:pt>
                <c:pt idx="99">
                  <c:v>7.9492639207647414E-13</c:v>
                </c:pt>
                <c:pt idx="100">
                  <c:v>2.1492454304289786E-14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1329264"/>
        <c:axId val="-761333616"/>
      </c:barChart>
      <c:catAx>
        <c:axId val="-76132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испытаний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61333616"/>
        <c:crosses val="autoZero"/>
        <c:auto val="1"/>
        <c:lblAlgn val="ctr"/>
        <c:lblOffset val="100"/>
        <c:noMultiLvlLbl val="0"/>
      </c:catAx>
      <c:valAx>
        <c:axId val="-7613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6132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 распределения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2'!$C$5:$C$105</c:f>
              <c:numCache>
                <c:formatCode>General</c:formatCode>
                <c:ptCount val="101"/>
                <c:pt idx="0">
                  <c:v>1.3689147905858994E-57</c:v>
                </c:pt>
                <c:pt idx="1">
                  <c:v>3.7148291372676942E-55</c:v>
                </c:pt>
                <c:pt idx="2">
                  <c:v>4.9905073104686181E-53</c:v>
                </c:pt>
                <c:pt idx="3">
                  <c:v>4.4247606808346148E-51</c:v>
                </c:pt>
                <c:pt idx="4">
                  <c:v>2.9126135844320213E-49</c:v>
                </c:pt>
                <c:pt idx="5">
                  <c:v>1.5181267855618581E-47</c:v>
                </c:pt>
                <c:pt idx="6">
                  <c:v>6.5260222500322016E-46</c:v>
                </c:pt>
                <c:pt idx="7">
                  <c:v>2.3795367346414796E-44</c:v>
                </c:pt>
                <c:pt idx="8">
                  <c:v>7.5118533220411698E-43</c:v>
                </c:pt>
                <c:pt idx="9">
                  <c:v>2.0854687406213727E-41</c:v>
                </c:pt>
                <c:pt idx="10">
                  <c:v>5.1547529584194022E-40</c:v>
                </c:pt>
                <c:pt idx="11">
                  <c:v>1.1457082694571668E-38</c:v>
                </c:pt>
                <c:pt idx="12">
                  <c:v>2.3086332735366809E-37</c:v>
                </c:pt>
                <c:pt idx="13">
                  <c:v>4.2464351669263635E-36</c:v>
                </c:pt>
                <c:pt idx="14">
                  <c:v>7.1714415995302743E-35</c:v>
                </c:pt>
                <c:pt idx="15">
                  <c:v>1.1175514126386315E-33</c:v>
                </c:pt>
                <c:pt idx="16">
                  <c:v>1.6139353644517951E-32</c:v>
                </c:pt>
                <c:pt idx="17">
                  <c:v>2.1682277692531132E-31</c:v>
                </c:pt>
                <c:pt idx="18">
                  <c:v>2.7187587062634398E-30</c:v>
                </c:pt>
                <c:pt idx="19">
                  <c:v>3.191288828329626E-29</c:v>
                </c:pt>
                <c:pt idx="20">
                  <c:v>3.5158860715180653E-28</c:v>
                </c:pt>
                <c:pt idx="21">
                  <c:v>3.6441921313001399E-27</c:v>
                </c:pt>
                <c:pt idx="22">
                  <c:v>3.5611270454134269E-26</c:v>
                </c:pt>
                <c:pt idx="23">
                  <c:v>3.2872003691181198E-25</c:v>
                </c:pt>
                <c:pt idx="24">
                  <c:v>2.8712576545948542E-24</c:v>
                </c:pt>
                <c:pt idx="25">
                  <c:v>2.3769033510751197E-23</c:v>
                </c:pt>
                <c:pt idx="26">
                  <c:v>1.8675382384188297E-22</c:v>
                </c:pt>
                <c:pt idx="27">
                  <c:v>1.3944957132366387E-21</c:v>
                </c:pt>
                <c:pt idx="28">
                  <c:v>9.9077979997242957E-21</c:v>
                </c:pt>
                <c:pt idx="29">
                  <c:v>6.7054562773388763E-20</c:v>
                </c:pt>
                <c:pt idx="30">
                  <c:v>4.3272330576339283E-19</c:v>
                </c:pt>
                <c:pt idx="31">
                  <c:v>2.6651812229425118E-18</c:v>
                </c:pt>
                <c:pt idx="32">
                  <c:v>1.5680100816496993E-17</c:v>
                </c:pt>
                <c:pt idx="33">
                  <c:v>8.8189708967344097E-17</c:v>
                </c:pt>
                <c:pt idx="34">
                  <c:v>4.7451268659892728E-16</c:v>
                </c:pt>
                <c:pt idx="35">
                  <c:v>2.4441466614444007E-15</c:v>
                </c:pt>
                <c:pt idx="36">
                  <c:v>1.2059283709429792E-14</c:v>
                </c:pt>
                <c:pt idx="37">
                  <c:v>5.7026170884793061E-14</c:v>
                </c:pt>
                <c:pt idx="38">
                  <c:v>2.5858827041646528E-13</c:v>
                </c:pt>
                <c:pt idx="39">
                  <c:v>1.124941606105292E-12</c:v>
                </c:pt>
                <c:pt idx="40">
                  <c:v>4.6970447577926616E-12</c:v>
                </c:pt>
                <c:pt idx="41">
                  <c:v>1.8830569423005651E-11</c:v>
                </c:pt>
                <c:pt idx="42">
                  <c:v>7.2510543614426644E-11</c:v>
                </c:pt>
                <c:pt idx="43">
                  <c:v>2.682736880816799E-10</c:v>
                </c:pt>
                <c:pt idx="44">
                  <c:v>9.5393904509197845E-10</c:v>
                </c:pt>
                <c:pt idx="45">
                  <c:v>3.2609349129586948E-9</c:v>
                </c:pt>
                <c:pt idx="46">
                  <c:v>1.0718735564718047E-8</c:v>
                </c:pt>
                <c:pt idx="47">
                  <c:v>3.3885520568055257E-8</c:v>
                </c:pt>
                <c:pt idx="48">
                  <c:v>1.0304623906953006E-7</c:v>
                </c:pt>
                <c:pt idx="49">
                  <c:v>3.0148470273665119E-7</c:v>
                </c:pt>
                <c:pt idx="50">
                  <c:v>8.4873388809420068E-7</c:v>
                </c:pt>
                <c:pt idx="51">
                  <c:v>2.2993217795648122E-6</c:v>
                </c:pt>
                <c:pt idx="52">
                  <c:v>5.9950147195864771E-6</c:v>
                </c:pt>
                <c:pt idx="53">
                  <c:v>1.5044426363077705E-5</c:v>
                </c:pt>
                <c:pt idx="54">
                  <c:v>3.6339715354036707E-5</c:v>
                </c:pt>
                <c:pt idx="55">
                  <c:v>8.4494314971302845E-5</c:v>
                </c:pt>
                <c:pt idx="56">
                  <c:v>1.891159153302445E-4</c:v>
                </c:pt>
                <c:pt idx="57">
                  <c:v>4.0746846916580096E-4</c:v>
                </c:pt>
                <c:pt idx="58">
                  <c:v>8.451496099638931E-4</c:v>
                </c:pt>
                <c:pt idx="59">
                  <c:v>1.687541560803156E-3</c:v>
                </c:pt>
                <c:pt idx="60">
                  <c:v>3.2438866897302613E-3</c:v>
                </c:pt>
                <c:pt idx="61">
                  <c:v>6.0031628138754681E-3</c:v>
                </c:pt>
                <c:pt idx="62">
                  <c:v>1.069591020063858E-2</c:v>
                </c:pt>
                <c:pt idx="63">
                  <c:v>1.8348868020086419E-2</c:v>
                </c:pt>
                <c:pt idx="64">
                  <c:v>3.0311043408008075E-2</c:v>
                </c:pt>
                <c:pt idx="65">
                  <c:v>4.8223634245306075E-2</c:v>
                </c:pt>
                <c:pt idx="66">
                  <c:v>7.3906389345921628E-2</c:v>
                </c:pt>
                <c:pt idx="67">
                  <c:v>0.10914386759894942</c:v>
                </c:pt>
                <c:pt idx="68">
                  <c:v>0.15537866341133708</c:v>
                </c:pt>
                <c:pt idx="69">
                  <c:v>0.21335208424748209</c:v>
                </c:pt>
                <c:pt idx="70">
                  <c:v>0.28276682041266488</c:v>
                </c:pt>
                <c:pt idx="71">
                  <c:v>0.36206691024143506</c:v>
                </c:pt>
                <c:pt idx="72">
                  <c:v>0.44842405538932806</c:v>
                </c:pt>
                <c:pt idx="73">
                  <c:v>0.53797961332047484</c:v>
                </c:pt>
                <c:pt idx="74">
                  <c:v>0.62632496100931168</c:v>
                </c:pt>
                <c:pt idx="75">
                  <c:v>0.70912963750976155</c:v>
                </c:pt>
                <c:pt idx="76">
                  <c:v>0.78277414755523944</c:v>
                </c:pt>
                <c:pt idx="77">
                  <c:v>0.84483532196585887</c:v>
                </c:pt>
                <c:pt idx="78">
                  <c:v>0.89431334278040286</c:v>
                </c:pt>
                <c:pt idx="79">
                  <c:v>0.93156683618319569</c:v>
                </c:pt>
                <c:pt idx="80">
                  <c:v>0.95800646830656699</c:v>
                </c:pt>
                <c:pt idx="81">
                  <c:v>0.97565706862669588</c:v>
                </c:pt>
                <c:pt idx="82">
                  <c:v>0.98671460369626174</c:v>
                </c:pt>
                <c:pt idx="83">
                  <c:v>0.99319813831536474</c:v>
                </c:pt>
                <c:pt idx="84">
                  <c:v>0.9967457866673517</c:v>
                </c:pt>
                <c:pt idx="85">
                  <c:v>0.99855130007699044</c:v>
                </c:pt>
                <c:pt idx="86">
                  <c:v>0.99940273727921025</c:v>
                </c:pt>
                <c:pt idx="87">
                  <c:v>0.99977317951874567</c:v>
                </c:pt>
                <c:pt idx="88">
                  <c:v>0.99992113814051298</c:v>
                </c:pt>
                <c:pt idx="89" formatCode="0.000000000">
                  <c:v>0.99997507561561416</c:v>
                </c:pt>
                <c:pt idx="90">
                  <c:v>0.99999289939853853</c:v>
                </c:pt>
                <c:pt idx="91">
                  <c:v>0.99999819502797882</c:v>
                </c:pt>
                <c:pt idx="92">
                  <c:v>0.99999959568359165</c:v>
                </c:pt>
                <c:pt idx="93">
                  <c:v>0.99999992144339966</c:v>
                </c:pt>
                <c:pt idx="94">
                  <c:v>0.99999998703176129</c:v>
                </c:pt>
                <c:pt idx="95">
                  <c:v>0.99999999823164532</c:v>
                </c:pt>
                <c:pt idx="96">
                  <c:v>0.9999999998087894</c:v>
                </c:pt>
                <c:pt idx="97">
                  <c:v>0.99999999998462985</c:v>
                </c:pt>
                <c:pt idx="98">
                  <c:v>0.99999999999918354</c:v>
                </c:pt>
                <c:pt idx="99">
                  <c:v>0.99999999999997846</c:v>
                </c:pt>
                <c:pt idx="10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4884608"/>
        <c:axId val="-153064432"/>
      </c:lineChart>
      <c:catAx>
        <c:axId val="-76488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испытаний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3064432"/>
        <c:crosses val="autoZero"/>
        <c:auto val="1"/>
        <c:lblAlgn val="ctr"/>
        <c:lblOffset val="100"/>
        <c:noMultiLvlLbl val="0"/>
      </c:catAx>
      <c:valAx>
        <c:axId val="-1530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648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7</xdr:row>
      <xdr:rowOff>114300</xdr:rowOff>
    </xdr:from>
    <xdr:to>
      <xdr:col>20</xdr:col>
      <xdr:colOff>548640</xdr:colOff>
      <xdr:row>22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23</xdr:row>
      <xdr:rowOff>38100</xdr:rowOff>
    </xdr:from>
    <xdr:to>
      <xdr:col>20</xdr:col>
      <xdr:colOff>601980</xdr:colOff>
      <xdr:row>38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zoomScale="80" zoomScaleNormal="80" workbookViewId="0">
      <selection activeCell="L16" sqref="L16"/>
    </sheetView>
  </sheetViews>
  <sheetFormatPr defaultColWidth="14.44140625" defaultRowHeight="15" customHeight="1"/>
  <cols>
    <col min="1" max="1" width="9.5546875" bestFit="1" customWidth="1"/>
    <col min="2" max="2" width="16.33203125" bestFit="1" customWidth="1"/>
    <col min="3" max="6" width="8.6640625" customWidth="1"/>
    <col min="7" max="7" width="13.21875" bestFit="1" customWidth="1"/>
    <col min="8" max="8" width="13.88671875" bestFit="1" customWidth="1"/>
    <col min="9" max="10" width="13.77734375" bestFit="1" customWidth="1"/>
    <col min="11" max="11" width="18.88671875" bestFit="1" customWidth="1"/>
    <col min="12" max="12" width="8.6640625" customWidth="1"/>
    <col min="13" max="13" width="33.77734375" bestFit="1" customWidth="1"/>
    <col min="14" max="16" width="8.6640625" customWidth="1"/>
    <col min="17" max="17" width="13.6640625" bestFit="1" customWidth="1"/>
    <col min="18" max="33" width="8.6640625" customWidth="1"/>
  </cols>
  <sheetData>
    <row r="1" spans="1:21" ht="14.25" customHeight="1">
      <c r="A1" s="9" t="s">
        <v>0</v>
      </c>
      <c r="B1" s="12" t="s">
        <v>28</v>
      </c>
      <c r="C1" s="13" t="s">
        <v>1</v>
      </c>
      <c r="D1" s="13" t="s">
        <v>2</v>
      </c>
      <c r="E1" s="13" t="s">
        <v>3</v>
      </c>
      <c r="F1" s="13" t="s">
        <v>35</v>
      </c>
      <c r="G1" s="23" t="s">
        <v>36</v>
      </c>
      <c r="H1" s="26" t="s">
        <v>39</v>
      </c>
      <c r="I1" s="27" t="s">
        <v>40</v>
      </c>
      <c r="J1" s="23" t="s">
        <v>41</v>
      </c>
      <c r="K1" s="30" t="s">
        <v>45</v>
      </c>
      <c r="M1" s="43"/>
      <c r="N1" s="44" t="s">
        <v>32</v>
      </c>
      <c r="O1" s="44" t="s">
        <v>33</v>
      </c>
      <c r="P1" s="44" t="s">
        <v>34</v>
      </c>
      <c r="Q1" s="23" t="s">
        <v>37</v>
      </c>
    </row>
    <row r="2" spans="1:21" ht="14.25" customHeight="1">
      <c r="A2" s="10" t="s">
        <v>4</v>
      </c>
      <c r="B2" s="14">
        <f>AVERAGE(1,3)</f>
        <v>2</v>
      </c>
      <c r="C2" s="7">
        <f>122</f>
        <v>122</v>
      </c>
      <c r="D2" s="7">
        <v>111</v>
      </c>
      <c r="E2" s="7">
        <v>134</v>
      </c>
      <c r="F2" s="7">
        <f>B2^2</f>
        <v>4</v>
      </c>
      <c r="G2" s="24">
        <f>SUM(C2:E2)</f>
        <v>367</v>
      </c>
      <c r="H2" s="28">
        <f>C2+N5</f>
        <v>222</v>
      </c>
      <c r="I2" s="21">
        <f>D2+O5</f>
        <v>181</v>
      </c>
      <c r="J2" s="24">
        <f>E2+P5</f>
        <v>214</v>
      </c>
      <c r="K2" s="31">
        <f>SUM(H2:J2)</f>
        <v>617</v>
      </c>
      <c r="M2" s="36" t="s">
        <v>29</v>
      </c>
      <c r="N2" s="45">
        <f>SUMPRODUCT(B2:B8,C2:C8)/C9</f>
        <v>11.557915057915057</v>
      </c>
      <c r="O2" s="45">
        <f>SUMPRODUCT(B2:B8,D2:D8)/D9</f>
        <v>12.795620437956204</v>
      </c>
      <c r="P2" s="45">
        <f>SUMPRODUCT(B2:B8,E2:E8)/E9</f>
        <v>13.336336336336336</v>
      </c>
      <c r="Q2" s="46">
        <f>SUMPRODUCT(B2:B8,G2:G8)/G9</f>
        <v>12.633371824480369</v>
      </c>
      <c r="U2" s="1" t="s">
        <v>5</v>
      </c>
    </row>
    <row r="3" spans="1:21" ht="14.25" customHeight="1">
      <c r="A3" s="10" t="s">
        <v>6</v>
      </c>
      <c r="B3" s="14">
        <f>AVERAGE(4,10)</f>
        <v>7</v>
      </c>
      <c r="C3" s="7">
        <v>38</v>
      </c>
      <c r="D3" s="7">
        <v>42</v>
      </c>
      <c r="E3" s="7">
        <v>54</v>
      </c>
      <c r="F3" s="7">
        <f>B3^2</f>
        <v>49</v>
      </c>
      <c r="G3" s="24">
        <f t="shared" ref="G3:G4" si="0">SUM(C3:E3)</f>
        <v>134</v>
      </c>
      <c r="H3" s="28">
        <f>C3</f>
        <v>38</v>
      </c>
      <c r="I3" s="21">
        <f>D3</f>
        <v>42</v>
      </c>
      <c r="J3" s="24">
        <f>E3</f>
        <v>54</v>
      </c>
      <c r="K3" s="31">
        <f t="shared" ref="K3:K9" si="1">SUM(H3:J3)</f>
        <v>134</v>
      </c>
      <c r="M3" s="36" t="s">
        <v>30</v>
      </c>
      <c r="N3" s="45">
        <f>SUMPRODUCT(F2:F8,C2:C8)/C9-N2^2</f>
        <v>162.68197403139487</v>
      </c>
      <c r="O3" s="45">
        <f>SUMPRODUCT(F2:F8,D2:D8)/D9-O2^2</f>
        <v>154.62611220629759</v>
      </c>
      <c r="P3" s="45">
        <f>SUMPRODUCT(F2:F8,E2:E8)/E9-P2^2</f>
        <v>179.24273372471572</v>
      </c>
      <c r="Q3" s="46">
        <f>SUMPRODUCT(F2:F8,G2:G8)/G9-Q2*Q2</f>
        <v>167.04543366544172</v>
      </c>
      <c r="U3" s="2"/>
    </row>
    <row r="4" spans="1:21" ht="14.25" customHeight="1">
      <c r="A4" s="10" t="s">
        <v>7</v>
      </c>
      <c r="B4" s="14">
        <f>AVERAGE(11,19)</f>
        <v>15</v>
      </c>
      <c r="C4" s="7">
        <v>42</v>
      </c>
      <c r="D4" s="7">
        <v>44</v>
      </c>
      <c r="E4" s="7">
        <v>50</v>
      </c>
      <c r="F4" s="7">
        <f>B4^2</f>
        <v>225</v>
      </c>
      <c r="G4" s="24">
        <f t="shared" si="0"/>
        <v>136</v>
      </c>
      <c r="H4" s="28">
        <f>C4</f>
        <v>42</v>
      </c>
      <c r="I4" s="21">
        <f>D4</f>
        <v>44</v>
      </c>
      <c r="J4" s="24">
        <f>E4</f>
        <v>50</v>
      </c>
      <c r="K4" s="31">
        <f t="shared" si="1"/>
        <v>136</v>
      </c>
      <c r="M4" s="36" t="s">
        <v>31</v>
      </c>
      <c r="N4" s="45">
        <f>SQRT(N3)</f>
        <v>12.754684395601283</v>
      </c>
      <c r="O4" s="45">
        <f>SQRT(O3)</f>
        <v>12.434874836776508</v>
      </c>
      <c r="P4" s="45">
        <f>SQRT(P3)</f>
        <v>13.388156472222594</v>
      </c>
      <c r="Q4" s="46">
        <f>SQRT(Q3)</f>
        <v>12.924605745067883</v>
      </c>
      <c r="U4" s="3" t="s">
        <v>8</v>
      </c>
    </row>
    <row r="5" spans="1:21" ht="14.25" customHeight="1">
      <c r="A5" s="10" t="s">
        <v>9</v>
      </c>
      <c r="B5" s="14">
        <v>24</v>
      </c>
      <c r="C5" s="7">
        <v>25</v>
      </c>
      <c r="D5" s="7">
        <v>40</v>
      </c>
      <c r="E5" s="7">
        <v>41</v>
      </c>
      <c r="F5" s="7">
        <f>B5^2</f>
        <v>576</v>
      </c>
      <c r="G5" s="24">
        <f>SUM(C5:E5)</f>
        <v>106</v>
      </c>
      <c r="H5" s="28">
        <f t="shared" ref="H5:H8" si="2">C5</f>
        <v>25</v>
      </c>
      <c r="I5" s="21">
        <f t="shared" ref="I5:I8" si="3">D5</f>
        <v>40</v>
      </c>
      <c r="J5" s="24">
        <f t="shared" ref="J5:J8" si="4">E5</f>
        <v>41</v>
      </c>
      <c r="K5" s="31">
        <f t="shared" si="1"/>
        <v>106</v>
      </c>
      <c r="M5" s="36" t="s">
        <v>38</v>
      </c>
      <c r="N5" s="21">
        <v>100</v>
      </c>
      <c r="O5" s="21">
        <v>70</v>
      </c>
      <c r="P5" s="21">
        <v>80</v>
      </c>
      <c r="Q5" s="24"/>
      <c r="U5" s="4" t="s">
        <v>10</v>
      </c>
    </row>
    <row r="6" spans="1:21" ht="14.25" customHeight="1">
      <c r="A6" s="10" t="s">
        <v>11</v>
      </c>
      <c r="B6" s="14">
        <v>33.5</v>
      </c>
      <c r="C6" s="7">
        <v>17</v>
      </c>
      <c r="D6" s="7">
        <v>25</v>
      </c>
      <c r="E6" s="7">
        <v>33</v>
      </c>
      <c r="F6" s="7">
        <f>B6^2</f>
        <v>1122.25</v>
      </c>
      <c r="G6" s="24">
        <f t="shared" ref="G6:G8" si="5">SUM(C6:E6)</f>
        <v>75</v>
      </c>
      <c r="H6" s="28">
        <f t="shared" si="2"/>
        <v>17</v>
      </c>
      <c r="I6" s="21">
        <f t="shared" si="3"/>
        <v>25</v>
      </c>
      <c r="J6" s="24">
        <f t="shared" si="4"/>
        <v>33</v>
      </c>
      <c r="K6" s="31">
        <f t="shared" si="1"/>
        <v>75</v>
      </c>
      <c r="M6" s="28"/>
      <c r="N6" s="21"/>
      <c r="O6" s="21"/>
      <c r="P6" s="21"/>
      <c r="Q6" s="24"/>
      <c r="U6" s="4" t="s">
        <v>12</v>
      </c>
    </row>
    <row r="7" spans="1:21" ht="14.25" customHeight="1">
      <c r="A7" s="10" t="s">
        <v>13</v>
      </c>
      <c r="B7" s="14">
        <v>43.5</v>
      </c>
      <c r="C7" s="7">
        <v>12</v>
      </c>
      <c r="D7" s="7">
        <v>11</v>
      </c>
      <c r="E7" s="7">
        <v>17</v>
      </c>
      <c r="F7" s="7">
        <f>B7^2</f>
        <v>1892.25</v>
      </c>
      <c r="G7" s="24">
        <f t="shared" si="5"/>
        <v>40</v>
      </c>
      <c r="H7" s="28">
        <f t="shared" si="2"/>
        <v>12</v>
      </c>
      <c r="I7" s="21">
        <f t="shared" si="3"/>
        <v>11</v>
      </c>
      <c r="J7" s="24">
        <f t="shared" si="4"/>
        <v>17</v>
      </c>
      <c r="K7" s="31">
        <f t="shared" si="1"/>
        <v>40</v>
      </c>
      <c r="M7" s="36" t="s">
        <v>42</v>
      </c>
      <c r="N7" s="45">
        <f>SUMPRODUCT(B2:B8,H2:H8)/H9</f>
        <v>8.8955431754874645</v>
      </c>
      <c r="O7" s="45">
        <f>SUMPRODUCT(B2:B8,I2:I8)/I9</f>
        <v>10.598837209302326</v>
      </c>
      <c r="P7" s="45">
        <f>SUMPRODUCT(B2:B8,J2:J8)/J9</f>
        <v>11.14043583535109</v>
      </c>
      <c r="Q7" s="46">
        <f>SUMPRODUCT(B2:B8,K2:K8)/K9</f>
        <v>10.251344086021506</v>
      </c>
      <c r="U7" s="4" t="s">
        <v>14</v>
      </c>
    </row>
    <row r="8" spans="1:21" ht="14.25" customHeight="1" thickBot="1">
      <c r="A8" s="11" t="s">
        <v>15</v>
      </c>
      <c r="B8" s="15">
        <v>54</v>
      </c>
      <c r="C8" s="16">
        <v>3</v>
      </c>
      <c r="D8" s="16">
        <v>1</v>
      </c>
      <c r="E8" s="16">
        <v>4</v>
      </c>
      <c r="F8" s="16">
        <f>B8^2</f>
        <v>2916</v>
      </c>
      <c r="G8" s="25">
        <f t="shared" si="5"/>
        <v>8</v>
      </c>
      <c r="H8" s="29">
        <f t="shared" si="2"/>
        <v>3</v>
      </c>
      <c r="I8" s="18">
        <f t="shared" si="3"/>
        <v>1</v>
      </c>
      <c r="J8" s="25">
        <f t="shared" si="4"/>
        <v>4</v>
      </c>
      <c r="K8" s="32">
        <f t="shared" si="1"/>
        <v>8</v>
      </c>
      <c r="M8" s="36" t="s">
        <v>43</v>
      </c>
      <c r="N8" s="45">
        <f>SUMPRODUCT(F2:F8,H2:H8)/H9-N7^2</f>
        <v>135.72516119521111</v>
      </c>
      <c r="O8" s="45">
        <f>SUMPRODUCT(F2:F8,I2:I8)/I9-O7*O7</f>
        <v>142.05127771768522</v>
      </c>
      <c r="P8" s="45">
        <f>SUMPRODUCT(F2:F8,J2:J8)/J9-P7*P7</f>
        <v>164.59407922893371</v>
      </c>
      <c r="Q8" s="46">
        <f>SUMPRODUCT(F2:F8,K2:K8)/K9-Q7*Q7</f>
        <v>149.27979210024279</v>
      </c>
      <c r="U8" s="4" t="s">
        <v>16</v>
      </c>
    </row>
    <row r="9" spans="1:21" ht="14.25" customHeight="1" thickBot="1">
      <c r="A9" s="11" t="s">
        <v>17</v>
      </c>
      <c r="B9" s="22"/>
      <c r="C9" s="19">
        <f t="shared" ref="C9:E9" si="6">SUM(C2:C8)</f>
        <v>259</v>
      </c>
      <c r="D9" s="19">
        <f t="shared" si="6"/>
        <v>274</v>
      </c>
      <c r="E9" s="20">
        <f t="shared" si="6"/>
        <v>333</v>
      </c>
      <c r="F9" s="19"/>
      <c r="G9" s="20">
        <f>SUM(G2:G8)</f>
        <v>866</v>
      </c>
      <c r="H9" s="15">
        <f>SUM(H2:H8)</f>
        <v>359</v>
      </c>
      <c r="I9" s="16">
        <f t="shared" ref="I9:J9" si="7">SUM(I2:I8)</f>
        <v>344</v>
      </c>
      <c r="J9" s="17">
        <f t="shared" si="7"/>
        <v>413</v>
      </c>
      <c r="K9" s="32">
        <f t="shared" si="1"/>
        <v>1116</v>
      </c>
      <c r="M9" s="36" t="s">
        <v>44</v>
      </c>
      <c r="N9" s="45">
        <f>SQRT(N8)</f>
        <v>11.65011421382688</v>
      </c>
      <c r="O9" s="45">
        <f>SQRT(O8)</f>
        <v>11.918526658848618</v>
      </c>
      <c r="P9" s="45">
        <f>SQRT(P8)</f>
        <v>12.829422404338152</v>
      </c>
      <c r="Q9" s="46">
        <f>SQRT(Q8)</f>
        <v>12.218010971522443</v>
      </c>
      <c r="U9" s="4" t="s">
        <v>18</v>
      </c>
    </row>
    <row r="10" spans="1:21" ht="14.25" customHeight="1" thickBot="1">
      <c r="M10" s="38" t="s">
        <v>46</v>
      </c>
      <c r="N10" s="18"/>
      <c r="O10" s="18"/>
      <c r="P10" s="18"/>
      <c r="Q10" s="47">
        <f>(Q2-Q7)/Q7</f>
        <v>0.2323624803216722</v>
      </c>
      <c r="U10" s="4" t="s">
        <v>19</v>
      </c>
    </row>
    <row r="11" spans="1:21" ht="14.25" customHeight="1">
      <c r="U11" s="4" t="s">
        <v>20</v>
      </c>
    </row>
    <row r="12" spans="1:21" ht="14.25" customHeight="1">
      <c r="U12" s="4" t="s">
        <v>21</v>
      </c>
    </row>
    <row r="13" spans="1:21" ht="14.25" customHeight="1">
      <c r="U13" s="4" t="s">
        <v>22</v>
      </c>
    </row>
    <row r="14" spans="1:21" ht="14.25" customHeight="1">
      <c r="E14" s="21"/>
      <c r="F14" s="21"/>
      <c r="U14" s="4" t="s">
        <v>23</v>
      </c>
    </row>
    <row r="15" spans="1:21" ht="14.25" customHeight="1">
      <c r="E15" s="21"/>
      <c r="F15" s="21"/>
      <c r="U15" s="4" t="s">
        <v>24</v>
      </c>
    </row>
    <row r="16" spans="1:21" ht="14.25" customHeight="1">
      <c r="U16" s="4" t="s">
        <v>25</v>
      </c>
    </row>
    <row r="17" spans="21:21" ht="14.25" customHeight="1">
      <c r="U17" s="4" t="s">
        <v>26</v>
      </c>
    </row>
    <row r="18" spans="21:21" ht="14.25" customHeight="1">
      <c r="U18" s="5"/>
    </row>
    <row r="19" spans="21:21" ht="14.25" customHeight="1">
      <c r="U19" s="6" t="s">
        <v>27</v>
      </c>
    </row>
    <row r="20" spans="21:21" ht="14.25" customHeight="1"/>
    <row r="21" spans="21:21" ht="14.25" customHeight="1"/>
    <row r="22" spans="21:21" ht="14.25" customHeight="1"/>
    <row r="23" spans="21:21" ht="14.25" customHeight="1"/>
    <row r="24" spans="21:21" ht="14.25" customHeight="1"/>
    <row r="25" spans="21:21" ht="14.25" customHeight="1"/>
    <row r="26" spans="21:21" ht="14.25" customHeight="1"/>
    <row r="27" spans="21:21" ht="14.25" customHeight="1"/>
    <row r="28" spans="21:21" ht="14.25" customHeight="1"/>
    <row r="29" spans="21:21" ht="14.25" customHeight="1"/>
    <row r="30" spans="21:21" ht="14.25" customHeight="1"/>
    <row r="31" spans="21:21" ht="14.25" customHeight="1"/>
    <row r="32" spans="21:2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="80" zoomScaleNormal="80" workbookViewId="0">
      <selection activeCell="D7" sqref="D7"/>
    </sheetView>
  </sheetViews>
  <sheetFormatPr defaultRowHeight="14.4"/>
  <cols>
    <col min="2" max="3" width="12" bestFit="1" customWidth="1"/>
  </cols>
  <sheetData>
    <row r="1" spans="1:10" ht="15" thickBot="1">
      <c r="B1" s="8" t="s">
        <v>47</v>
      </c>
      <c r="C1">
        <v>100</v>
      </c>
      <c r="H1" s="8" t="s">
        <v>55</v>
      </c>
    </row>
    <row r="2" spans="1:10">
      <c r="B2" s="8" t="s">
        <v>48</v>
      </c>
      <c r="C2">
        <v>0.73</v>
      </c>
      <c r="F2" s="26" t="s">
        <v>52</v>
      </c>
      <c r="G2" s="34">
        <f>_xlfn.BINOM.DIST(75,C1,C2,0)</f>
        <v>8.2804676500449648E-2</v>
      </c>
      <c r="H2" s="35">
        <f>_xlfn.BINOM.DIST(75,C1,0.75,0)</f>
        <v>9.1799691766836819E-2</v>
      </c>
    </row>
    <row r="3" spans="1:10">
      <c r="F3" s="36" t="s">
        <v>53</v>
      </c>
      <c r="G3" s="37">
        <f>SUM(B5:B80)</f>
        <v>0.70912963750976199</v>
      </c>
      <c r="H3" s="24"/>
    </row>
    <row r="4" spans="1:10" ht="15" thickBot="1">
      <c r="A4" s="8" t="s">
        <v>49</v>
      </c>
      <c r="B4" t="s">
        <v>50</v>
      </c>
      <c r="C4" t="s">
        <v>51</v>
      </c>
      <c r="F4" s="36" t="s">
        <v>54</v>
      </c>
      <c r="G4" s="39">
        <f>1-G3</f>
        <v>0.29087036249023801</v>
      </c>
      <c r="H4" s="24"/>
    </row>
    <row r="5" spans="1:10" ht="15" thickBot="1">
      <c r="A5">
        <v>0</v>
      </c>
      <c r="B5">
        <f>_xlfn.BINOM.DIST(A5,$C$1,$C$2,0)</f>
        <v>1.3689147905858994E-57</v>
      </c>
      <c r="C5">
        <f>_xlfn.BINOM.DIST(A5,$C$1,$C$2,1)</f>
        <v>1.3689147905858994E-57</v>
      </c>
      <c r="F5" s="40" t="s">
        <v>56</v>
      </c>
      <c r="G5" s="41"/>
      <c r="H5" s="41"/>
      <c r="I5" s="41"/>
      <c r="J5" s="42">
        <f>H2-G2</f>
        <v>8.9950152663871713E-3</v>
      </c>
    </row>
    <row r="6" spans="1:10">
      <c r="A6">
        <v>1</v>
      </c>
      <c r="B6">
        <f t="shared" ref="B6:B69" si="0">_xlfn.BINOM.DIST(A6,$C$1,$C$2,0)</f>
        <v>3.7011399893618066E-55</v>
      </c>
      <c r="C6">
        <f t="shared" ref="C6:C69" si="1">_xlfn.BINOM.DIST(A6,$C$1,$C$2,1)</f>
        <v>3.7148291372676942E-55</v>
      </c>
    </row>
    <row r="7" spans="1:10">
      <c r="A7">
        <v>2</v>
      </c>
      <c r="B7">
        <f t="shared" si="0"/>
        <v>4.9533590190958417E-53</v>
      </c>
      <c r="C7">
        <f t="shared" si="1"/>
        <v>4.9905073104686181E-53</v>
      </c>
    </row>
    <row r="8" spans="1:10">
      <c r="A8">
        <v>3</v>
      </c>
      <c r="B8">
        <f t="shared" si="0"/>
        <v>4.3748556077299007E-51</v>
      </c>
      <c r="C8">
        <f t="shared" si="1"/>
        <v>4.4247606808346148E-51</v>
      </c>
    </row>
    <row r="9" spans="1:10">
      <c r="A9">
        <v>4</v>
      </c>
      <c r="B9">
        <f t="shared" si="0"/>
        <v>2.8683659776236329E-49</v>
      </c>
      <c r="C9">
        <f t="shared" si="1"/>
        <v>2.9126135844320213E-49</v>
      </c>
    </row>
    <row r="10" spans="1:10">
      <c r="A10">
        <v>5</v>
      </c>
      <c r="B10">
        <f t="shared" si="0"/>
        <v>1.4890006497175025E-47</v>
      </c>
      <c r="C10">
        <f t="shared" si="1"/>
        <v>1.5181267855618581E-47</v>
      </c>
    </row>
    <row r="11" spans="1:10">
      <c r="A11">
        <v>6</v>
      </c>
      <c r="B11">
        <f t="shared" si="0"/>
        <v>6.3742095714760016E-46</v>
      </c>
      <c r="C11">
        <f t="shared" si="1"/>
        <v>6.5260222500322016E-46</v>
      </c>
    </row>
    <row r="12" spans="1:10">
      <c r="A12">
        <v>7</v>
      </c>
      <c r="B12">
        <f t="shared" si="0"/>
        <v>2.3142765121411325E-44</v>
      </c>
      <c r="C12">
        <f t="shared" si="1"/>
        <v>2.3795367346414796E-44</v>
      </c>
    </row>
    <row r="13" spans="1:10">
      <c r="A13">
        <v>8</v>
      </c>
      <c r="B13">
        <f t="shared" si="0"/>
        <v>7.2738996485768671E-43</v>
      </c>
      <c r="C13">
        <f t="shared" si="1"/>
        <v>7.5118533220411698E-43</v>
      </c>
    </row>
    <row r="14" spans="1:10">
      <c r="A14">
        <v>9</v>
      </c>
      <c r="B14">
        <f t="shared" si="0"/>
        <v>2.0103502074009587E-41</v>
      </c>
      <c r="C14">
        <f t="shared" si="1"/>
        <v>2.0854687406213727E-41</v>
      </c>
    </row>
    <row r="15" spans="1:10">
      <c r="A15">
        <v>10</v>
      </c>
      <c r="B15">
        <f t="shared" si="0"/>
        <v>4.9462060843571886E-40</v>
      </c>
      <c r="C15">
        <f t="shared" si="1"/>
        <v>5.1547529584194022E-40</v>
      </c>
    </row>
    <row r="16" spans="1:10">
      <c r="A16">
        <v>11</v>
      </c>
      <c r="B16">
        <f t="shared" si="0"/>
        <v>1.0941607398729761E-38</v>
      </c>
      <c r="C16">
        <f t="shared" si="1"/>
        <v>1.1457082694571668E-38</v>
      </c>
    </row>
    <row r="17" spans="1:3">
      <c r="A17">
        <v>12</v>
      </c>
      <c r="B17">
        <f t="shared" si="0"/>
        <v>2.1940624465909818E-37</v>
      </c>
      <c r="C17">
        <f t="shared" si="1"/>
        <v>2.3086332735366809E-37</v>
      </c>
    </row>
    <row r="18" spans="1:3">
      <c r="A18">
        <v>13</v>
      </c>
      <c r="B18">
        <f t="shared" si="0"/>
        <v>4.015571839572771E-36</v>
      </c>
      <c r="C18">
        <f t="shared" si="1"/>
        <v>4.2464351669263635E-36</v>
      </c>
    </row>
    <row r="19" spans="1:3">
      <c r="A19">
        <v>14</v>
      </c>
      <c r="B19">
        <f t="shared" si="0"/>
        <v>6.7467980828376711E-35</v>
      </c>
      <c r="C19">
        <f t="shared" si="1"/>
        <v>7.1714415995302743E-35</v>
      </c>
    </row>
    <row r="20" spans="1:3">
      <c r="A20">
        <v>15</v>
      </c>
      <c r="B20">
        <f t="shared" si="0"/>
        <v>1.0458369966432963E-33</v>
      </c>
      <c r="C20">
        <f t="shared" si="1"/>
        <v>1.1175514126386315E-33</v>
      </c>
    </row>
    <row r="21" spans="1:3">
      <c r="A21">
        <v>16</v>
      </c>
      <c r="B21">
        <f t="shared" si="0"/>
        <v>1.5021802231879341E-32</v>
      </c>
      <c r="C21">
        <f t="shared" si="1"/>
        <v>1.6139353644517951E-32</v>
      </c>
    </row>
    <row r="22" spans="1:3">
      <c r="A22">
        <v>17</v>
      </c>
      <c r="B22">
        <f t="shared" si="0"/>
        <v>2.0068342328079058E-31</v>
      </c>
      <c r="C22">
        <f t="shared" si="1"/>
        <v>2.1682277692531132E-31</v>
      </c>
    </row>
    <row r="23" spans="1:3">
      <c r="A23">
        <v>18</v>
      </c>
      <c r="B23">
        <f t="shared" si="0"/>
        <v>2.5019359293381195E-30</v>
      </c>
      <c r="C23">
        <f t="shared" si="1"/>
        <v>2.7187587062634398E-30</v>
      </c>
    </row>
    <row r="24" spans="1:3">
      <c r="A24">
        <v>19</v>
      </c>
      <c r="B24">
        <f t="shared" si="0"/>
        <v>2.9194129577032657E-29</v>
      </c>
      <c r="C24">
        <f t="shared" si="1"/>
        <v>3.191288828329626E-29</v>
      </c>
    </row>
    <row r="25" spans="1:3">
      <c r="A25">
        <v>20</v>
      </c>
      <c r="B25">
        <f t="shared" si="0"/>
        <v>3.1967571886851266E-28</v>
      </c>
      <c r="C25">
        <f t="shared" si="1"/>
        <v>3.5158860715180653E-28</v>
      </c>
    </row>
    <row r="26" spans="1:3">
      <c r="A26">
        <v>21</v>
      </c>
      <c r="B26">
        <f t="shared" si="0"/>
        <v>3.292603524148367E-27</v>
      </c>
      <c r="C26">
        <f t="shared" si="1"/>
        <v>3.6441921313001399E-27</v>
      </c>
    </row>
    <row r="27" spans="1:3">
      <c r="A27">
        <v>22</v>
      </c>
      <c r="B27">
        <f t="shared" si="0"/>
        <v>3.1967078322834233E-26</v>
      </c>
      <c r="C27">
        <f t="shared" si="1"/>
        <v>3.5611270454134269E-26</v>
      </c>
    </row>
    <row r="28" spans="1:3">
      <c r="A28">
        <v>23</v>
      </c>
      <c r="B28">
        <f t="shared" si="0"/>
        <v>2.931087664576753E-25</v>
      </c>
      <c r="C28">
        <f t="shared" si="1"/>
        <v>3.2872003691181198E-25</v>
      </c>
    </row>
    <row r="29" spans="1:3">
      <c r="A29">
        <v>24</v>
      </c>
      <c r="B29">
        <f t="shared" si="0"/>
        <v>2.542537617683025E-24</v>
      </c>
      <c r="C29">
        <f t="shared" si="1"/>
        <v>2.8712576545948542E-24</v>
      </c>
    </row>
    <row r="30" spans="1:3">
      <c r="A30">
        <v>25</v>
      </c>
      <c r="B30">
        <f t="shared" si="0"/>
        <v>2.0897775856156291E-23</v>
      </c>
      <c r="C30">
        <f t="shared" si="1"/>
        <v>2.3769033510751197E-23</v>
      </c>
    </row>
    <row r="31" spans="1:3">
      <c r="A31">
        <v>26</v>
      </c>
      <c r="B31">
        <f t="shared" si="0"/>
        <v>1.6298479033112952E-22</v>
      </c>
      <c r="C31">
        <f t="shared" si="1"/>
        <v>1.8675382384188297E-22</v>
      </c>
    </row>
    <row r="32" spans="1:3">
      <c r="A32">
        <v>27</v>
      </c>
      <c r="B32">
        <f t="shared" si="0"/>
        <v>1.2077418893947608E-21</v>
      </c>
      <c r="C32">
        <f t="shared" si="1"/>
        <v>1.3944957132366387E-21</v>
      </c>
    </row>
    <row r="33" spans="1:3">
      <c r="A33">
        <v>28</v>
      </c>
      <c r="B33">
        <f t="shared" si="0"/>
        <v>8.5133022864875788E-21</v>
      </c>
      <c r="C33">
        <f t="shared" si="1"/>
        <v>9.9077979997242957E-21</v>
      </c>
    </row>
    <row r="34" spans="1:3">
      <c r="A34">
        <v>29</v>
      </c>
      <c r="B34">
        <f t="shared" si="0"/>
        <v>5.7146764773664067E-20</v>
      </c>
      <c r="C34">
        <f t="shared" si="1"/>
        <v>6.7054562773388763E-20</v>
      </c>
    </row>
    <row r="35" spans="1:3">
      <c r="A35">
        <v>30</v>
      </c>
      <c r="B35">
        <f t="shared" si="0"/>
        <v>3.6566874299000207E-19</v>
      </c>
      <c r="C35">
        <f t="shared" si="1"/>
        <v>4.3272330576339283E-19</v>
      </c>
    </row>
    <row r="36" spans="1:3">
      <c r="A36">
        <v>31</v>
      </c>
      <c r="B36">
        <f t="shared" si="0"/>
        <v>2.2324579171791236E-18</v>
      </c>
      <c r="C36">
        <f t="shared" si="1"/>
        <v>2.6651812229425118E-18</v>
      </c>
    </row>
    <row r="37" spans="1:3">
      <c r="A37">
        <v>32</v>
      </c>
      <c r="B37">
        <f t="shared" si="0"/>
        <v>1.3014919593554604E-17</v>
      </c>
      <c r="C37">
        <f t="shared" si="1"/>
        <v>1.5680100816496993E-17</v>
      </c>
    </row>
    <row r="38" spans="1:3">
      <c r="A38">
        <v>33</v>
      </c>
      <c r="B38">
        <f t="shared" si="0"/>
        <v>7.2509608150847289E-17</v>
      </c>
      <c r="C38">
        <f t="shared" si="1"/>
        <v>8.8189708967344097E-17</v>
      </c>
    </row>
    <row r="39" spans="1:3">
      <c r="A39">
        <v>34</v>
      </c>
      <c r="B39">
        <f t="shared" si="0"/>
        <v>3.8632297763158174E-16</v>
      </c>
      <c r="C39">
        <f t="shared" si="1"/>
        <v>4.7451268659892728E-16</v>
      </c>
    </row>
    <row r="40" spans="1:3">
      <c r="A40">
        <v>35</v>
      </c>
      <c r="B40">
        <f t="shared" si="0"/>
        <v>1.9696339748454733E-15</v>
      </c>
      <c r="C40">
        <f t="shared" si="1"/>
        <v>2.4441466614444007E-15</v>
      </c>
    </row>
    <row r="41" spans="1:3">
      <c r="A41">
        <v>36</v>
      </c>
      <c r="B41">
        <f t="shared" si="0"/>
        <v>9.6151370479853889E-15</v>
      </c>
      <c r="C41">
        <f t="shared" si="1"/>
        <v>1.2059283709429792E-14</v>
      </c>
    </row>
    <row r="42" spans="1:3">
      <c r="A42">
        <v>37</v>
      </c>
      <c r="B42">
        <f t="shared" si="0"/>
        <v>4.4966887175362386E-14</v>
      </c>
      <c r="C42">
        <f t="shared" si="1"/>
        <v>5.7026170884793061E-14</v>
      </c>
    </row>
    <row r="43" spans="1:3">
      <c r="A43">
        <v>38</v>
      </c>
      <c r="B43">
        <f t="shared" si="0"/>
        <v>2.0156209953167184E-13</v>
      </c>
      <c r="C43">
        <f t="shared" si="1"/>
        <v>2.5858827041646528E-13</v>
      </c>
    </row>
    <row r="44" spans="1:3">
      <c r="A44">
        <v>39</v>
      </c>
      <c r="B44">
        <f t="shared" si="0"/>
        <v>8.6635333568883337E-13</v>
      </c>
      <c r="C44">
        <f t="shared" si="1"/>
        <v>1.124941606105292E-12</v>
      </c>
    </row>
    <row r="45" spans="1:3">
      <c r="A45">
        <v>40</v>
      </c>
      <c r="B45">
        <f t="shared" si="0"/>
        <v>3.5721031516874047E-12</v>
      </c>
      <c r="C45">
        <f t="shared" si="1"/>
        <v>4.6970447577926616E-12</v>
      </c>
    </row>
    <row r="46" spans="1:3">
      <c r="A46">
        <v>41</v>
      </c>
      <c r="B46">
        <f t="shared" si="0"/>
        <v>1.4133524665212914E-11</v>
      </c>
      <c r="C46">
        <f t="shared" si="1"/>
        <v>1.8830569423005651E-11</v>
      </c>
    </row>
    <row r="47" spans="1:3">
      <c r="A47">
        <v>42</v>
      </c>
      <c r="B47">
        <f t="shared" si="0"/>
        <v>5.367997419142122E-11</v>
      </c>
      <c r="C47">
        <f t="shared" si="1"/>
        <v>7.2510543614426644E-11</v>
      </c>
    </row>
    <row r="48" spans="1:3">
      <c r="A48">
        <v>43</v>
      </c>
      <c r="B48">
        <f t="shared" si="0"/>
        <v>1.9576314446725053E-10</v>
      </c>
      <c r="C48">
        <f t="shared" si="1"/>
        <v>2.682736880816799E-10</v>
      </c>
    </row>
    <row r="49" spans="1:3">
      <c r="A49">
        <v>44</v>
      </c>
      <c r="B49">
        <f t="shared" si="0"/>
        <v>6.8566535701030548E-10</v>
      </c>
      <c r="C49">
        <f t="shared" si="1"/>
        <v>9.5393904509197845E-10</v>
      </c>
    </row>
    <row r="50" spans="1:3">
      <c r="A50">
        <v>45</v>
      </c>
      <c r="B50">
        <f t="shared" si="0"/>
        <v>2.3069958678667206E-9</v>
      </c>
      <c r="C50">
        <f t="shared" si="1"/>
        <v>3.2609349129586948E-9</v>
      </c>
    </row>
    <row r="51" spans="1:3">
      <c r="A51">
        <v>46</v>
      </c>
      <c r="B51">
        <f t="shared" si="0"/>
        <v>7.4578006517592558E-9</v>
      </c>
      <c r="C51">
        <f t="shared" si="1"/>
        <v>1.0718735564718047E-8</v>
      </c>
    </row>
    <row r="52" spans="1:3">
      <c r="A52">
        <v>47</v>
      </c>
      <c r="B52">
        <f t="shared" si="0"/>
        <v>2.3166785003337147E-8</v>
      </c>
      <c r="C52">
        <f t="shared" si="1"/>
        <v>3.3885520568055257E-8</v>
      </c>
    </row>
    <row r="53" spans="1:3">
      <c r="A53">
        <v>48</v>
      </c>
      <c r="B53">
        <f t="shared" si="0"/>
        <v>6.9160718501475469E-8</v>
      </c>
      <c r="C53">
        <f t="shared" si="1"/>
        <v>1.0304623906953006E-7</v>
      </c>
    </row>
    <row r="54" spans="1:3">
      <c r="A54">
        <v>49</v>
      </c>
      <c r="B54">
        <f t="shared" si="0"/>
        <v>1.9843846366711963E-7</v>
      </c>
      <c r="C54">
        <f t="shared" si="1"/>
        <v>3.0148470273665119E-7</v>
      </c>
    </row>
    <row r="55" spans="1:3">
      <c r="A55">
        <v>50</v>
      </c>
      <c r="B55">
        <f t="shared" si="0"/>
        <v>5.4724918535754737E-7</v>
      </c>
      <c r="C55">
        <f t="shared" si="1"/>
        <v>8.4873388809420068E-7</v>
      </c>
    </row>
    <row r="56" spans="1:3">
      <c r="A56">
        <v>51</v>
      </c>
      <c r="B56">
        <f t="shared" si="0"/>
        <v>1.4505878914706172E-6</v>
      </c>
      <c r="C56">
        <f t="shared" si="1"/>
        <v>2.2993217795648122E-6</v>
      </c>
    </row>
    <row r="57" spans="1:3">
      <c r="A57">
        <v>52</v>
      </c>
      <c r="B57">
        <f t="shared" si="0"/>
        <v>3.6956929400216652E-6</v>
      </c>
      <c r="C57">
        <f t="shared" si="1"/>
        <v>5.9950147195864771E-6</v>
      </c>
    </row>
    <row r="58" spans="1:3">
      <c r="A58">
        <v>53</v>
      </c>
      <c r="B58">
        <f t="shared" si="0"/>
        <v>9.0494116434911725E-6</v>
      </c>
      <c r="C58">
        <f t="shared" si="1"/>
        <v>1.5044426363077705E-5</v>
      </c>
    </row>
    <row r="59" spans="1:3">
      <c r="A59">
        <v>54</v>
      </c>
      <c r="B59">
        <f t="shared" si="0"/>
        <v>2.129528899095901E-5</v>
      </c>
      <c r="C59">
        <f t="shared" si="1"/>
        <v>3.6339715354036707E-5</v>
      </c>
    </row>
    <row r="60" spans="1:3">
      <c r="A60">
        <v>55</v>
      </c>
      <c r="B60">
        <f t="shared" si="0"/>
        <v>4.8154599617266233E-5</v>
      </c>
      <c r="C60">
        <f t="shared" si="1"/>
        <v>8.4494314971302845E-5</v>
      </c>
    </row>
    <row r="61" spans="1:3">
      <c r="A61">
        <v>56</v>
      </c>
      <c r="B61">
        <f t="shared" si="0"/>
        <v>1.0462160035894177E-4</v>
      </c>
      <c r="C61">
        <f t="shared" si="1"/>
        <v>1.891159153302445E-4</v>
      </c>
    </row>
    <row r="62" spans="1:3">
      <c r="A62">
        <v>57</v>
      </c>
      <c r="B62">
        <f t="shared" si="0"/>
        <v>2.1835255383555619E-4</v>
      </c>
      <c r="C62">
        <f t="shared" si="1"/>
        <v>4.0746846916580096E-4</v>
      </c>
    </row>
    <row r="63" spans="1:3">
      <c r="A63">
        <v>58</v>
      </c>
      <c r="B63">
        <f t="shared" si="0"/>
        <v>4.3768114079808943E-4</v>
      </c>
      <c r="C63">
        <f t="shared" si="1"/>
        <v>8.451496099638931E-4</v>
      </c>
    </row>
    <row r="64" spans="1:3">
      <c r="A64">
        <v>59</v>
      </c>
      <c r="B64">
        <f t="shared" si="0"/>
        <v>8.4239195083926134E-4</v>
      </c>
      <c r="C64">
        <f t="shared" si="1"/>
        <v>1.687541560803156E-3</v>
      </c>
    </row>
    <row r="65" spans="1:3">
      <c r="A65">
        <v>60</v>
      </c>
      <c r="B65">
        <f t="shared" si="0"/>
        <v>1.5563451289271077E-3</v>
      </c>
      <c r="C65">
        <f t="shared" si="1"/>
        <v>3.2438866897302613E-3</v>
      </c>
    </row>
    <row r="66" spans="1:3">
      <c r="A66">
        <v>61</v>
      </c>
      <c r="B66">
        <f t="shared" si="0"/>
        <v>2.7592761241452099E-3</v>
      </c>
      <c r="C66">
        <f t="shared" si="1"/>
        <v>6.0031628138754681E-3</v>
      </c>
    </row>
    <row r="67" spans="1:3">
      <c r="A67">
        <v>62</v>
      </c>
      <c r="B67">
        <f t="shared" si="0"/>
        <v>4.6927473867630813E-3</v>
      </c>
      <c r="C67">
        <f t="shared" si="1"/>
        <v>1.069591020063858E-2</v>
      </c>
    </row>
    <row r="68" spans="1:3">
      <c r="A68">
        <v>63</v>
      </c>
      <c r="B68">
        <f t="shared" si="0"/>
        <v>7.6529578194478179E-3</v>
      </c>
      <c r="C68">
        <f t="shared" si="1"/>
        <v>1.8348868020086419E-2</v>
      </c>
    </row>
    <row r="69" spans="1:3">
      <c r="A69">
        <v>64</v>
      </c>
      <c r="B69">
        <f t="shared" si="0"/>
        <v>1.1962175387921678E-2</v>
      </c>
      <c r="C69">
        <f t="shared" si="1"/>
        <v>3.0311043408008075E-2</v>
      </c>
    </row>
    <row r="70" spans="1:3">
      <c r="A70">
        <v>65</v>
      </c>
      <c r="B70">
        <f t="shared" ref="B70:B105" si="2">_xlfn.BINOM.DIST(A70,$C$1,$C$2,0)</f>
        <v>1.791259083729807E-2</v>
      </c>
      <c r="C70">
        <f t="shared" ref="C70:C105" si="3">_xlfn.BINOM.DIST(A70,$C$1,$C$2,1)</f>
        <v>4.8223634245306075E-2</v>
      </c>
    </row>
    <row r="71" spans="1:3">
      <c r="A71">
        <v>66</v>
      </c>
      <c r="B71">
        <f t="shared" si="2"/>
        <v>2.5682755100615386E-2</v>
      </c>
      <c r="C71">
        <f t="shared" si="3"/>
        <v>7.3906389345921628E-2</v>
      </c>
    </row>
    <row r="72" spans="1:3">
      <c r="A72">
        <v>67</v>
      </c>
      <c r="B72">
        <f t="shared" si="2"/>
        <v>3.5237478253027837E-2</v>
      </c>
      <c r="C72">
        <f t="shared" si="3"/>
        <v>0.10914386759894942</v>
      </c>
    </row>
    <row r="73" spans="1:3">
      <c r="A73">
        <v>68</v>
      </c>
      <c r="B73">
        <f t="shared" si="2"/>
        <v>4.6234795812387791E-2</v>
      </c>
      <c r="C73">
        <f t="shared" si="3"/>
        <v>0.15537866341133708</v>
      </c>
    </row>
    <row r="74" spans="1:3">
      <c r="A74">
        <v>69</v>
      </c>
      <c r="B74">
        <f t="shared" si="2"/>
        <v>5.7973420836144873E-2</v>
      </c>
      <c r="C74">
        <f t="shared" si="3"/>
        <v>0.21335208424748209</v>
      </c>
    </row>
    <row r="75" spans="1:3">
      <c r="A75">
        <v>70</v>
      </c>
      <c r="B75">
        <f t="shared" si="2"/>
        <v>6.9414736165183052E-2</v>
      </c>
      <c r="C75">
        <f t="shared" si="3"/>
        <v>0.28276682041266488</v>
      </c>
    </row>
    <row r="76" spans="1:3">
      <c r="A76">
        <v>71</v>
      </c>
      <c r="B76">
        <f t="shared" si="2"/>
        <v>7.9300089828769363E-2</v>
      </c>
      <c r="C76">
        <f t="shared" si="3"/>
        <v>0.36206691024143506</v>
      </c>
    </row>
    <row r="77" spans="1:3">
      <c r="A77">
        <v>72</v>
      </c>
      <c r="B77">
        <f t="shared" si="2"/>
        <v>8.6357145147893374E-2</v>
      </c>
      <c r="C77">
        <f t="shared" si="3"/>
        <v>0.44842405538932806</v>
      </c>
    </row>
    <row r="78" spans="1:3">
      <c r="A78">
        <v>73</v>
      </c>
      <c r="B78">
        <f t="shared" si="2"/>
        <v>8.9555557931148694E-2</v>
      </c>
      <c r="C78">
        <f t="shared" si="3"/>
        <v>0.53797961332047484</v>
      </c>
    </row>
    <row r="79" spans="1:3">
      <c r="A79">
        <v>74</v>
      </c>
      <c r="B79">
        <f t="shared" si="2"/>
        <v>8.8345347688835854E-2</v>
      </c>
      <c r="C79">
        <f t="shared" si="3"/>
        <v>0.62632496100931168</v>
      </c>
    </row>
    <row r="80" spans="1:3">
      <c r="A80">
        <v>75</v>
      </c>
      <c r="B80">
        <f t="shared" si="2"/>
        <v>8.2804676500449648E-2</v>
      </c>
      <c r="C80">
        <f t="shared" si="3"/>
        <v>0.70912963750976155</v>
      </c>
    </row>
    <row r="81" spans="1:3">
      <c r="A81">
        <v>76</v>
      </c>
      <c r="B81">
        <f t="shared" si="2"/>
        <v>7.3644510045477868E-2</v>
      </c>
      <c r="C81">
        <f t="shared" si="3"/>
        <v>0.78277414755523944</v>
      </c>
    </row>
    <row r="82" spans="1:3">
      <c r="A82">
        <v>77</v>
      </c>
      <c r="B82">
        <f t="shared" si="2"/>
        <v>6.2061174410619167E-2</v>
      </c>
      <c r="C82">
        <f t="shared" si="3"/>
        <v>0.84483532196585887</v>
      </c>
    </row>
    <row r="83" spans="1:3">
      <c r="A83">
        <v>78</v>
      </c>
      <c r="B83">
        <f t="shared" si="2"/>
        <v>4.9478020814543937E-2</v>
      </c>
      <c r="C83">
        <f t="shared" si="3"/>
        <v>0.89431334278040286</v>
      </c>
    </row>
    <row r="84" spans="1:3">
      <c r="A84">
        <v>79</v>
      </c>
      <c r="B84">
        <f t="shared" si="2"/>
        <v>3.7253493402793006E-2</v>
      </c>
      <c r="C84">
        <f t="shared" si="3"/>
        <v>0.93156683618319569</v>
      </c>
    </row>
    <row r="85" spans="1:3">
      <c r="A85">
        <v>80</v>
      </c>
      <c r="B85">
        <f t="shared" si="2"/>
        <v>2.6439632123371186E-2</v>
      </c>
      <c r="C85">
        <f t="shared" si="3"/>
        <v>0.95800646830656699</v>
      </c>
    </row>
    <row r="86" spans="1:3">
      <c r="A86">
        <v>81</v>
      </c>
      <c r="B86">
        <f t="shared" si="2"/>
        <v>1.7650600320128888E-2</v>
      </c>
      <c r="C86">
        <f t="shared" si="3"/>
        <v>0.97565706862669588</v>
      </c>
    </row>
    <row r="87" spans="1:3">
      <c r="A87">
        <v>82</v>
      </c>
      <c r="B87">
        <f t="shared" si="2"/>
        <v>1.1057535069565862E-2</v>
      </c>
      <c r="C87">
        <f t="shared" si="3"/>
        <v>0.98671460369626174</v>
      </c>
    </row>
    <row r="88" spans="1:3">
      <c r="A88">
        <v>83</v>
      </c>
      <c r="B88">
        <f t="shared" si="2"/>
        <v>6.4835346191028714E-3</v>
      </c>
      <c r="C88">
        <f t="shared" si="3"/>
        <v>0.99319813831536474</v>
      </c>
    </row>
    <row r="89" spans="1:3">
      <c r="A89">
        <v>84</v>
      </c>
      <c r="B89">
        <f t="shared" si="2"/>
        <v>3.5476483519870589E-3</v>
      </c>
      <c r="C89">
        <f t="shared" si="3"/>
        <v>0.9967457866673517</v>
      </c>
    </row>
    <row r="90" spans="1:3">
      <c r="A90">
        <v>85</v>
      </c>
      <c r="B90">
        <f t="shared" si="2"/>
        <v>1.8055134096387304E-3</v>
      </c>
      <c r="C90">
        <f t="shared" si="3"/>
        <v>0.99855130007699044</v>
      </c>
    </row>
    <row r="91" spans="1:3">
      <c r="A91">
        <v>86</v>
      </c>
      <c r="B91">
        <f t="shared" si="2"/>
        <v>8.5143720221981514E-4</v>
      </c>
      <c r="C91">
        <f t="shared" si="3"/>
        <v>0.99940273727921025</v>
      </c>
    </row>
    <row r="92" spans="1:3">
      <c r="A92">
        <v>87</v>
      </c>
      <c r="B92">
        <f t="shared" si="2"/>
        <v>3.7044223953539902E-4</v>
      </c>
      <c r="C92">
        <f t="shared" si="3"/>
        <v>0.99977317951874567</v>
      </c>
    </row>
    <row r="93" spans="1:3">
      <c r="A93">
        <v>88</v>
      </c>
      <c r="B93">
        <f t="shared" si="2"/>
        <v>1.4795862176729518E-4</v>
      </c>
      <c r="C93">
        <f t="shared" si="3"/>
        <v>0.99992113814051298</v>
      </c>
    </row>
    <row r="94" spans="1:3">
      <c r="A94">
        <v>89</v>
      </c>
      <c r="B94">
        <f t="shared" si="2"/>
        <v>5.3937475101186395E-5</v>
      </c>
      <c r="C94" s="33">
        <f t="shared" si="3"/>
        <v>0.99997507561561416</v>
      </c>
    </row>
    <row r="95" spans="1:3">
      <c r="A95">
        <v>90</v>
      </c>
      <c r="B95">
        <f t="shared" si="2"/>
        <v>1.7823782924383824E-5</v>
      </c>
      <c r="C95">
        <f t="shared" si="3"/>
        <v>0.99999289939853853</v>
      </c>
    </row>
    <row r="96" spans="1:3">
      <c r="A96">
        <v>91</v>
      </c>
      <c r="B96">
        <f t="shared" si="2"/>
        <v>5.295629440293113E-6</v>
      </c>
      <c r="C96">
        <f t="shared" si="3"/>
        <v>0.99999819502797882</v>
      </c>
    </row>
    <row r="97" spans="1:3">
      <c r="A97">
        <v>92</v>
      </c>
      <c r="B97">
        <f t="shared" si="2"/>
        <v>1.4006556128311487E-6</v>
      </c>
      <c r="C97">
        <f t="shared" si="3"/>
        <v>0.99999959568359165</v>
      </c>
    </row>
    <row r="98" spans="1:3">
      <c r="A98">
        <v>93</v>
      </c>
      <c r="B98">
        <f t="shared" si="2"/>
        <v>3.257598080021473E-7</v>
      </c>
      <c r="C98">
        <f t="shared" si="3"/>
        <v>0.99999992144339966</v>
      </c>
    </row>
    <row r="99" spans="1:3">
      <c r="A99">
        <v>94</v>
      </c>
      <c r="B99">
        <f t="shared" si="2"/>
        <v>6.5588361658430253E-8</v>
      </c>
      <c r="C99">
        <f t="shared" si="3"/>
        <v>0.99999998703176129</v>
      </c>
    </row>
    <row r="100" spans="1:3">
      <c r="A100">
        <v>95</v>
      </c>
      <c r="B100">
        <f t="shared" si="2"/>
        <v>1.119988397910044E-8</v>
      </c>
      <c r="C100">
        <f t="shared" si="3"/>
        <v>0.99999999823164532</v>
      </c>
    </row>
    <row r="101" spans="1:3">
      <c r="A101">
        <v>96</v>
      </c>
      <c r="B101">
        <f t="shared" si="2"/>
        <v>1.5771441560075839E-9</v>
      </c>
      <c r="C101">
        <f t="shared" si="3"/>
        <v>0.9999999998087894</v>
      </c>
    </row>
    <row r="102" spans="1:3">
      <c r="A102">
        <v>97</v>
      </c>
      <c r="B102">
        <f t="shared" si="2"/>
        <v>1.7584043281947837E-10</v>
      </c>
      <c r="C102">
        <f t="shared" si="3"/>
        <v>0.99999999998462985</v>
      </c>
    </row>
    <row r="103" spans="1:3">
      <c r="A103">
        <v>98</v>
      </c>
      <c r="B103">
        <f t="shared" si="2"/>
        <v>1.4553686616578066E-11</v>
      </c>
      <c r="C103">
        <f t="shared" si="3"/>
        <v>0.99999999999918354</v>
      </c>
    </row>
    <row r="104" spans="1:3">
      <c r="A104">
        <v>99</v>
      </c>
      <c r="B104">
        <f t="shared" si="2"/>
        <v>7.9492639207647414E-13</v>
      </c>
      <c r="C104">
        <f t="shared" si="3"/>
        <v>0.99999999999997846</v>
      </c>
    </row>
    <row r="105" spans="1:3">
      <c r="A105">
        <v>100</v>
      </c>
      <c r="B105">
        <f t="shared" si="2"/>
        <v>2.1492454304289786E-14</v>
      </c>
      <c r="C105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Shchetkin Roman</cp:lastModifiedBy>
  <dcterms:created xsi:type="dcterms:W3CDTF">2022-01-20T09:34:18Z</dcterms:created>
  <dcterms:modified xsi:type="dcterms:W3CDTF">2023-09-26T14:19:14Z</dcterms:modified>
</cp:coreProperties>
</file>