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ezultati aukcija TZ " sheetId="5" r:id="rId1"/>
    <sheet name="T-bills auction results" sheetId="4" r:id="rId2"/>
  </sheets>
  <calcPr calcId="144525"/>
</workbook>
</file>

<file path=xl/calcChain.xml><?xml version="1.0" encoding="utf-8"?>
<calcChain xmlns="http://schemas.openxmlformats.org/spreadsheetml/2006/main">
  <c r="F96" i="5" l="1"/>
  <c r="G96" i="5" s="1"/>
  <c r="E96" i="5"/>
  <c r="H95" i="5"/>
  <c r="G95" i="5"/>
  <c r="C95" i="5"/>
  <c r="D95" i="5" s="1"/>
  <c r="H94" i="5"/>
  <c r="G94" i="5"/>
  <c r="C94" i="5"/>
  <c r="D94" i="5" s="1"/>
  <c r="H93" i="5"/>
  <c r="G93" i="5"/>
  <c r="C93" i="5"/>
  <c r="D93" i="5" s="1"/>
  <c r="H92" i="5"/>
  <c r="G92" i="5"/>
  <c r="C92" i="5"/>
  <c r="D92" i="5" s="1"/>
  <c r="G91" i="5"/>
  <c r="C91" i="5"/>
  <c r="D91" i="5" s="1"/>
  <c r="H90" i="5"/>
  <c r="G90" i="5"/>
  <c r="C90" i="5"/>
  <c r="D90" i="5" s="1"/>
  <c r="H89" i="5"/>
  <c r="H96" i="5" s="1"/>
  <c r="G89" i="5"/>
  <c r="C89" i="5"/>
  <c r="D89" i="5" s="1"/>
  <c r="G82" i="5"/>
  <c r="F82" i="5"/>
  <c r="E82" i="5"/>
  <c r="H81" i="5"/>
  <c r="H82" i="5" s="1"/>
  <c r="G81" i="5"/>
  <c r="C81" i="5"/>
  <c r="H80" i="5"/>
  <c r="G80" i="5"/>
  <c r="C80" i="5"/>
  <c r="H79" i="5"/>
  <c r="G79" i="5"/>
  <c r="D79" i="5"/>
  <c r="C79" i="5"/>
  <c r="H78" i="5"/>
  <c r="G78" i="5"/>
  <c r="D78" i="5"/>
  <c r="C78" i="5"/>
  <c r="H77" i="5"/>
  <c r="G77" i="5"/>
  <c r="D77" i="5"/>
  <c r="C77" i="5"/>
  <c r="H76" i="5"/>
  <c r="G76" i="5"/>
  <c r="D76" i="5"/>
  <c r="C76" i="5"/>
  <c r="H75" i="5"/>
  <c r="G75" i="5"/>
  <c r="D75" i="5"/>
  <c r="C75" i="5"/>
  <c r="H74" i="5"/>
  <c r="G74" i="5"/>
  <c r="D74" i="5"/>
  <c r="C74" i="5"/>
  <c r="H73" i="5"/>
  <c r="G73" i="5"/>
  <c r="D73" i="5"/>
  <c r="C73" i="5"/>
  <c r="H72" i="5"/>
  <c r="G72" i="5"/>
  <c r="D72" i="5"/>
  <c r="C72" i="5"/>
  <c r="H71" i="5"/>
  <c r="G71" i="5"/>
  <c r="D71" i="5"/>
  <c r="C71" i="5"/>
  <c r="H70" i="5"/>
  <c r="G70" i="5"/>
  <c r="D70" i="5"/>
  <c r="C70" i="5"/>
  <c r="H69" i="5"/>
  <c r="G69" i="5"/>
  <c r="D69" i="5"/>
  <c r="C69" i="5"/>
  <c r="F62" i="5"/>
  <c r="G62" i="5" s="1"/>
  <c r="E62" i="5"/>
  <c r="H61" i="5"/>
  <c r="G61" i="5"/>
  <c r="D61" i="5"/>
  <c r="C61" i="5"/>
  <c r="H60" i="5"/>
  <c r="G60" i="5"/>
  <c r="D60" i="5"/>
  <c r="C60" i="5"/>
  <c r="H59" i="5"/>
  <c r="G59" i="5"/>
  <c r="D59" i="5"/>
  <c r="C59" i="5"/>
  <c r="H58" i="5"/>
  <c r="G58" i="5"/>
  <c r="D58" i="5"/>
  <c r="C58" i="5"/>
  <c r="H57" i="5"/>
  <c r="G57" i="5"/>
  <c r="D57" i="5"/>
  <c r="C57" i="5"/>
  <c r="H56" i="5"/>
  <c r="G56" i="5"/>
  <c r="D56" i="5"/>
  <c r="C56" i="5"/>
  <c r="H55" i="5"/>
  <c r="G55" i="5"/>
  <c r="D55" i="5"/>
  <c r="C55" i="5"/>
  <c r="H54" i="5"/>
  <c r="G54" i="5"/>
  <c r="D54" i="5"/>
  <c r="C54" i="5"/>
  <c r="G53" i="5"/>
  <c r="C53" i="5"/>
  <c r="D53" i="5" s="1"/>
  <c r="H52" i="5"/>
  <c r="G52" i="5"/>
  <c r="C52" i="5"/>
  <c r="D52" i="5" s="1"/>
  <c r="H51" i="5"/>
  <c r="G51" i="5"/>
  <c r="C51" i="5"/>
  <c r="D51" i="5" s="1"/>
  <c r="H50" i="5"/>
  <c r="G50" i="5"/>
  <c r="C50" i="5"/>
  <c r="D50" i="5" s="1"/>
  <c r="H49" i="5"/>
  <c r="G49" i="5"/>
  <c r="C49" i="5"/>
  <c r="D49" i="5" s="1"/>
  <c r="H48" i="5"/>
  <c r="G48" i="5"/>
  <c r="C48" i="5"/>
  <c r="D48" i="5" s="1"/>
  <c r="H47" i="5"/>
  <c r="G47" i="5"/>
  <c r="C47" i="5"/>
  <c r="H46" i="5"/>
  <c r="G46" i="5"/>
  <c r="C46" i="5"/>
  <c r="H45" i="5"/>
  <c r="G45" i="5"/>
  <c r="C45" i="5"/>
  <c r="H44" i="5"/>
  <c r="G44" i="5"/>
  <c r="C44" i="5"/>
  <c r="H43" i="5"/>
  <c r="G43" i="5"/>
  <c r="C43" i="5"/>
  <c r="H42" i="5"/>
  <c r="G42" i="5"/>
  <c r="C42" i="5"/>
  <c r="H41" i="5"/>
  <c r="G41" i="5"/>
  <c r="D41" i="5"/>
  <c r="H40" i="5"/>
  <c r="G40" i="5"/>
  <c r="D40" i="5"/>
  <c r="C40" i="5"/>
  <c r="H39" i="5"/>
  <c r="G39" i="5"/>
  <c r="C39" i="5"/>
  <c r="H38" i="5"/>
  <c r="G38" i="5"/>
  <c r="C38" i="5"/>
  <c r="D38" i="5" s="1"/>
  <c r="H37" i="5"/>
  <c r="G37" i="5"/>
  <c r="C37" i="5"/>
  <c r="D37" i="5" s="1"/>
  <c r="H36" i="5"/>
  <c r="G36" i="5"/>
  <c r="C36" i="5"/>
  <c r="D36" i="5" s="1"/>
  <c r="H35" i="5"/>
  <c r="G35" i="5"/>
  <c r="C35" i="5"/>
  <c r="H34" i="5"/>
  <c r="G34" i="5"/>
  <c r="C34" i="5"/>
  <c r="H33" i="5"/>
  <c r="G33" i="5"/>
  <c r="C33" i="5"/>
  <c r="H32" i="5"/>
  <c r="G32" i="5"/>
  <c r="C32" i="5"/>
  <c r="H31" i="5"/>
  <c r="G31" i="5"/>
  <c r="C31" i="5"/>
  <c r="H30" i="5"/>
  <c r="G30" i="5"/>
  <c r="C30" i="5"/>
  <c r="H29" i="5"/>
  <c r="H62" i="5" s="1"/>
  <c r="G29" i="5"/>
  <c r="C29" i="5"/>
  <c r="F20" i="5"/>
  <c r="F99" i="5" s="1"/>
  <c r="E20" i="5"/>
  <c r="E98" i="5" s="1"/>
  <c r="H19" i="5"/>
  <c r="G19" i="5"/>
  <c r="D19" i="5"/>
  <c r="C19" i="5"/>
  <c r="H18" i="5"/>
  <c r="G18" i="5"/>
  <c r="D18" i="5"/>
  <c r="C18" i="5"/>
  <c r="H17" i="5"/>
  <c r="G17" i="5"/>
  <c r="D17" i="5"/>
  <c r="C17" i="5"/>
  <c r="H16" i="5"/>
  <c r="G16" i="5"/>
  <c r="D16" i="5"/>
  <c r="C16" i="5"/>
  <c r="H15" i="5"/>
  <c r="G15" i="5"/>
  <c r="D15" i="5"/>
  <c r="C15" i="5"/>
  <c r="H14" i="5"/>
  <c r="G14" i="5"/>
  <c r="D14" i="5"/>
  <c r="C14" i="5"/>
  <c r="H13" i="5"/>
  <c r="G13" i="5"/>
  <c r="D13" i="5"/>
  <c r="C13" i="5"/>
  <c r="H12" i="5"/>
  <c r="G12" i="5"/>
  <c r="D12" i="5"/>
  <c r="C12" i="5"/>
  <c r="H11" i="5"/>
  <c r="G11" i="5"/>
  <c r="D11" i="5"/>
  <c r="C11" i="5"/>
  <c r="G10" i="5"/>
  <c r="C10" i="5"/>
  <c r="D10" i="5" s="1"/>
  <c r="H9" i="5"/>
  <c r="G9" i="5"/>
  <c r="C9" i="5"/>
  <c r="D9" i="5" s="1"/>
  <c r="H8" i="5"/>
  <c r="G8" i="5"/>
  <c r="C8" i="5"/>
  <c r="H7" i="5"/>
  <c r="G7" i="5"/>
  <c r="C7" i="5"/>
  <c r="H6" i="5"/>
  <c r="H20" i="5" s="1"/>
  <c r="G6" i="5"/>
  <c r="C6" i="5"/>
  <c r="H98" i="5" l="1"/>
  <c r="H99" i="5"/>
  <c r="G20" i="5"/>
  <c r="F98" i="5"/>
  <c r="E99" i="5"/>
  <c r="H62" i="4"/>
  <c r="E62" i="4"/>
  <c r="E82" i="4" l="1"/>
  <c r="F82" i="4"/>
  <c r="G81" i="4"/>
  <c r="H81" i="4"/>
  <c r="H82" i="4" s="1"/>
  <c r="C81" i="4"/>
  <c r="G95" i="4" l="1"/>
  <c r="F96" i="4"/>
  <c r="E96" i="4"/>
  <c r="H95" i="4"/>
  <c r="H96" i="4" s="1"/>
  <c r="C95" i="4"/>
  <c r="D95" i="4"/>
  <c r="F62" i="4" l="1"/>
  <c r="G61" i="4"/>
  <c r="H61" i="4"/>
  <c r="C61" i="4"/>
  <c r="D61" i="4" s="1"/>
  <c r="G60" i="4" l="1"/>
  <c r="H60" i="4"/>
  <c r="C60" i="4"/>
  <c r="D60" i="4" s="1"/>
  <c r="G94" i="4" l="1"/>
  <c r="H94" i="4"/>
  <c r="C94" i="4"/>
  <c r="D94" i="4"/>
  <c r="G59" i="4"/>
  <c r="H59" i="4"/>
  <c r="H31" i="4"/>
  <c r="H32" i="4"/>
  <c r="H33" i="4"/>
  <c r="H34" i="4"/>
  <c r="H35" i="4"/>
  <c r="H36" i="4"/>
  <c r="H37" i="4"/>
  <c r="H38" i="4"/>
  <c r="H39" i="4"/>
  <c r="H40" i="4"/>
  <c r="H41" i="4"/>
  <c r="H44" i="4"/>
  <c r="H45" i="4"/>
  <c r="H46" i="4"/>
  <c r="H47" i="4"/>
  <c r="H48" i="4"/>
  <c r="H49" i="4"/>
  <c r="H50" i="4"/>
  <c r="H51" i="4"/>
  <c r="H52" i="4"/>
  <c r="H54" i="4"/>
  <c r="H55" i="4"/>
  <c r="H56" i="4"/>
  <c r="H57" i="4"/>
  <c r="H58" i="4"/>
  <c r="C59" i="4"/>
  <c r="D59" i="4" s="1"/>
  <c r="H70" i="4"/>
  <c r="H71" i="4"/>
  <c r="H72" i="4"/>
  <c r="H73" i="4"/>
  <c r="H74" i="4"/>
  <c r="H75" i="4"/>
  <c r="H76" i="4"/>
  <c r="H77" i="4"/>
  <c r="H78" i="4"/>
  <c r="H79" i="4"/>
  <c r="H80" i="4"/>
  <c r="G80" i="4"/>
  <c r="C80" i="4"/>
  <c r="H6" i="4"/>
  <c r="H7" i="4"/>
  <c r="H8" i="4"/>
  <c r="H9" i="4"/>
  <c r="H11" i="4"/>
  <c r="H12" i="4"/>
  <c r="H13" i="4"/>
  <c r="H14" i="4"/>
  <c r="H15" i="4"/>
  <c r="H16" i="4"/>
  <c r="H17" i="4"/>
  <c r="H18" i="4"/>
  <c r="H19" i="4"/>
  <c r="H29" i="4"/>
  <c r="H30" i="4"/>
  <c r="H42" i="4"/>
  <c r="H43" i="4"/>
  <c r="H69" i="4"/>
  <c r="H89" i="4"/>
  <c r="H90" i="4"/>
  <c r="H92" i="4"/>
  <c r="H93" i="4"/>
  <c r="F20" i="4"/>
  <c r="F99" i="4"/>
  <c r="E20" i="4"/>
  <c r="E99" i="4"/>
  <c r="F98" i="4"/>
  <c r="E98" i="4"/>
  <c r="G96" i="4"/>
  <c r="G82" i="4"/>
  <c r="G62" i="4"/>
  <c r="G20" i="4"/>
  <c r="G93" i="4"/>
  <c r="G90" i="4"/>
  <c r="G91" i="4"/>
  <c r="G92" i="4"/>
  <c r="G89" i="4"/>
  <c r="G57" i="4"/>
  <c r="G58" i="4"/>
  <c r="C58" i="4"/>
  <c r="D58" i="4" s="1"/>
  <c r="G56" i="4"/>
  <c r="G55" i="4"/>
  <c r="C56" i="4"/>
  <c r="D56" i="4" s="1"/>
  <c r="C57" i="4"/>
  <c r="D57" i="4" s="1"/>
  <c r="C55" i="4"/>
  <c r="D55" i="4"/>
  <c r="C52" i="4"/>
  <c r="C53" i="4"/>
  <c r="D52" i="4"/>
  <c r="D53" i="4"/>
  <c r="G52" i="4"/>
  <c r="G53" i="4"/>
  <c r="G50" i="4"/>
  <c r="G51" i="4"/>
  <c r="C50" i="4"/>
  <c r="D50" i="4" s="1"/>
  <c r="C51" i="4"/>
  <c r="D51" i="4" s="1"/>
  <c r="C49" i="4"/>
  <c r="D49" i="4" s="1"/>
  <c r="C54" i="4"/>
  <c r="D54" i="4"/>
  <c r="C48" i="4"/>
  <c r="D48" i="4" s="1"/>
  <c r="C78" i="4"/>
  <c r="D78" i="4" s="1"/>
  <c r="C79" i="4"/>
  <c r="D79" i="4" s="1"/>
  <c r="G78" i="4"/>
  <c r="G79" i="4"/>
  <c r="C75" i="4"/>
  <c r="D75" i="4" s="1"/>
  <c r="G76" i="4"/>
  <c r="G77" i="4"/>
  <c r="G72" i="4"/>
  <c r="G75" i="4"/>
  <c r="G70" i="4"/>
  <c r="G71" i="4"/>
  <c r="G73" i="4"/>
  <c r="G74" i="4"/>
  <c r="G69" i="4"/>
  <c r="C19" i="4"/>
  <c r="D19" i="4" s="1"/>
  <c r="C18" i="4"/>
  <c r="D18" i="4" s="1"/>
  <c r="G18" i="4"/>
  <c r="G19" i="4"/>
  <c r="C16" i="4"/>
  <c r="D16" i="4" s="1"/>
  <c r="C17" i="4"/>
  <c r="D17" i="4" s="1"/>
  <c r="G16" i="4"/>
  <c r="G17" i="4"/>
  <c r="G15" i="4"/>
  <c r="G14" i="4"/>
  <c r="G13" i="4"/>
  <c r="G12" i="4"/>
  <c r="G8" i="4"/>
  <c r="G9" i="4"/>
  <c r="G10" i="4"/>
  <c r="G11" i="4"/>
  <c r="G7" i="4"/>
  <c r="G48" i="4"/>
  <c r="G49" i="4"/>
  <c r="G47" i="4"/>
  <c r="C47" i="4"/>
  <c r="G44" i="4"/>
  <c r="G45" i="4"/>
  <c r="G46" i="4"/>
  <c r="C44" i="4"/>
  <c r="C45" i="4"/>
  <c r="C46" i="4"/>
  <c r="G54" i="4"/>
  <c r="C43" i="4"/>
  <c r="G43" i="4"/>
  <c r="G42" i="4"/>
  <c r="C42" i="4"/>
  <c r="G41" i="4"/>
  <c r="D41" i="4"/>
  <c r="G40" i="4"/>
  <c r="G39" i="4"/>
  <c r="G38" i="4"/>
  <c r="G37" i="4"/>
  <c r="G36" i="4"/>
  <c r="G29" i="4"/>
  <c r="G32" i="4"/>
  <c r="G33" i="4"/>
  <c r="G34" i="4"/>
  <c r="G35" i="4"/>
  <c r="G31" i="4"/>
  <c r="G30" i="4"/>
  <c r="C40" i="4"/>
  <c r="D40" i="4" s="1"/>
  <c r="C39" i="4"/>
  <c r="C38" i="4"/>
  <c r="D38" i="4" s="1"/>
  <c r="C37" i="4"/>
  <c r="D37" i="4" s="1"/>
  <c r="C36" i="4"/>
  <c r="D36" i="4" s="1"/>
  <c r="C35" i="4"/>
  <c r="C7" i="4"/>
  <c r="C8" i="4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90" i="4"/>
  <c r="D90" i="4" s="1"/>
  <c r="C91" i="4"/>
  <c r="D91" i="4" s="1"/>
  <c r="C92" i="4"/>
  <c r="D92" i="4" s="1"/>
  <c r="C93" i="4"/>
  <c r="D93" i="4" s="1"/>
  <c r="C89" i="4"/>
  <c r="D89" i="4"/>
  <c r="C29" i="4"/>
  <c r="C30" i="4"/>
  <c r="C31" i="4"/>
  <c r="C32" i="4"/>
  <c r="C33" i="4"/>
  <c r="C34" i="4"/>
  <c r="G6" i="4"/>
  <c r="C70" i="4"/>
  <c r="D70" i="4"/>
  <c r="C71" i="4"/>
  <c r="D71" i="4"/>
  <c r="C72" i="4"/>
  <c r="D72" i="4"/>
  <c r="C73" i="4"/>
  <c r="D73" i="4"/>
  <c r="C74" i="4"/>
  <c r="D74" i="4"/>
  <c r="C76" i="4"/>
  <c r="D76" i="4"/>
  <c r="C77" i="4"/>
  <c r="D77" i="4"/>
  <c r="C69" i="4"/>
  <c r="D69" i="4"/>
  <c r="C6" i="4"/>
  <c r="H20" i="4" l="1"/>
  <c r="H99" i="4" l="1"/>
  <c r="H98" i="4"/>
</calcChain>
</file>

<file path=xl/sharedStrings.xml><?xml version="1.0" encoding="utf-8"?>
<sst xmlns="http://schemas.openxmlformats.org/spreadsheetml/2006/main" count="162" uniqueCount="50">
  <si>
    <t>Izvor: Federalno ministarstvo finansija-Federalno ministarstvo financija, Sektor za upravljanje dugom</t>
  </si>
  <si>
    <t>Datum aukcije</t>
  </si>
  <si>
    <t>Datum poravnanja</t>
  </si>
  <si>
    <t>Datum dospijeća</t>
  </si>
  <si>
    <t>Ponuđeni iznos emisije</t>
  </si>
  <si>
    <t>Ukupan iznos pristiglih ponuda</t>
  </si>
  <si>
    <t>R.br.</t>
  </si>
  <si>
    <t>Stepen pokrića</t>
  </si>
  <si>
    <t>Cijena</t>
  </si>
  <si>
    <t xml:space="preserve">Cijena </t>
  </si>
  <si>
    <t>Kamatna stopa</t>
  </si>
  <si>
    <t>Trezorski zapisi 3M - 91 dan</t>
  </si>
  <si>
    <t>Ukupno Trezorski zapisi 3M</t>
  </si>
  <si>
    <t>Ukupno Trezorski zapisi 6M</t>
  </si>
  <si>
    <t>Trezorski zapisi 9M - 273 dana</t>
  </si>
  <si>
    <t>Trezorski zapisi 6M - 182 dana</t>
  </si>
  <si>
    <t>Ukupno Trezorski zapisi 9M</t>
  </si>
  <si>
    <t>Trezorski zapisi 12M - 364 dana</t>
  </si>
  <si>
    <t>Ukupno Trezorski zapisi 12M</t>
  </si>
  <si>
    <t>Ukupan iznos prihvaćenih ponuda</t>
  </si>
  <si>
    <t>Najviša prihvaćena cijena uz kamatnu stopu</t>
  </si>
  <si>
    <t>Najniža prihvaćena cijena uz kamatnu stopu</t>
  </si>
  <si>
    <t>Ponderisana prosječna prihvaćena cijena uz kamatnu stopu</t>
  </si>
  <si>
    <t>0.61%</t>
  </si>
  <si>
    <t>Sveukupno trezorski zapisi</t>
  </si>
  <si>
    <t>T-bills 3M - 91 days</t>
  </si>
  <si>
    <t>T-bills 6M - 182 days</t>
  </si>
  <si>
    <t>T-bills 9M - 273 days</t>
  </si>
  <si>
    <t>T-bills 12M - 364 days</t>
  </si>
  <si>
    <t xml:space="preserve">Auction date </t>
  </si>
  <si>
    <t>Settlement date</t>
  </si>
  <si>
    <t>Maturity date</t>
  </si>
  <si>
    <t>Total amount of received offers</t>
  </si>
  <si>
    <t>Total amount of accepted offers</t>
  </si>
  <si>
    <t>Highest accepted price with interest rate</t>
  </si>
  <si>
    <t>Price</t>
  </si>
  <si>
    <t>Interest rate</t>
  </si>
  <si>
    <t>Total T-bills 3M</t>
  </si>
  <si>
    <t>Total T-bills 6M</t>
  </si>
  <si>
    <t>Total T-bills 9M</t>
  </si>
  <si>
    <t>Total T-bills 12M</t>
  </si>
  <si>
    <t xml:space="preserve">Total T-bills    </t>
  </si>
  <si>
    <t>Amount offered for issue</t>
  </si>
  <si>
    <t>Lowest accepted price with interest rate</t>
  </si>
  <si>
    <t>Weighted average accepted price with interest rate</t>
  </si>
  <si>
    <t xml:space="preserve"> Bid-to-cover ratio</t>
  </si>
  <si>
    <t>Source:Federal Ministry of Finance, Sector for Debt Management</t>
  </si>
  <si>
    <t>No</t>
  </si>
  <si>
    <t>Last update: 17.03.2023.</t>
  </si>
  <si>
    <t>Posljednje ažuriranje: 17.03.2023. godine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</si>
</sst>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#,##0.000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38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9"/>
      <color theme="1"/>
      <name val="Times New Roman"/>
      <family val="1"/>
      <charset val="238"/>
    </font>
    <font>
      <b/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3" fontId="4" fillId="0" borderId="0" xfId="0" applyNumberFormat="1" applyFont="1"/>
    <xf numFmtId="0" fontId="5" fillId="0" borderId="0" xfId="0" applyFont="1"/>
    <xf numFmtId="0" fontId="3" fillId="0" borderId="0" xfId="0" applyFont="1" applyBorder="1"/>
    <xf numFmtId="3" fontId="4" fillId="0" borderId="7" xfId="0" applyNumberFormat="1" applyFont="1" applyBorder="1"/>
    <xf numFmtId="0" fontId="3" fillId="0" borderId="7" xfId="0" applyFont="1" applyBorder="1"/>
    <xf numFmtId="0" fontId="0" fillId="0" borderId="0" xfId="0" applyBorder="1"/>
    <xf numFmtId="0" fontId="0" fillId="0" borderId="7" xfId="0" applyBorder="1"/>
    <xf numFmtId="0" fontId="4" fillId="0" borderId="0" xfId="0" applyFont="1" applyBorder="1" applyAlignment="1">
      <alignment horizontal="right"/>
    </xf>
    <xf numFmtId="3" fontId="4" fillId="0" borderId="0" xfId="0" applyNumberFormat="1" applyFont="1" applyBorder="1"/>
    <xf numFmtId="0" fontId="4" fillId="0" borderId="0" xfId="0" applyFont="1" applyBorder="1"/>
    <xf numFmtId="4" fontId="4" fillId="0" borderId="0" xfId="0" applyNumberFormat="1" applyFont="1" applyAlignment="1">
      <alignment horizontal="right" indent="1"/>
    </xf>
    <xf numFmtId="2" fontId="4" fillId="0" borderId="0" xfId="0" applyNumberFormat="1" applyFont="1" applyAlignment="1">
      <alignment horizontal="center"/>
    </xf>
    <xf numFmtId="0" fontId="5" fillId="4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ill="1"/>
    <xf numFmtId="4" fontId="3" fillId="0" borderId="6" xfId="0" applyNumberFormat="1" applyFont="1" applyBorder="1" applyAlignment="1">
      <alignment horizontal="right" indent="1"/>
    </xf>
    <xf numFmtId="0" fontId="4" fillId="0" borderId="0" xfId="0" applyFont="1" applyFill="1" applyBorder="1" applyAlignment="1">
      <alignment horizontal="right"/>
    </xf>
    <xf numFmtId="3" fontId="9" fillId="3" borderId="1" xfId="0" applyNumberFormat="1" applyFont="1" applyFill="1" applyBorder="1"/>
    <xf numFmtId="0" fontId="3" fillId="0" borderId="10" xfId="0" applyFont="1" applyBorder="1" applyAlignment="1">
      <alignment horizontal="center"/>
    </xf>
    <xf numFmtId="14" fontId="3" fillId="0" borderId="7" xfId="0" applyNumberFormat="1" applyFont="1" applyBorder="1"/>
    <xf numFmtId="3" fontId="3" fillId="0" borderId="7" xfId="0" applyNumberFormat="1" applyFont="1" applyBorder="1"/>
    <xf numFmtId="4" fontId="3" fillId="0" borderId="7" xfId="0" applyNumberFormat="1" applyFont="1" applyBorder="1" applyAlignment="1">
      <alignment horizontal="right" indent="1"/>
    </xf>
    <xf numFmtId="165" fontId="3" fillId="0" borderId="7" xfId="0" applyNumberFormat="1" applyFont="1" applyBorder="1" applyAlignment="1">
      <alignment horizontal="right" indent="1"/>
    </xf>
    <xf numFmtId="10" fontId="3" fillId="0" borderId="7" xfId="1" applyNumberFormat="1" applyFont="1" applyBorder="1"/>
    <xf numFmtId="10" fontId="3" fillId="0" borderId="9" xfId="1" applyNumberFormat="1" applyFont="1" applyBorder="1" applyAlignment="1">
      <alignment horizontal="right" indent="1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Border="1"/>
    <xf numFmtId="3" fontId="3" fillId="0" borderId="0" xfId="0" applyNumberFormat="1" applyFont="1" applyBorder="1"/>
    <xf numFmtId="4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0" fontId="3" fillId="0" borderId="0" xfId="1" applyNumberFormat="1" applyFont="1" applyBorder="1"/>
    <xf numFmtId="10" fontId="3" fillId="0" borderId="8" xfId="1" applyNumberFormat="1" applyFont="1" applyBorder="1" applyAlignment="1">
      <alignment horizontal="right" indent="1"/>
    </xf>
    <xf numFmtId="164" fontId="3" fillId="0" borderId="8" xfId="1" applyNumberFormat="1" applyFont="1" applyBorder="1" applyAlignment="1">
      <alignment horizontal="right" indent="1"/>
    </xf>
    <xf numFmtId="0" fontId="3" fillId="0" borderId="12" xfId="0" applyFont="1" applyBorder="1" applyAlignment="1">
      <alignment horizontal="center"/>
    </xf>
    <xf numFmtId="14" fontId="3" fillId="0" borderId="6" xfId="0" applyNumberFormat="1" applyFont="1" applyBorder="1"/>
    <xf numFmtId="3" fontId="3" fillId="0" borderId="6" xfId="0" applyNumberFormat="1" applyFont="1" applyBorder="1"/>
    <xf numFmtId="165" fontId="3" fillId="0" borderId="6" xfId="0" applyNumberFormat="1" applyFont="1" applyBorder="1" applyAlignment="1">
      <alignment horizontal="right" indent="1"/>
    </xf>
    <xf numFmtId="10" fontId="3" fillId="0" borderId="6" xfId="1" applyNumberFormat="1" applyFont="1" applyBorder="1"/>
    <xf numFmtId="10" fontId="3" fillId="0" borderId="13" xfId="1" applyNumberFormat="1" applyFont="1" applyBorder="1" applyAlignment="1">
      <alignment horizontal="right" indent="1"/>
    </xf>
    <xf numFmtId="2" fontId="3" fillId="0" borderId="7" xfId="0" applyNumberFormat="1" applyFont="1" applyBorder="1" applyAlignment="1">
      <alignment horizontal="center"/>
    </xf>
    <xf numFmtId="10" fontId="3" fillId="0" borderId="7" xfId="1" applyNumberFormat="1" applyFont="1" applyBorder="1" applyAlignment="1">
      <alignment horizontal="right" indent="1"/>
    </xf>
    <xf numFmtId="2" fontId="3" fillId="0" borderId="0" xfId="0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right" indent="1"/>
    </xf>
    <xf numFmtId="3" fontId="6" fillId="0" borderId="0" xfId="0" applyNumberFormat="1" applyFont="1" applyBorder="1"/>
    <xf numFmtId="14" fontId="8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4" fontId="3" fillId="5" borderId="0" xfId="0" applyNumberFormat="1" applyFont="1" applyFill="1" applyBorder="1"/>
    <xf numFmtId="3" fontId="3" fillId="5" borderId="6" xfId="0" applyNumberFormat="1" applyFont="1" applyFill="1" applyBorder="1"/>
    <xf numFmtId="3" fontId="3" fillId="5" borderId="0" xfId="0" applyNumberFormat="1" applyFont="1" applyFill="1" applyBorder="1"/>
    <xf numFmtId="2" fontId="3" fillId="5" borderId="6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right" indent="1"/>
    </xf>
    <xf numFmtId="10" fontId="3" fillId="5" borderId="0" xfId="1" applyNumberFormat="1" applyFont="1" applyFill="1" applyBorder="1" applyAlignment="1">
      <alignment horizontal="right" indent="1"/>
    </xf>
    <xf numFmtId="164" fontId="3" fillId="5" borderId="13" xfId="1" applyNumberFormat="1" applyFont="1" applyFill="1" applyBorder="1" applyAlignment="1">
      <alignment horizontal="right" indent="1"/>
    </xf>
    <xf numFmtId="2" fontId="3" fillId="5" borderId="0" xfId="0" applyNumberFormat="1" applyFont="1" applyFill="1" applyBorder="1" applyAlignment="1">
      <alignment horizontal="center"/>
    </xf>
    <xf numFmtId="164" fontId="3" fillId="5" borderId="8" xfId="1" applyNumberFormat="1" applyFont="1" applyFill="1" applyBorder="1" applyAlignment="1">
      <alignment horizontal="right" indent="1"/>
    </xf>
    <xf numFmtId="0" fontId="3" fillId="5" borderId="11" xfId="0" applyFont="1" applyFill="1" applyBorder="1" applyAlignment="1">
      <alignment horizontal="center"/>
    </xf>
    <xf numFmtId="10" fontId="3" fillId="5" borderId="8" xfId="1" applyNumberFormat="1" applyFont="1" applyFill="1" applyBorder="1" applyAlignment="1">
      <alignment horizontal="right" indent="1"/>
    </xf>
    <xf numFmtId="0" fontId="3" fillId="5" borderId="6" xfId="0" applyFont="1" applyFill="1" applyBorder="1" applyAlignment="1">
      <alignment horizontal="center"/>
    </xf>
    <xf numFmtId="14" fontId="3" fillId="5" borderId="6" xfId="0" applyNumberFormat="1" applyFont="1" applyFill="1" applyBorder="1"/>
    <xf numFmtId="165" fontId="3" fillId="5" borderId="6" xfId="0" applyNumberFormat="1" applyFont="1" applyFill="1" applyBorder="1" applyAlignment="1">
      <alignment horizontal="right" indent="1"/>
    </xf>
    <xf numFmtId="10" fontId="3" fillId="5" borderId="6" xfId="1" applyNumberFormat="1" applyFont="1" applyFill="1" applyBorder="1" applyAlignment="1">
      <alignment horizontal="right" indent="1"/>
    </xf>
    <xf numFmtId="0" fontId="3" fillId="5" borderId="1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4" fontId="3" fillId="6" borderId="0" xfId="0" applyNumberFormat="1" applyFont="1" applyFill="1" applyBorder="1"/>
    <xf numFmtId="3" fontId="3" fillId="6" borderId="0" xfId="0" applyNumberFormat="1" applyFont="1" applyFill="1" applyBorder="1"/>
    <xf numFmtId="2" fontId="3" fillId="6" borderId="6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right" indent="1"/>
    </xf>
    <xf numFmtId="10" fontId="3" fillId="6" borderId="0" xfId="1" applyNumberFormat="1" applyFont="1" applyFill="1" applyBorder="1" applyAlignment="1">
      <alignment horizontal="right" indent="1"/>
    </xf>
    <xf numFmtId="164" fontId="3" fillId="6" borderId="13" xfId="1" applyNumberFormat="1" applyFont="1" applyFill="1" applyBorder="1" applyAlignment="1">
      <alignment horizontal="right" indent="1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2" borderId="7" xfId="0" applyFont="1" applyFill="1" applyBorder="1" applyAlignment="1">
      <alignment horizontal="right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4" fillId="2" borderId="0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9F9F9"/>
      <color rgb="FFE3E797"/>
      <color rgb="FFDBF0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A31" zoomScaleNormal="100" workbookViewId="0">
      <selection activeCell="R96" sqref="R96"/>
    </sheetView>
  </sheetViews>
  <sheetFormatPr defaultRowHeight="15" outlineLevelRow="1" x14ac:dyDescent="0.25"/>
  <cols>
    <col min="1" max="1" width="4.42578125" customWidth="1"/>
    <col min="5" max="6" width="10.5703125" customWidth="1"/>
    <col min="7" max="7" width="7.7109375" customWidth="1"/>
    <col min="8" max="9" width="10.5703125" customWidth="1"/>
    <col min="11" max="11" width="10.5703125" customWidth="1"/>
    <col min="13" max="13" width="10.5703125" customWidth="1"/>
  </cols>
  <sheetData>
    <row r="1" spans="1:18" ht="6.95" customHeight="1" x14ac:dyDescent="0.25"/>
    <row r="2" spans="1:18" x14ac:dyDescent="0.25">
      <c r="A2" s="19" t="s">
        <v>11</v>
      </c>
      <c r="B2" s="19"/>
      <c r="C2" s="19"/>
      <c r="D2" s="19"/>
      <c r="E2" s="8"/>
    </row>
    <row r="3" spans="1:18" ht="5.0999999999999996" customHeight="1" x14ac:dyDescent="0.25"/>
    <row r="4" spans="1:18" ht="38.1" customHeight="1" x14ac:dyDescent="0.25">
      <c r="A4" s="81" t="s">
        <v>6</v>
      </c>
      <c r="B4" s="78" t="s">
        <v>1</v>
      </c>
      <c r="C4" s="78" t="s">
        <v>2</v>
      </c>
      <c r="D4" s="78" t="s">
        <v>3</v>
      </c>
      <c r="E4" s="78" t="s">
        <v>4</v>
      </c>
      <c r="F4" s="78" t="s">
        <v>5</v>
      </c>
      <c r="G4" s="78" t="s">
        <v>7</v>
      </c>
      <c r="H4" s="78" t="s">
        <v>19</v>
      </c>
      <c r="I4" s="83" t="s">
        <v>20</v>
      </c>
      <c r="J4" s="84"/>
      <c r="K4" s="83" t="s">
        <v>21</v>
      </c>
      <c r="L4" s="84"/>
      <c r="M4" s="83" t="s">
        <v>22</v>
      </c>
      <c r="N4" s="84"/>
      <c r="O4" s="2"/>
      <c r="P4" s="2"/>
      <c r="Q4" s="2"/>
    </row>
    <row r="5" spans="1:18" ht="24" x14ac:dyDescent="0.25">
      <c r="A5" s="82"/>
      <c r="B5" s="79"/>
      <c r="C5" s="79"/>
      <c r="D5" s="79"/>
      <c r="E5" s="79"/>
      <c r="F5" s="79"/>
      <c r="G5" s="79"/>
      <c r="H5" s="79"/>
      <c r="I5" s="6" t="s">
        <v>8</v>
      </c>
      <c r="J5" s="6" t="s">
        <v>10</v>
      </c>
      <c r="K5" s="6" t="s">
        <v>8</v>
      </c>
      <c r="L5" s="6" t="s">
        <v>10</v>
      </c>
      <c r="M5" s="6" t="s">
        <v>9</v>
      </c>
      <c r="N5" s="6" t="s">
        <v>10</v>
      </c>
    </row>
    <row r="6" spans="1:18" outlineLevel="1" x14ac:dyDescent="0.25">
      <c r="A6" s="25">
        <v>1</v>
      </c>
      <c r="B6" s="26">
        <v>41688</v>
      </c>
      <c r="C6" s="26">
        <f>B6+1</f>
        <v>41689</v>
      </c>
      <c r="D6" s="26">
        <v>41780</v>
      </c>
      <c r="E6" s="27">
        <v>20000000</v>
      </c>
      <c r="F6" s="27">
        <v>81520000</v>
      </c>
      <c r="G6" s="28">
        <f>F6/E6</f>
        <v>4.0759999999999996</v>
      </c>
      <c r="H6" s="27">
        <f>E6</f>
        <v>20000000</v>
      </c>
      <c r="I6" s="29">
        <v>99.753799999999998</v>
      </c>
      <c r="J6" s="30">
        <v>9.9000000000000008E-3</v>
      </c>
      <c r="K6" s="29">
        <v>99.728999999999999</v>
      </c>
      <c r="L6" s="30">
        <v>1.09E-2</v>
      </c>
      <c r="M6" s="29">
        <v>99.745199999999997</v>
      </c>
      <c r="N6" s="31">
        <v>1.0200000000000001E-2</v>
      </c>
      <c r="O6" s="3"/>
      <c r="P6" s="3"/>
      <c r="Q6" s="3"/>
      <c r="R6" s="3"/>
    </row>
    <row r="7" spans="1:18" outlineLevel="1" x14ac:dyDescent="0.25">
      <c r="A7" s="32">
        <v>2</v>
      </c>
      <c r="B7" s="33">
        <v>41702</v>
      </c>
      <c r="C7" s="33">
        <f t="shared" ref="C7:C19" si="0">B7+1</f>
        <v>41703</v>
      </c>
      <c r="D7" s="33">
        <v>41794</v>
      </c>
      <c r="E7" s="34">
        <v>20000000</v>
      </c>
      <c r="F7" s="34">
        <v>88000000</v>
      </c>
      <c r="G7" s="35">
        <f>F7/E7</f>
        <v>4.4000000000000004</v>
      </c>
      <c r="H7" s="34">
        <f t="shared" ref="H7:H19" si="1">E7</f>
        <v>20000000</v>
      </c>
      <c r="I7" s="36">
        <v>99.825800000000001</v>
      </c>
      <c r="J7" s="37">
        <v>7.0000000000000001E-3</v>
      </c>
      <c r="K7" s="36">
        <v>99.778599999999997</v>
      </c>
      <c r="L7" s="37">
        <v>8.8999999999999999E-3</v>
      </c>
      <c r="M7" s="36">
        <v>99.800399999999996</v>
      </c>
      <c r="N7" s="38">
        <v>8.0000000000000002E-3</v>
      </c>
      <c r="O7" s="3"/>
      <c r="P7" s="3"/>
      <c r="Q7" s="3"/>
      <c r="R7" s="3"/>
    </row>
    <row r="8" spans="1:18" outlineLevel="1" x14ac:dyDescent="0.25">
      <c r="A8" s="32">
        <v>3</v>
      </c>
      <c r="B8" s="33">
        <v>41716</v>
      </c>
      <c r="C8" s="33">
        <f t="shared" si="0"/>
        <v>41717</v>
      </c>
      <c r="D8" s="33">
        <v>41808</v>
      </c>
      <c r="E8" s="34">
        <v>20000000</v>
      </c>
      <c r="F8" s="34">
        <v>67810000</v>
      </c>
      <c r="G8" s="35">
        <f t="shared" ref="G8:G20" si="2">F8/E8</f>
        <v>3.3904999999999998</v>
      </c>
      <c r="H8" s="34">
        <f t="shared" si="1"/>
        <v>20000000</v>
      </c>
      <c r="I8" s="36">
        <v>99.858099999999993</v>
      </c>
      <c r="J8" s="37">
        <v>5.7000000000000002E-3</v>
      </c>
      <c r="K8" s="36">
        <v>99.843199999999996</v>
      </c>
      <c r="L8" s="37">
        <v>6.3E-3</v>
      </c>
      <c r="M8" s="36">
        <v>99.851600000000005</v>
      </c>
      <c r="N8" s="38">
        <v>6.0000000000000001E-3</v>
      </c>
      <c r="O8" s="3"/>
      <c r="P8" s="3"/>
      <c r="Q8" s="3"/>
      <c r="R8" s="3"/>
    </row>
    <row r="9" spans="1:18" outlineLevel="1" x14ac:dyDescent="0.25">
      <c r="A9" s="32">
        <v>4</v>
      </c>
      <c r="B9" s="33">
        <v>41842</v>
      </c>
      <c r="C9" s="33">
        <f t="shared" si="0"/>
        <v>41843</v>
      </c>
      <c r="D9" s="33">
        <f t="shared" ref="D9:D19" si="3">C9+91</f>
        <v>41934</v>
      </c>
      <c r="E9" s="34">
        <v>30000000</v>
      </c>
      <c r="F9" s="34">
        <v>38360000</v>
      </c>
      <c r="G9" s="35">
        <f t="shared" si="2"/>
        <v>1.2786666666666666</v>
      </c>
      <c r="H9" s="34">
        <f t="shared" si="1"/>
        <v>30000000</v>
      </c>
      <c r="I9" s="36">
        <v>99.925299999999993</v>
      </c>
      <c r="J9" s="37">
        <v>3.0000000000000001E-3</v>
      </c>
      <c r="K9" s="36">
        <v>99.726500000000001</v>
      </c>
      <c r="L9" s="37">
        <v>1.0999999999999999E-2</v>
      </c>
      <c r="M9" s="36">
        <v>99.851600000000005</v>
      </c>
      <c r="N9" s="38">
        <v>5.8999999999999999E-3</v>
      </c>
      <c r="O9" s="3"/>
      <c r="P9" s="3"/>
      <c r="Q9" s="3"/>
      <c r="R9" s="3"/>
    </row>
    <row r="10" spans="1:18" outlineLevel="1" x14ac:dyDescent="0.25">
      <c r="A10" s="32">
        <v>5</v>
      </c>
      <c r="B10" s="33">
        <v>42122</v>
      </c>
      <c r="C10" s="33">
        <f t="shared" si="0"/>
        <v>42123</v>
      </c>
      <c r="D10" s="33">
        <f t="shared" si="3"/>
        <v>42214</v>
      </c>
      <c r="E10" s="34">
        <v>40000000</v>
      </c>
      <c r="F10" s="34">
        <v>22030000</v>
      </c>
      <c r="G10" s="35">
        <f t="shared" si="2"/>
        <v>0.55074999999999996</v>
      </c>
      <c r="H10" s="34">
        <v>19030000</v>
      </c>
      <c r="I10" s="36">
        <v>99.878</v>
      </c>
      <c r="J10" s="37">
        <v>4.8999999999999998E-3</v>
      </c>
      <c r="K10" s="36">
        <v>99.751300000000001</v>
      </c>
      <c r="L10" s="37">
        <v>0.01</v>
      </c>
      <c r="M10" s="36">
        <v>99.842799999999997</v>
      </c>
      <c r="N10" s="38">
        <v>6.3E-3</v>
      </c>
      <c r="O10" s="3"/>
      <c r="P10" s="3"/>
      <c r="Q10" s="3"/>
      <c r="R10" s="3"/>
    </row>
    <row r="11" spans="1:18" outlineLevel="1" x14ac:dyDescent="0.25">
      <c r="A11" s="32">
        <v>6</v>
      </c>
      <c r="B11" s="33">
        <v>42192</v>
      </c>
      <c r="C11" s="33">
        <f t="shared" si="0"/>
        <v>42193</v>
      </c>
      <c r="D11" s="33">
        <f t="shared" si="3"/>
        <v>42284</v>
      </c>
      <c r="E11" s="34">
        <v>20000000</v>
      </c>
      <c r="F11" s="34">
        <v>21990000</v>
      </c>
      <c r="G11" s="35">
        <f t="shared" si="2"/>
        <v>1.0994999999999999</v>
      </c>
      <c r="H11" s="34">
        <f t="shared" si="1"/>
        <v>20000000</v>
      </c>
      <c r="I11" s="36">
        <v>99.887900000000002</v>
      </c>
      <c r="J11" s="37">
        <v>4.4999999999999997E-3</v>
      </c>
      <c r="K11" s="36">
        <v>99.838200000000001</v>
      </c>
      <c r="L11" s="37">
        <v>6.4999999999999997E-3</v>
      </c>
      <c r="M11" s="36">
        <v>99.867199999999997</v>
      </c>
      <c r="N11" s="38">
        <v>5.3E-3</v>
      </c>
      <c r="O11" s="3"/>
      <c r="P11" s="3"/>
      <c r="Q11" s="3"/>
      <c r="R11" s="3"/>
    </row>
    <row r="12" spans="1:18" outlineLevel="1" x14ac:dyDescent="0.25">
      <c r="A12" s="32">
        <v>7</v>
      </c>
      <c r="B12" s="33">
        <v>42206</v>
      </c>
      <c r="C12" s="33">
        <f t="shared" si="0"/>
        <v>42207</v>
      </c>
      <c r="D12" s="33">
        <f t="shared" si="3"/>
        <v>42298</v>
      </c>
      <c r="E12" s="34">
        <v>20000000</v>
      </c>
      <c r="F12" s="34">
        <v>22990000</v>
      </c>
      <c r="G12" s="35">
        <f t="shared" si="2"/>
        <v>1.1495</v>
      </c>
      <c r="H12" s="34">
        <f t="shared" si="1"/>
        <v>20000000</v>
      </c>
      <c r="I12" s="36">
        <v>99.863100000000003</v>
      </c>
      <c r="J12" s="37">
        <v>5.4999999999999997E-3</v>
      </c>
      <c r="K12" s="36">
        <v>99.823499999999996</v>
      </c>
      <c r="L12" s="37">
        <v>7.1000000000000004E-3</v>
      </c>
      <c r="M12" s="36">
        <v>99.843400000000003</v>
      </c>
      <c r="N12" s="38">
        <v>6.3E-3</v>
      </c>
      <c r="O12" s="3"/>
      <c r="P12" s="3"/>
      <c r="Q12" s="3"/>
      <c r="R12" s="3"/>
    </row>
    <row r="13" spans="1:18" outlineLevel="1" x14ac:dyDescent="0.25">
      <c r="A13" s="32">
        <v>8</v>
      </c>
      <c r="B13" s="33">
        <v>42269</v>
      </c>
      <c r="C13" s="33">
        <f t="shared" si="0"/>
        <v>42270</v>
      </c>
      <c r="D13" s="33">
        <f t="shared" si="3"/>
        <v>42361</v>
      </c>
      <c r="E13" s="34">
        <v>20000000</v>
      </c>
      <c r="F13" s="34">
        <v>44000000</v>
      </c>
      <c r="G13" s="35">
        <f t="shared" si="2"/>
        <v>2.2000000000000002</v>
      </c>
      <c r="H13" s="34">
        <f t="shared" si="1"/>
        <v>20000000</v>
      </c>
      <c r="I13" s="36">
        <v>99.950199999999995</v>
      </c>
      <c r="J13" s="37">
        <v>2E-3</v>
      </c>
      <c r="K13" s="36">
        <v>99.897900000000007</v>
      </c>
      <c r="L13" s="37">
        <v>4.1000000000000003E-3</v>
      </c>
      <c r="M13" s="36">
        <v>99.923699999999997</v>
      </c>
      <c r="N13" s="38">
        <v>3.0999999999999999E-3</v>
      </c>
      <c r="O13" s="3"/>
      <c r="P13" s="3"/>
      <c r="Q13" s="3"/>
      <c r="R13" s="3"/>
    </row>
    <row r="14" spans="1:18" outlineLevel="1" x14ac:dyDescent="0.25">
      <c r="A14" s="32">
        <v>9</v>
      </c>
      <c r="B14" s="33">
        <v>42444</v>
      </c>
      <c r="C14" s="33">
        <f t="shared" si="0"/>
        <v>42445</v>
      </c>
      <c r="D14" s="33">
        <f t="shared" si="3"/>
        <v>42536</v>
      </c>
      <c r="E14" s="34">
        <v>30000000</v>
      </c>
      <c r="F14" s="34">
        <v>93470000</v>
      </c>
      <c r="G14" s="35">
        <f t="shared" si="2"/>
        <v>3.1156666666666668</v>
      </c>
      <c r="H14" s="34">
        <f t="shared" si="1"/>
        <v>30000000</v>
      </c>
      <c r="I14" s="36">
        <v>99.9452</v>
      </c>
      <c r="J14" s="37">
        <v>2.2000000000000001E-3</v>
      </c>
      <c r="K14" s="36">
        <v>99.922799999999995</v>
      </c>
      <c r="L14" s="37">
        <v>3.0999999999999999E-3</v>
      </c>
      <c r="M14" s="36">
        <v>99.935599999999994</v>
      </c>
      <c r="N14" s="38">
        <v>2.5999999999999999E-3</v>
      </c>
      <c r="O14" s="3"/>
      <c r="P14" s="3"/>
      <c r="Q14" s="3"/>
      <c r="R14" s="3"/>
    </row>
    <row r="15" spans="1:18" outlineLevel="1" x14ac:dyDescent="0.25">
      <c r="A15" s="32">
        <v>10</v>
      </c>
      <c r="B15" s="33">
        <v>42472</v>
      </c>
      <c r="C15" s="33">
        <f t="shared" si="0"/>
        <v>42473</v>
      </c>
      <c r="D15" s="33">
        <f t="shared" si="3"/>
        <v>42564</v>
      </c>
      <c r="E15" s="34">
        <v>30000000</v>
      </c>
      <c r="F15" s="34">
        <v>67240000</v>
      </c>
      <c r="G15" s="35">
        <f t="shared" si="2"/>
        <v>2.2413333333333334</v>
      </c>
      <c r="H15" s="34">
        <f t="shared" si="1"/>
        <v>30000000</v>
      </c>
      <c r="I15" s="36">
        <v>99.955100000000002</v>
      </c>
      <c r="J15" s="37">
        <v>1.8E-3</v>
      </c>
      <c r="K15" s="36">
        <v>99.952699999999993</v>
      </c>
      <c r="L15" s="37">
        <v>1.9E-3</v>
      </c>
      <c r="M15" s="36">
        <v>99.953800000000001</v>
      </c>
      <c r="N15" s="38">
        <v>1.9E-3</v>
      </c>
      <c r="O15" s="3"/>
      <c r="P15" s="3"/>
      <c r="Q15" s="3"/>
      <c r="R15" s="3"/>
    </row>
    <row r="16" spans="1:18" outlineLevel="1" x14ac:dyDescent="0.25">
      <c r="A16" s="32">
        <v>11</v>
      </c>
      <c r="B16" s="33">
        <v>42605</v>
      </c>
      <c r="C16" s="33">
        <f t="shared" si="0"/>
        <v>42606</v>
      </c>
      <c r="D16" s="33">
        <f t="shared" si="3"/>
        <v>42697</v>
      </c>
      <c r="E16" s="34">
        <v>20000000</v>
      </c>
      <c r="F16" s="34">
        <v>51510000</v>
      </c>
      <c r="G16" s="35">
        <f t="shared" si="2"/>
        <v>2.5754999999999999</v>
      </c>
      <c r="H16" s="34">
        <f t="shared" si="1"/>
        <v>20000000</v>
      </c>
      <c r="I16" s="36">
        <v>100.0125</v>
      </c>
      <c r="J16" s="37">
        <v>-5.0000000000000001E-4</v>
      </c>
      <c r="K16" s="36">
        <v>100</v>
      </c>
      <c r="L16" s="37">
        <v>0</v>
      </c>
      <c r="M16" s="36">
        <v>100.0016</v>
      </c>
      <c r="N16" s="39">
        <v>-6.0000000000000002E-5</v>
      </c>
      <c r="O16" s="3"/>
      <c r="P16" s="3"/>
      <c r="Q16" s="3"/>
      <c r="R16" s="3"/>
    </row>
    <row r="17" spans="1:18" outlineLevel="1" x14ac:dyDescent="0.25">
      <c r="A17" s="32">
        <v>12</v>
      </c>
      <c r="B17" s="33">
        <v>42836</v>
      </c>
      <c r="C17" s="33">
        <f t="shared" si="0"/>
        <v>42837</v>
      </c>
      <c r="D17" s="33">
        <f t="shared" si="3"/>
        <v>42928</v>
      </c>
      <c r="E17" s="34">
        <v>20000000</v>
      </c>
      <c r="F17" s="34">
        <v>56150000</v>
      </c>
      <c r="G17" s="35">
        <f t="shared" si="2"/>
        <v>2.8075000000000001</v>
      </c>
      <c r="H17" s="34">
        <f t="shared" si="1"/>
        <v>20000000</v>
      </c>
      <c r="I17" s="36">
        <v>99.975099999999998</v>
      </c>
      <c r="J17" s="37">
        <v>1E-3</v>
      </c>
      <c r="K17" s="36">
        <v>99.900400000000005</v>
      </c>
      <c r="L17" s="37">
        <v>4.0000000000000001E-3</v>
      </c>
      <c r="M17" s="36">
        <v>99.932699999999997</v>
      </c>
      <c r="N17" s="38">
        <v>2.7000000000000001E-3</v>
      </c>
      <c r="O17" s="3"/>
      <c r="P17" s="3"/>
      <c r="Q17" s="3"/>
      <c r="R17" s="3"/>
    </row>
    <row r="18" spans="1:18" outlineLevel="1" x14ac:dyDescent="0.25">
      <c r="A18" s="32">
        <v>13</v>
      </c>
      <c r="B18" s="33">
        <v>42850</v>
      </c>
      <c r="C18" s="33">
        <f t="shared" si="0"/>
        <v>42851</v>
      </c>
      <c r="D18" s="33">
        <f t="shared" si="3"/>
        <v>42942</v>
      </c>
      <c r="E18" s="34">
        <v>30000000</v>
      </c>
      <c r="F18" s="34">
        <v>72500000</v>
      </c>
      <c r="G18" s="35">
        <f t="shared" si="2"/>
        <v>2.4166666666666665</v>
      </c>
      <c r="H18" s="34">
        <f t="shared" si="1"/>
        <v>30000000</v>
      </c>
      <c r="I18" s="36">
        <v>99.975099999999998</v>
      </c>
      <c r="J18" s="37">
        <v>1E-3</v>
      </c>
      <c r="K18" s="36">
        <v>99.937200000000004</v>
      </c>
      <c r="L18" s="37">
        <v>2.5000000000000001E-3</v>
      </c>
      <c r="M18" s="36">
        <v>99.956000000000003</v>
      </c>
      <c r="N18" s="38">
        <v>1.8E-3</v>
      </c>
      <c r="O18" s="3"/>
      <c r="P18" s="3"/>
      <c r="Q18" s="3"/>
      <c r="R18" s="3"/>
    </row>
    <row r="19" spans="1:18" outlineLevel="1" x14ac:dyDescent="0.25">
      <c r="A19" s="40">
        <v>14</v>
      </c>
      <c r="B19" s="41">
        <v>42864</v>
      </c>
      <c r="C19" s="41">
        <f t="shared" si="0"/>
        <v>42865</v>
      </c>
      <c r="D19" s="41">
        <f t="shared" si="3"/>
        <v>42956</v>
      </c>
      <c r="E19" s="42">
        <v>30000000</v>
      </c>
      <c r="F19" s="42">
        <v>46500000</v>
      </c>
      <c r="G19" s="22">
        <f t="shared" si="2"/>
        <v>1.55</v>
      </c>
      <c r="H19" s="42">
        <f t="shared" si="1"/>
        <v>30000000</v>
      </c>
      <c r="I19" s="43">
        <v>99.975099999999998</v>
      </c>
      <c r="J19" s="44">
        <v>1E-3</v>
      </c>
      <c r="K19" s="43">
        <v>99.927800000000005</v>
      </c>
      <c r="L19" s="44">
        <v>2.8999999999999998E-3</v>
      </c>
      <c r="M19" s="43">
        <v>99.953500000000005</v>
      </c>
      <c r="N19" s="45">
        <v>1.9E-3</v>
      </c>
      <c r="O19" s="3"/>
      <c r="P19" s="3"/>
      <c r="Q19" s="3"/>
      <c r="R19" s="3"/>
    </row>
    <row r="20" spans="1:18" x14ac:dyDescent="0.25">
      <c r="A20" s="80" t="s">
        <v>12</v>
      </c>
      <c r="B20" s="80"/>
      <c r="C20" s="80"/>
      <c r="D20" s="80"/>
      <c r="E20" s="10">
        <f>SUM(E6:E19)</f>
        <v>350000000</v>
      </c>
      <c r="F20" s="10">
        <f>SUM(F6:F19)</f>
        <v>774070000</v>
      </c>
      <c r="G20" s="17">
        <f t="shared" si="2"/>
        <v>2.2116285714285713</v>
      </c>
      <c r="H20" s="10">
        <f>SUM(H6:H19)</f>
        <v>329030000</v>
      </c>
      <c r="I20" s="11"/>
      <c r="J20" s="11"/>
      <c r="K20" s="11"/>
      <c r="L20" s="11"/>
      <c r="M20" s="11"/>
      <c r="N20" s="11"/>
      <c r="O20" s="3"/>
      <c r="P20" s="3"/>
      <c r="Q20" s="3"/>
      <c r="R20" s="3"/>
    </row>
    <row r="21" spans="1:18" x14ac:dyDescent="0.25">
      <c r="A21" s="23"/>
      <c r="B21" s="23"/>
      <c r="C21" s="23"/>
      <c r="D21" s="23"/>
      <c r="E21" s="15"/>
      <c r="F21" s="15"/>
      <c r="G21" s="17"/>
      <c r="H21" s="15"/>
      <c r="I21" s="9"/>
      <c r="J21" s="9"/>
      <c r="K21" s="9"/>
      <c r="L21" s="9"/>
      <c r="M21" s="9"/>
      <c r="N21" s="9"/>
      <c r="O21" s="3"/>
      <c r="P21" s="3"/>
      <c r="Q21" s="3"/>
      <c r="R21" s="3"/>
    </row>
    <row r="22" spans="1:18" ht="6.95" customHeight="1" x14ac:dyDescent="0.25">
      <c r="A22" s="14"/>
      <c r="B22" s="14"/>
      <c r="C22" s="14"/>
      <c r="D22" s="14"/>
      <c r="E22" s="15"/>
      <c r="F22" s="15"/>
      <c r="G22" s="15"/>
      <c r="H22" s="15"/>
      <c r="I22" s="9"/>
      <c r="J22" s="9"/>
      <c r="K22" s="9"/>
      <c r="L22" s="9"/>
      <c r="M22" s="9"/>
      <c r="N22" s="9"/>
      <c r="O22" s="3"/>
      <c r="P22" s="3"/>
      <c r="Q22" s="3"/>
      <c r="R22" s="3"/>
    </row>
    <row r="23" spans="1:18" x14ac:dyDescent="0.25">
      <c r="A23" s="19" t="s">
        <v>15</v>
      </c>
      <c r="B23" s="20"/>
      <c r="C23" s="20"/>
      <c r="D23" s="20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5.0999999999999996" customHeight="1" x14ac:dyDescent="0.25">
      <c r="A24" s="7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38.1" customHeight="1" x14ac:dyDescent="0.25">
      <c r="A25" s="81" t="s">
        <v>6</v>
      </c>
      <c r="B25" s="78" t="s">
        <v>1</v>
      </c>
      <c r="C25" s="78" t="s">
        <v>2</v>
      </c>
      <c r="D25" s="78" t="s">
        <v>3</v>
      </c>
      <c r="E25" s="78" t="s">
        <v>4</v>
      </c>
      <c r="F25" s="78" t="s">
        <v>5</v>
      </c>
      <c r="G25" s="78" t="s">
        <v>7</v>
      </c>
      <c r="H25" s="78" t="s">
        <v>19</v>
      </c>
      <c r="I25" s="83" t="s">
        <v>20</v>
      </c>
      <c r="J25" s="84"/>
      <c r="K25" s="83" t="s">
        <v>21</v>
      </c>
      <c r="L25" s="84"/>
      <c r="M25" s="83" t="s">
        <v>22</v>
      </c>
      <c r="N25" s="84"/>
      <c r="O25" s="3"/>
      <c r="P25" s="3"/>
      <c r="Q25" s="3"/>
      <c r="R25" s="3"/>
    </row>
    <row r="26" spans="1:18" ht="24" x14ac:dyDescent="0.25">
      <c r="A26" s="82"/>
      <c r="B26" s="79"/>
      <c r="C26" s="79"/>
      <c r="D26" s="79"/>
      <c r="E26" s="79"/>
      <c r="F26" s="79"/>
      <c r="G26" s="79"/>
      <c r="H26" s="79"/>
      <c r="I26" s="6" t="s">
        <v>8</v>
      </c>
      <c r="J26" s="6" t="s">
        <v>10</v>
      </c>
      <c r="K26" s="6" t="s">
        <v>8</v>
      </c>
      <c r="L26" s="6" t="s">
        <v>10</v>
      </c>
      <c r="M26" s="6" t="s">
        <v>9</v>
      </c>
      <c r="N26" s="6" t="s">
        <v>10</v>
      </c>
      <c r="O26" s="3"/>
      <c r="P26" s="3"/>
      <c r="Q26" s="3"/>
      <c r="R26" s="3"/>
    </row>
    <row r="27" spans="1:18" outlineLevel="1" x14ac:dyDescent="0.25">
      <c r="A27" s="25">
        <v>1</v>
      </c>
      <c r="B27" s="26">
        <v>40813</v>
      </c>
      <c r="C27" s="26">
        <v>40814</v>
      </c>
      <c r="D27" s="26">
        <v>40996</v>
      </c>
      <c r="E27" s="27">
        <v>65000000</v>
      </c>
      <c r="F27" s="27">
        <v>104510000</v>
      </c>
      <c r="G27" s="46">
        <v>1.6078461538461539</v>
      </c>
      <c r="H27" s="27">
        <v>65000000</v>
      </c>
      <c r="I27" s="29">
        <v>99.5</v>
      </c>
      <c r="J27" s="47">
        <v>1.01E-2</v>
      </c>
      <c r="K27" s="29">
        <v>98.763900000000007</v>
      </c>
      <c r="L27" s="47">
        <v>2.5100000000000001E-2</v>
      </c>
      <c r="M27" s="29">
        <v>98.854600000000005</v>
      </c>
      <c r="N27" s="31">
        <v>2.3199999999999998E-2</v>
      </c>
      <c r="O27" s="3"/>
      <c r="P27" s="3"/>
      <c r="Q27" s="3"/>
      <c r="R27" s="3"/>
    </row>
    <row r="28" spans="1:18" outlineLevel="1" x14ac:dyDescent="0.25">
      <c r="A28" s="32">
        <v>2</v>
      </c>
      <c r="B28" s="33">
        <v>40855</v>
      </c>
      <c r="C28" s="33">
        <v>40856</v>
      </c>
      <c r="D28" s="33">
        <v>41038</v>
      </c>
      <c r="E28" s="34">
        <v>25000000</v>
      </c>
      <c r="F28" s="34">
        <v>35575000</v>
      </c>
      <c r="G28" s="48">
        <v>1.423</v>
      </c>
      <c r="H28" s="34">
        <v>25000000</v>
      </c>
      <c r="I28" s="36">
        <v>99.115300000000005</v>
      </c>
      <c r="J28" s="49">
        <v>1.7899999999999999E-2</v>
      </c>
      <c r="K28" s="36">
        <v>98.574600000000004</v>
      </c>
      <c r="L28" s="49">
        <v>2.9000000000000001E-2</v>
      </c>
      <c r="M28" s="36">
        <v>98.859800000000007</v>
      </c>
      <c r="N28" s="38">
        <v>2.3099999999999999E-2</v>
      </c>
      <c r="O28" s="3"/>
      <c r="P28" s="3"/>
      <c r="Q28" s="3"/>
      <c r="R28" s="3"/>
    </row>
    <row r="29" spans="1:18" outlineLevel="1" x14ac:dyDescent="0.25">
      <c r="A29" s="32">
        <v>3</v>
      </c>
      <c r="B29" s="33">
        <v>40967</v>
      </c>
      <c r="C29" s="33">
        <f t="shared" ref="C29:C40" si="4">B29+1</f>
        <v>40968</v>
      </c>
      <c r="D29" s="33">
        <v>41150</v>
      </c>
      <c r="E29" s="34">
        <v>20000000</v>
      </c>
      <c r="F29" s="34">
        <v>36690000</v>
      </c>
      <c r="G29" s="48">
        <f>F29/E29</f>
        <v>1.8345</v>
      </c>
      <c r="H29" s="34">
        <f>E29</f>
        <v>20000000</v>
      </c>
      <c r="I29" s="36">
        <v>98.866200000000006</v>
      </c>
      <c r="J29" s="49">
        <v>2.3E-2</v>
      </c>
      <c r="K29" s="36">
        <v>98.671599999999998</v>
      </c>
      <c r="L29" s="49">
        <v>2.7E-2</v>
      </c>
      <c r="M29" s="36">
        <v>98.793499999999995</v>
      </c>
      <c r="N29" s="38">
        <v>2.4549999999999999E-2</v>
      </c>
      <c r="O29" s="3"/>
      <c r="P29" s="3"/>
      <c r="Q29" s="3"/>
      <c r="R29" s="3"/>
    </row>
    <row r="30" spans="1:18" outlineLevel="1" x14ac:dyDescent="0.25">
      <c r="A30" s="32">
        <v>4</v>
      </c>
      <c r="B30" s="33">
        <v>40995</v>
      </c>
      <c r="C30" s="33">
        <f t="shared" si="4"/>
        <v>40996</v>
      </c>
      <c r="D30" s="33">
        <v>41178</v>
      </c>
      <c r="E30" s="34">
        <v>25000000</v>
      </c>
      <c r="F30" s="34">
        <v>32210000</v>
      </c>
      <c r="G30" s="48">
        <f>F30/E30</f>
        <v>1.2884</v>
      </c>
      <c r="H30" s="34">
        <f>E30</f>
        <v>25000000</v>
      </c>
      <c r="I30" s="36">
        <v>99.012600000000006</v>
      </c>
      <c r="J30" s="49">
        <v>0.02</v>
      </c>
      <c r="K30" s="36">
        <v>98.817400000000006</v>
      </c>
      <c r="L30" s="49">
        <v>2.4E-2</v>
      </c>
      <c r="M30" s="36">
        <v>98.876000000000005</v>
      </c>
      <c r="N30" s="38">
        <v>2.2800000000000001E-2</v>
      </c>
      <c r="O30" s="3"/>
      <c r="P30" s="3"/>
      <c r="Q30" s="3"/>
      <c r="R30" s="3"/>
    </row>
    <row r="31" spans="1:18" outlineLevel="1" x14ac:dyDescent="0.25">
      <c r="A31" s="32">
        <v>5</v>
      </c>
      <c r="B31" s="33">
        <v>41023</v>
      </c>
      <c r="C31" s="33">
        <f t="shared" si="4"/>
        <v>41024</v>
      </c>
      <c r="D31" s="33">
        <v>41206</v>
      </c>
      <c r="E31" s="34">
        <v>15000000</v>
      </c>
      <c r="F31" s="34">
        <v>43200000</v>
      </c>
      <c r="G31" s="48">
        <f>F31/E31</f>
        <v>2.88</v>
      </c>
      <c r="H31" s="34">
        <f t="shared" ref="H31:H41" si="5">E31</f>
        <v>15000000</v>
      </c>
      <c r="I31" s="36">
        <v>98.963700000000003</v>
      </c>
      <c r="J31" s="49">
        <v>2.1000000000000001E-2</v>
      </c>
      <c r="K31" s="36">
        <v>98.866200000000006</v>
      </c>
      <c r="L31" s="49">
        <v>2.3E-2</v>
      </c>
      <c r="M31" s="36">
        <v>98.912400000000005</v>
      </c>
      <c r="N31" s="38">
        <v>2.2100000000000002E-2</v>
      </c>
      <c r="O31" s="3"/>
      <c r="P31" s="3"/>
      <c r="Q31" s="3"/>
      <c r="R31" s="3"/>
    </row>
    <row r="32" spans="1:18" outlineLevel="1" x14ac:dyDescent="0.25">
      <c r="A32" s="32">
        <v>6</v>
      </c>
      <c r="B32" s="33">
        <v>41240</v>
      </c>
      <c r="C32" s="33">
        <f t="shared" si="4"/>
        <v>41241</v>
      </c>
      <c r="D32" s="33">
        <v>41423</v>
      </c>
      <c r="E32" s="34">
        <v>30000000</v>
      </c>
      <c r="F32" s="34">
        <v>79720000</v>
      </c>
      <c r="G32" s="48">
        <f t="shared" ref="G32:G41" si="6">F32/E32</f>
        <v>2.6573333333333333</v>
      </c>
      <c r="H32" s="34">
        <f t="shared" si="5"/>
        <v>30000000</v>
      </c>
      <c r="I32" s="36">
        <v>99.022400000000005</v>
      </c>
      <c r="J32" s="49">
        <v>1.9800000000000002E-2</v>
      </c>
      <c r="K32" s="36">
        <v>98.949100000000001</v>
      </c>
      <c r="L32" s="49">
        <v>2.1299999999999999E-2</v>
      </c>
      <c r="M32" s="36">
        <v>98.988699999999994</v>
      </c>
      <c r="N32" s="38">
        <v>2.0500000000000001E-2</v>
      </c>
      <c r="O32" s="3"/>
      <c r="P32" s="3"/>
      <c r="Q32" s="3"/>
      <c r="R32" s="3"/>
    </row>
    <row r="33" spans="1:18" outlineLevel="1" x14ac:dyDescent="0.25">
      <c r="A33" s="32">
        <v>7</v>
      </c>
      <c r="B33" s="33">
        <v>41254</v>
      </c>
      <c r="C33" s="33">
        <f t="shared" si="4"/>
        <v>41255</v>
      </c>
      <c r="D33" s="33">
        <v>41437</v>
      </c>
      <c r="E33" s="34">
        <v>30000000</v>
      </c>
      <c r="F33" s="34">
        <v>61930000</v>
      </c>
      <c r="G33" s="48">
        <f t="shared" si="6"/>
        <v>2.0643333333333334</v>
      </c>
      <c r="H33" s="34">
        <f t="shared" si="5"/>
        <v>30000000</v>
      </c>
      <c r="I33" s="36">
        <v>99.087800000000001</v>
      </c>
      <c r="J33" s="49">
        <v>1.8499999999999999E-2</v>
      </c>
      <c r="K33" s="36">
        <v>98.988200000000006</v>
      </c>
      <c r="L33" s="49">
        <v>2.0500000000000001E-2</v>
      </c>
      <c r="M33" s="36">
        <v>99.090999999999994</v>
      </c>
      <c r="N33" s="38">
        <v>2.01E-2</v>
      </c>
      <c r="O33" s="3"/>
      <c r="P33" s="3"/>
      <c r="Q33" s="3"/>
      <c r="R33" s="3"/>
    </row>
    <row r="34" spans="1:18" outlineLevel="1" x14ac:dyDescent="0.25">
      <c r="A34" s="32">
        <v>8</v>
      </c>
      <c r="B34" s="33">
        <v>41352</v>
      </c>
      <c r="C34" s="33">
        <f t="shared" si="4"/>
        <v>41353</v>
      </c>
      <c r="D34" s="33">
        <v>41535</v>
      </c>
      <c r="E34" s="34">
        <v>30000000</v>
      </c>
      <c r="F34" s="34">
        <v>79980000</v>
      </c>
      <c r="G34" s="48">
        <f t="shared" si="6"/>
        <v>2.6659999999999999</v>
      </c>
      <c r="H34" s="34">
        <f t="shared" si="5"/>
        <v>30000000</v>
      </c>
      <c r="I34" s="36">
        <v>99.111000000000004</v>
      </c>
      <c r="J34" s="49">
        <v>1.7999999999999999E-2</v>
      </c>
      <c r="K34" s="36">
        <v>99.037099999999995</v>
      </c>
      <c r="L34" s="49">
        <v>1.95E-2</v>
      </c>
      <c r="M34" s="36">
        <v>99.067700000000002</v>
      </c>
      <c r="N34" s="38">
        <v>1.89E-2</v>
      </c>
      <c r="O34" s="3"/>
      <c r="P34" s="3"/>
      <c r="Q34" s="3"/>
      <c r="R34" s="3"/>
    </row>
    <row r="35" spans="1:18" outlineLevel="1" x14ac:dyDescent="0.25">
      <c r="A35" s="32">
        <v>9</v>
      </c>
      <c r="B35" s="33">
        <v>41520</v>
      </c>
      <c r="C35" s="33">
        <f t="shared" si="4"/>
        <v>41521</v>
      </c>
      <c r="D35" s="33">
        <v>41703</v>
      </c>
      <c r="E35" s="34">
        <v>30000000</v>
      </c>
      <c r="F35" s="34">
        <v>132270000</v>
      </c>
      <c r="G35" s="48">
        <f t="shared" si="6"/>
        <v>4.4089999999999998</v>
      </c>
      <c r="H35" s="34">
        <f t="shared" si="5"/>
        <v>30000000</v>
      </c>
      <c r="I35" s="36">
        <v>99.1845</v>
      </c>
      <c r="J35" s="49">
        <v>1.6500000000000001E-2</v>
      </c>
      <c r="K35" s="36">
        <v>99.110900000000001</v>
      </c>
      <c r="L35" s="49">
        <v>1.7999999999999999E-2</v>
      </c>
      <c r="M35" s="36">
        <v>99.134500000000003</v>
      </c>
      <c r="N35" s="38">
        <v>1.7500000000000002E-2</v>
      </c>
      <c r="O35" s="3"/>
      <c r="P35" s="3"/>
      <c r="Q35" s="3"/>
      <c r="R35" s="3"/>
    </row>
    <row r="36" spans="1:18" outlineLevel="1" x14ac:dyDescent="0.25">
      <c r="A36" s="32">
        <v>10</v>
      </c>
      <c r="B36" s="33">
        <v>41730</v>
      </c>
      <c r="C36" s="33">
        <f t="shared" si="4"/>
        <v>41731</v>
      </c>
      <c r="D36" s="33">
        <f>C36+182</f>
        <v>41913</v>
      </c>
      <c r="E36" s="34">
        <v>15000000</v>
      </c>
      <c r="F36" s="34">
        <v>34810000</v>
      </c>
      <c r="G36" s="48">
        <f t="shared" si="6"/>
        <v>2.3206666666666669</v>
      </c>
      <c r="H36" s="34">
        <f t="shared" si="5"/>
        <v>15000000</v>
      </c>
      <c r="I36" s="36">
        <v>99.7761</v>
      </c>
      <c r="J36" s="49">
        <v>4.4999999999999997E-3</v>
      </c>
      <c r="K36" s="36">
        <v>99.405199999999994</v>
      </c>
      <c r="L36" s="49">
        <v>1.2E-2</v>
      </c>
      <c r="M36" s="36">
        <v>99.6006</v>
      </c>
      <c r="N36" s="38">
        <v>8.0000000000000002E-3</v>
      </c>
      <c r="O36" s="3"/>
      <c r="P36" s="3"/>
      <c r="Q36" s="3"/>
      <c r="R36" s="3"/>
    </row>
    <row r="37" spans="1:18" outlineLevel="1" x14ac:dyDescent="0.25">
      <c r="A37" s="32">
        <v>11</v>
      </c>
      <c r="B37" s="33">
        <v>41744</v>
      </c>
      <c r="C37" s="33">
        <f t="shared" si="4"/>
        <v>41745</v>
      </c>
      <c r="D37" s="33">
        <f>C37+182</f>
        <v>41927</v>
      </c>
      <c r="E37" s="34">
        <v>15000000</v>
      </c>
      <c r="F37" s="34">
        <v>49330000</v>
      </c>
      <c r="G37" s="48">
        <f t="shared" si="6"/>
        <v>3.2886666666666668</v>
      </c>
      <c r="H37" s="34">
        <f t="shared" si="5"/>
        <v>15000000</v>
      </c>
      <c r="I37" s="36">
        <v>99.701700000000002</v>
      </c>
      <c r="J37" s="49">
        <v>6.0000000000000001E-3</v>
      </c>
      <c r="K37" s="36">
        <v>99.503799999999998</v>
      </c>
      <c r="L37" s="49">
        <v>0.01</v>
      </c>
      <c r="M37" s="36">
        <v>99.599500000000006</v>
      </c>
      <c r="N37" s="38">
        <v>8.0999999999999996E-3</v>
      </c>
      <c r="O37" s="3"/>
      <c r="P37" s="3"/>
      <c r="Q37" s="3"/>
      <c r="R37" s="3"/>
    </row>
    <row r="38" spans="1:18" outlineLevel="1" x14ac:dyDescent="0.25">
      <c r="A38" s="32">
        <v>12</v>
      </c>
      <c r="B38" s="33">
        <v>41765</v>
      </c>
      <c r="C38" s="33">
        <f t="shared" si="4"/>
        <v>41766</v>
      </c>
      <c r="D38" s="33">
        <f>C38+182</f>
        <v>41948</v>
      </c>
      <c r="E38" s="34">
        <v>20000000</v>
      </c>
      <c r="F38" s="34">
        <v>47390000</v>
      </c>
      <c r="G38" s="48">
        <f t="shared" si="6"/>
        <v>2.3694999999999999</v>
      </c>
      <c r="H38" s="34">
        <f t="shared" si="5"/>
        <v>20000000</v>
      </c>
      <c r="I38" s="36">
        <v>99.6524</v>
      </c>
      <c r="J38" s="49">
        <v>7.0000000000000001E-3</v>
      </c>
      <c r="K38" s="36">
        <v>99.602699999999999</v>
      </c>
      <c r="L38" s="49">
        <v>8.0000000000000002E-3</v>
      </c>
      <c r="M38" s="36">
        <v>99.631200000000007</v>
      </c>
      <c r="N38" s="38">
        <v>7.4000000000000003E-3</v>
      </c>
      <c r="O38" s="3"/>
      <c r="P38" s="3"/>
      <c r="Q38" s="3"/>
      <c r="R38" s="3"/>
    </row>
    <row r="39" spans="1:18" outlineLevel="1" x14ac:dyDescent="0.25">
      <c r="A39" s="32">
        <v>13</v>
      </c>
      <c r="B39" s="33">
        <v>41870</v>
      </c>
      <c r="C39" s="33">
        <f t="shared" si="4"/>
        <v>41871</v>
      </c>
      <c r="D39" s="33">
        <v>42053</v>
      </c>
      <c r="E39" s="34">
        <v>20000000</v>
      </c>
      <c r="F39" s="34">
        <v>26000000</v>
      </c>
      <c r="G39" s="48">
        <f t="shared" si="6"/>
        <v>1.3</v>
      </c>
      <c r="H39" s="34">
        <f t="shared" si="5"/>
        <v>20000000</v>
      </c>
      <c r="I39" s="36">
        <v>99.577699999999993</v>
      </c>
      <c r="J39" s="49">
        <v>8.5000000000000006E-3</v>
      </c>
      <c r="K39" s="36">
        <v>99.257599999999996</v>
      </c>
      <c r="L39" s="49">
        <v>1.4999999999999999E-2</v>
      </c>
      <c r="M39" s="36">
        <v>99.407899999999998</v>
      </c>
      <c r="N39" s="38">
        <v>1.1900000000000001E-2</v>
      </c>
      <c r="O39" s="3"/>
      <c r="P39" s="3"/>
      <c r="Q39" s="3"/>
      <c r="R39" s="3"/>
    </row>
    <row r="40" spans="1:18" outlineLevel="1" x14ac:dyDescent="0.25">
      <c r="A40" s="32">
        <v>14</v>
      </c>
      <c r="B40" s="33">
        <v>41954</v>
      </c>
      <c r="C40" s="33">
        <f t="shared" si="4"/>
        <v>41955</v>
      </c>
      <c r="D40" s="33">
        <f>C40+182</f>
        <v>42137</v>
      </c>
      <c r="E40" s="34">
        <v>20000000</v>
      </c>
      <c r="F40" s="34">
        <v>57900000</v>
      </c>
      <c r="G40" s="48">
        <f t="shared" si="6"/>
        <v>2.895</v>
      </c>
      <c r="H40" s="34">
        <f t="shared" si="5"/>
        <v>20000000</v>
      </c>
      <c r="I40" s="36">
        <v>99.608000000000004</v>
      </c>
      <c r="J40" s="49">
        <v>7.9000000000000008E-3</v>
      </c>
      <c r="K40" s="36">
        <v>99.405299999999997</v>
      </c>
      <c r="L40" s="49">
        <v>1.2E-2</v>
      </c>
      <c r="M40" s="36">
        <v>99.511300000000006</v>
      </c>
      <c r="N40" s="38">
        <v>9.7999999999999997E-3</v>
      </c>
      <c r="O40" s="3"/>
      <c r="P40" s="3"/>
      <c r="Q40" s="3"/>
      <c r="R40" s="3"/>
    </row>
    <row r="41" spans="1:18" outlineLevel="1" x14ac:dyDescent="0.25">
      <c r="A41" s="32">
        <v>15</v>
      </c>
      <c r="B41" s="33">
        <v>42073</v>
      </c>
      <c r="C41" s="33">
        <v>42074</v>
      </c>
      <c r="D41" s="33">
        <f>C41+182</f>
        <v>42256</v>
      </c>
      <c r="E41" s="34">
        <v>30000000</v>
      </c>
      <c r="F41" s="34">
        <v>85360000</v>
      </c>
      <c r="G41" s="48">
        <f t="shared" si="6"/>
        <v>2.8453333333333335</v>
      </c>
      <c r="H41" s="34">
        <f t="shared" si="5"/>
        <v>30000000</v>
      </c>
      <c r="I41" s="36">
        <v>99.73</v>
      </c>
      <c r="J41" s="49">
        <v>5.4000000000000003E-3</v>
      </c>
      <c r="K41" s="36">
        <v>99.553200000000004</v>
      </c>
      <c r="L41" s="49">
        <v>8.9999999999999993E-3</v>
      </c>
      <c r="M41" s="36">
        <v>99.629099999999994</v>
      </c>
      <c r="N41" s="38">
        <v>7.4999999999999997E-3</v>
      </c>
      <c r="O41" s="3"/>
      <c r="P41" s="3"/>
      <c r="Q41" s="3"/>
      <c r="R41" s="3"/>
    </row>
    <row r="42" spans="1:18" outlineLevel="1" x14ac:dyDescent="0.25">
      <c r="A42" s="32">
        <v>16</v>
      </c>
      <c r="B42" s="33">
        <v>42087</v>
      </c>
      <c r="C42" s="33">
        <f>B42+1</f>
        <v>42088</v>
      </c>
      <c r="D42" s="33">
        <v>42270</v>
      </c>
      <c r="E42" s="34">
        <v>30000000</v>
      </c>
      <c r="F42" s="34">
        <v>62780000</v>
      </c>
      <c r="G42" s="48">
        <f>F42/E42</f>
        <v>2.0926666666666667</v>
      </c>
      <c r="H42" s="34">
        <f>E42</f>
        <v>30000000</v>
      </c>
      <c r="I42" s="36">
        <v>99.761200000000002</v>
      </c>
      <c r="J42" s="49">
        <v>4.7999999999999996E-3</v>
      </c>
      <c r="K42" s="36">
        <v>99.632400000000004</v>
      </c>
      <c r="L42" s="49">
        <v>7.4000000000000003E-3</v>
      </c>
      <c r="M42" s="36">
        <v>99.685900000000004</v>
      </c>
      <c r="N42" s="38">
        <v>6.3E-3</v>
      </c>
      <c r="O42" s="3"/>
      <c r="P42" s="3"/>
      <c r="Q42" s="3"/>
      <c r="R42" s="3"/>
    </row>
    <row r="43" spans="1:18" outlineLevel="1" x14ac:dyDescent="0.25">
      <c r="A43" s="32">
        <v>17</v>
      </c>
      <c r="B43" s="33">
        <v>42129</v>
      </c>
      <c r="C43" s="33">
        <f>B43+1</f>
        <v>42130</v>
      </c>
      <c r="D43" s="33">
        <v>42312</v>
      </c>
      <c r="E43" s="34">
        <v>20000000</v>
      </c>
      <c r="F43" s="34">
        <v>55500000</v>
      </c>
      <c r="G43" s="48">
        <f>F43/E43</f>
        <v>2.7749999999999999</v>
      </c>
      <c r="H43" s="34">
        <f>E43</f>
        <v>20000000</v>
      </c>
      <c r="I43" s="36">
        <v>99.701700000000002</v>
      </c>
      <c r="J43" s="49">
        <v>6.0000000000000001E-3</v>
      </c>
      <c r="K43" s="36">
        <v>99.637299999999996</v>
      </c>
      <c r="L43" s="49">
        <v>7.3000000000000001E-3</v>
      </c>
      <c r="M43" s="36">
        <v>99.665700000000001</v>
      </c>
      <c r="N43" s="38">
        <v>6.7000000000000002E-3</v>
      </c>
      <c r="O43" s="3"/>
      <c r="P43" s="3"/>
      <c r="Q43" s="3"/>
      <c r="R43" s="3"/>
    </row>
    <row r="44" spans="1:18" outlineLevel="1" x14ac:dyDescent="0.25">
      <c r="A44" s="32">
        <v>18</v>
      </c>
      <c r="B44" s="33">
        <v>42143</v>
      </c>
      <c r="C44" s="33">
        <f t="shared" ref="C44:C53" si="7">B44+1</f>
        <v>42144</v>
      </c>
      <c r="D44" s="33">
        <v>42326</v>
      </c>
      <c r="E44" s="34">
        <v>20000000</v>
      </c>
      <c r="F44" s="34">
        <v>38990000</v>
      </c>
      <c r="G44" s="48">
        <f t="shared" ref="G44:G53" si="8">F44/E44</f>
        <v>1.9495</v>
      </c>
      <c r="H44" s="34">
        <f t="shared" ref="H44:H52" si="9">E44</f>
        <v>20000000</v>
      </c>
      <c r="I44" s="36">
        <v>99.756299999999996</v>
      </c>
      <c r="J44" s="49">
        <v>4.8999999999999998E-3</v>
      </c>
      <c r="K44" s="36">
        <v>99.676900000000003</v>
      </c>
      <c r="L44" s="49">
        <v>6.4999999999999997E-3</v>
      </c>
      <c r="M44" s="36">
        <v>99.701400000000007</v>
      </c>
      <c r="N44" s="38">
        <v>6.0000000000000001E-3</v>
      </c>
      <c r="O44" s="3"/>
      <c r="P44" s="3"/>
      <c r="Q44" s="3"/>
      <c r="R44" s="3"/>
    </row>
    <row r="45" spans="1:18" outlineLevel="1" x14ac:dyDescent="0.25">
      <c r="A45" s="32">
        <v>19</v>
      </c>
      <c r="B45" s="33">
        <v>42171</v>
      </c>
      <c r="C45" s="33">
        <f t="shared" si="7"/>
        <v>42172</v>
      </c>
      <c r="D45" s="33">
        <v>42354</v>
      </c>
      <c r="E45" s="34">
        <v>20000000</v>
      </c>
      <c r="F45" s="34">
        <v>56490000</v>
      </c>
      <c r="G45" s="48">
        <f t="shared" si="8"/>
        <v>2.8245</v>
      </c>
      <c r="H45" s="34">
        <f t="shared" si="9"/>
        <v>20000000</v>
      </c>
      <c r="I45" s="36">
        <v>99.786000000000001</v>
      </c>
      <c r="J45" s="49">
        <v>4.3E-3</v>
      </c>
      <c r="K45" s="36">
        <v>99.711600000000004</v>
      </c>
      <c r="L45" s="49">
        <v>5.7999999999999996E-3</v>
      </c>
      <c r="M45" s="36">
        <v>99.744399999999999</v>
      </c>
      <c r="N45" s="38">
        <v>5.1000000000000004E-3</v>
      </c>
      <c r="O45" s="3"/>
      <c r="P45" s="3"/>
      <c r="Q45" s="3"/>
      <c r="R45" s="3"/>
    </row>
    <row r="46" spans="1:18" outlineLevel="1" x14ac:dyDescent="0.25">
      <c r="A46" s="32">
        <v>20</v>
      </c>
      <c r="B46" s="33">
        <v>42290</v>
      </c>
      <c r="C46" s="33">
        <f t="shared" si="7"/>
        <v>42291</v>
      </c>
      <c r="D46" s="33">
        <v>42473</v>
      </c>
      <c r="E46" s="34">
        <v>20000000</v>
      </c>
      <c r="F46" s="34">
        <v>64000000</v>
      </c>
      <c r="G46" s="48">
        <f t="shared" si="8"/>
        <v>3.2</v>
      </c>
      <c r="H46" s="34">
        <f t="shared" si="9"/>
        <v>20000000</v>
      </c>
      <c r="I46" s="36">
        <v>99.855599999999995</v>
      </c>
      <c r="J46" s="49">
        <v>2.8999999999999998E-3</v>
      </c>
      <c r="K46" s="36">
        <v>99.800899999999999</v>
      </c>
      <c r="L46" s="49">
        <v>4.0000000000000001E-3</v>
      </c>
      <c r="M46" s="36">
        <v>99.825900000000004</v>
      </c>
      <c r="N46" s="38">
        <v>3.5000000000000001E-3</v>
      </c>
      <c r="O46" s="3"/>
      <c r="P46" s="3"/>
      <c r="Q46" s="3"/>
      <c r="R46" s="3"/>
    </row>
    <row r="47" spans="1:18" outlineLevel="1" x14ac:dyDescent="0.25">
      <c r="A47" s="32">
        <v>21</v>
      </c>
      <c r="B47" s="33">
        <v>42318</v>
      </c>
      <c r="C47" s="33">
        <f t="shared" si="7"/>
        <v>42319</v>
      </c>
      <c r="D47" s="33">
        <v>42501</v>
      </c>
      <c r="E47" s="34">
        <v>20000000</v>
      </c>
      <c r="F47" s="34">
        <v>50740000</v>
      </c>
      <c r="G47" s="48">
        <f t="shared" si="8"/>
        <v>2.5369999999999999</v>
      </c>
      <c r="H47" s="34">
        <f t="shared" si="9"/>
        <v>20000000</v>
      </c>
      <c r="I47" s="36">
        <v>99.860600000000005</v>
      </c>
      <c r="J47" s="49">
        <v>2.8E-3</v>
      </c>
      <c r="K47" s="36">
        <v>99.821299999999994</v>
      </c>
      <c r="L47" s="49">
        <v>3.5999999999999999E-3</v>
      </c>
      <c r="M47" s="36">
        <v>99.840900000000005</v>
      </c>
      <c r="N47" s="38">
        <v>3.2000000000000002E-3</v>
      </c>
      <c r="O47" s="3"/>
      <c r="P47" s="3"/>
      <c r="Q47" s="3"/>
      <c r="R47" s="3"/>
    </row>
    <row r="48" spans="1:18" outlineLevel="1" x14ac:dyDescent="0.25">
      <c r="A48" s="32">
        <v>22</v>
      </c>
      <c r="B48" s="33">
        <v>42451</v>
      </c>
      <c r="C48" s="33">
        <f t="shared" si="7"/>
        <v>42452</v>
      </c>
      <c r="D48" s="33">
        <f>C48+182</f>
        <v>42634</v>
      </c>
      <c r="E48" s="34">
        <v>30000000</v>
      </c>
      <c r="F48" s="34">
        <v>99910000</v>
      </c>
      <c r="G48" s="48">
        <f t="shared" si="8"/>
        <v>3.3303333333333334</v>
      </c>
      <c r="H48" s="34">
        <f t="shared" si="9"/>
        <v>30000000</v>
      </c>
      <c r="I48" s="36">
        <v>99.895899999999997</v>
      </c>
      <c r="J48" s="49">
        <v>2.0999999999999999E-3</v>
      </c>
      <c r="K48" s="36">
        <v>99.8904</v>
      </c>
      <c r="L48" s="49">
        <v>2.2000000000000001E-3</v>
      </c>
      <c r="M48" s="36">
        <v>99.8917</v>
      </c>
      <c r="N48" s="38">
        <v>2.2000000000000001E-3</v>
      </c>
      <c r="O48" s="3"/>
      <c r="P48" s="3"/>
      <c r="Q48" s="3"/>
      <c r="R48" s="3"/>
    </row>
    <row r="49" spans="1:18" outlineLevel="1" x14ac:dyDescent="0.25">
      <c r="A49" s="32">
        <v>23</v>
      </c>
      <c r="B49" s="33">
        <v>42465</v>
      </c>
      <c r="C49" s="33">
        <f t="shared" si="7"/>
        <v>42466</v>
      </c>
      <c r="D49" s="33">
        <f t="shared" ref="D49:D61" si="10">C49+182</f>
        <v>42648</v>
      </c>
      <c r="E49" s="34">
        <v>20000000</v>
      </c>
      <c r="F49" s="34">
        <v>84410000</v>
      </c>
      <c r="G49" s="48">
        <f t="shared" si="8"/>
        <v>4.2205000000000004</v>
      </c>
      <c r="H49" s="34">
        <f t="shared" si="9"/>
        <v>20000000</v>
      </c>
      <c r="I49" s="36">
        <v>99.910300000000007</v>
      </c>
      <c r="J49" s="49">
        <v>1.8E-3</v>
      </c>
      <c r="K49" s="36">
        <v>99.895899999999997</v>
      </c>
      <c r="L49" s="49">
        <v>2.0999999999999999E-3</v>
      </c>
      <c r="M49" s="36">
        <v>99.904399999999995</v>
      </c>
      <c r="N49" s="38">
        <v>1.9E-3</v>
      </c>
      <c r="O49" s="3"/>
      <c r="P49" s="3"/>
      <c r="Q49" s="3"/>
      <c r="R49" s="3"/>
    </row>
    <row r="50" spans="1:18" outlineLevel="1" x14ac:dyDescent="0.25">
      <c r="A50" s="32">
        <v>24</v>
      </c>
      <c r="B50" s="33">
        <v>42486</v>
      </c>
      <c r="C50" s="33">
        <f t="shared" si="7"/>
        <v>42487</v>
      </c>
      <c r="D50" s="33">
        <f t="shared" si="10"/>
        <v>42669</v>
      </c>
      <c r="E50" s="34">
        <v>30000000</v>
      </c>
      <c r="F50" s="34">
        <v>67250000</v>
      </c>
      <c r="G50" s="48">
        <f t="shared" si="8"/>
        <v>2.2416666666666667</v>
      </c>
      <c r="H50" s="34">
        <f t="shared" si="9"/>
        <v>30000000</v>
      </c>
      <c r="I50" s="36">
        <v>99.940200000000004</v>
      </c>
      <c r="J50" s="49">
        <v>1.1999999999999999E-3</v>
      </c>
      <c r="K50" s="36">
        <v>99.920500000000004</v>
      </c>
      <c r="L50" s="49">
        <v>1.6000000000000001E-3</v>
      </c>
      <c r="M50" s="36">
        <v>99.929599999999994</v>
      </c>
      <c r="N50" s="38">
        <v>1.4E-3</v>
      </c>
      <c r="O50" s="3"/>
      <c r="P50" s="3"/>
      <c r="Q50" s="3"/>
      <c r="R50" s="3"/>
    </row>
    <row r="51" spans="1:18" outlineLevel="1" x14ac:dyDescent="0.25">
      <c r="A51" s="32">
        <v>25</v>
      </c>
      <c r="B51" s="33">
        <v>42500</v>
      </c>
      <c r="C51" s="33">
        <f t="shared" si="7"/>
        <v>42501</v>
      </c>
      <c r="D51" s="33">
        <f t="shared" si="10"/>
        <v>42683</v>
      </c>
      <c r="E51" s="34">
        <v>20000000</v>
      </c>
      <c r="F51" s="34">
        <v>64010000</v>
      </c>
      <c r="G51" s="48">
        <f t="shared" si="8"/>
        <v>3.2004999999999999</v>
      </c>
      <c r="H51" s="34">
        <f t="shared" si="9"/>
        <v>20000000</v>
      </c>
      <c r="I51" s="36">
        <v>99.970600000000005</v>
      </c>
      <c r="J51" s="49">
        <v>5.9999999999999995E-4</v>
      </c>
      <c r="K51" s="36">
        <v>99.965599999999995</v>
      </c>
      <c r="L51" s="49">
        <v>6.9999999999999999E-4</v>
      </c>
      <c r="M51" s="36">
        <v>99.968100000000007</v>
      </c>
      <c r="N51" s="38">
        <v>5.9999999999999995E-4</v>
      </c>
      <c r="O51" s="3"/>
      <c r="P51" s="3"/>
      <c r="Q51" s="3"/>
      <c r="R51" s="3"/>
    </row>
    <row r="52" spans="1:18" outlineLevel="1" x14ac:dyDescent="0.25">
      <c r="A52" s="32">
        <v>26</v>
      </c>
      <c r="B52" s="33">
        <v>42528</v>
      </c>
      <c r="C52" s="33">
        <f t="shared" si="7"/>
        <v>42529</v>
      </c>
      <c r="D52" s="33">
        <f t="shared" si="10"/>
        <v>42711</v>
      </c>
      <c r="E52" s="34">
        <v>20000000</v>
      </c>
      <c r="F52" s="34">
        <v>56720000</v>
      </c>
      <c r="G52" s="48">
        <f t="shared" si="8"/>
        <v>2.8359999999999999</v>
      </c>
      <c r="H52" s="34">
        <f t="shared" si="9"/>
        <v>20000000</v>
      </c>
      <c r="I52" s="36">
        <v>100.01</v>
      </c>
      <c r="J52" s="49">
        <v>-2.0100000000000001E-4</v>
      </c>
      <c r="K52" s="36">
        <v>99.980099999999993</v>
      </c>
      <c r="L52" s="49">
        <v>3.9899999999999999E-4</v>
      </c>
      <c r="M52" s="36">
        <v>100.0014</v>
      </c>
      <c r="N52" s="39">
        <v>-2.8E-5</v>
      </c>
      <c r="O52" s="3"/>
      <c r="P52" s="3"/>
      <c r="Q52" s="3"/>
      <c r="R52" s="3"/>
    </row>
    <row r="53" spans="1:18" outlineLevel="1" x14ac:dyDescent="0.25">
      <c r="A53" s="32">
        <v>27</v>
      </c>
      <c r="B53" s="33">
        <v>42710</v>
      </c>
      <c r="C53" s="33">
        <f t="shared" si="7"/>
        <v>42711</v>
      </c>
      <c r="D53" s="33">
        <f t="shared" si="10"/>
        <v>42893</v>
      </c>
      <c r="E53" s="34">
        <v>30000000</v>
      </c>
      <c r="F53" s="34">
        <v>5000000</v>
      </c>
      <c r="G53" s="48">
        <f t="shared" si="8"/>
        <v>0.16666666666666666</v>
      </c>
      <c r="H53" s="34">
        <v>5000000</v>
      </c>
      <c r="I53" s="36">
        <v>99.434799999999996</v>
      </c>
      <c r="J53" s="49">
        <v>1.14E-2</v>
      </c>
      <c r="K53" s="36">
        <v>99.424899999999994</v>
      </c>
      <c r="L53" s="49">
        <v>1.1599999999999999E-2</v>
      </c>
      <c r="M53" s="36">
        <v>99.429900000000004</v>
      </c>
      <c r="N53" s="38">
        <v>1.15E-2</v>
      </c>
      <c r="O53" s="3"/>
      <c r="P53" s="3"/>
      <c r="Q53" s="3"/>
      <c r="R53" s="3"/>
    </row>
    <row r="54" spans="1:18" outlineLevel="1" x14ac:dyDescent="0.25">
      <c r="A54" s="32">
        <v>28</v>
      </c>
      <c r="B54" s="33">
        <v>42726</v>
      </c>
      <c r="C54" s="33">
        <f>B54+1</f>
        <v>42727</v>
      </c>
      <c r="D54" s="33">
        <f t="shared" si="10"/>
        <v>42909</v>
      </c>
      <c r="E54" s="34">
        <v>50000000</v>
      </c>
      <c r="F54" s="34">
        <v>138170000</v>
      </c>
      <c r="G54" s="48">
        <f>F54/E54</f>
        <v>2.7633999999999999</v>
      </c>
      <c r="H54" s="34">
        <f t="shared" ref="H54:H61" si="11">E54</f>
        <v>50000000</v>
      </c>
      <c r="I54" s="36">
        <v>99.553200000000004</v>
      </c>
      <c r="J54" s="49">
        <v>8.9999999999999993E-3</v>
      </c>
      <c r="K54" s="36">
        <v>99.503799999999998</v>
      </c>
      <c r="L54" s="49">
        <v>0.01</v>
      </c>
      <c r="M54" s="36">
        <v>99.504400000000004</v>
      </c>
      <c r="N54" s="38">
        <v>0.01</v>
      </c>
    </row>
    <row r="55" spans="1:18" outlineLevel="1" x14ac:dyDescent="0.25">
      <c r="A55" s="32">
        <v>29</v>
      </c>
      <c r="B55" s="33">
        <v>42878</v>
      </c>
      <c r="C55" s="33">
        <f>B55+1</f>
        <v>42879</v>
      </c>
      <c r="D55" s="33">
        <f t="shared" si="10"/>
        <v>43061</v>
      </c>
      <c r="E55" s="50">
        <v>20000000</v>
      </c>
      <c r="F55" s="34">
        <v>53650000</v>
      </c>
      <c r="G55" s="48">
        <f>F55/E55</f>
        <v>2.6825000000000001</v>
      </c>
      <c r="H55" s="34">
        <f t="shared" si="11"/>
        <v>20000000</v>
      </c>
      <c r="I55" s="36">
        <v>99.901200000000003</v>
      </c>
      <c r="J55" s="49">
        <v>2E-3</v>
      </c>
      <c r="K55" s="36">
        <v>99.8506</v>
      </c>
      <c r="L55" s="49">
        <v>3.0000000000000001E-3</v>
      </c>
      <c r="M55" s="36">
        <v>99.870400000000004</v>
      </c>
      <c r="N55" s="38">
        <v>2.5999999999999999E-3</v>
      </c>
    </row>
    <row r="56" spans="1:18" outlineLevel="1" x14ac:dyDescent="0.25">
      <c r="A56" s="32">
        <v>30</v>
      </c>
      <c r="B56" s="33">
        <v>42892</v>
      </c>
      <c r="C56" s="33">
        <f t="shared" ref="C56:C61" si="12">B56+1</f>
        <v>42893</v>
      </c>
      <c r="D56" s="33">
        <f t="shared" si="10"/>
        <v>43075</v>
      </c>
      <c r="E56" s="34">
        <v>30000000</v>
      </c>
      <c r="F56" s="34">
        <v>53300000</v>
      </c>
      <c r="G56" s="48">
        <f>F56/E56</f>
        <v>1.7766666666666666</v>
      </c>
      <c r="H56" s="34">
        <f t="shared" si="11"/>
        <v>30000000</v>
      </c>
      <c r="I56" s="36">
        <v>99.915300000000002</v>
      </c>
      <c r="J56" s="49">
        <v>1.6999999999999999E-3</v>
      </c>
      <c r="K56" s="36">
        <v>99.855599999999995</v>
      </c>
      <c r="L56" s="49">
        <v>2.8999999999999998E-3</v>
      </c>
      <c r="M56" s="36">
        <v>99.873599999999996</v>
      </c>
      <c r="N56" s="38">
        <v>2.5000000000000001E-3</v>
      </c>
    </row>
    <row r="57" spans="1:18" outlineLevel="1" x14ac:dyDescent="0.25">
      <c r="A57" s="32">
        <v>31</v>
      </c>
      <c r="B57" s="33">
        <v>42899</v>
      </c>
      <c r="C57" s="33">
        <f t="shared" si="12"/>
        <v>42900</v>
      </c>
      <c r="D57" s="33">
        <f t="shared" si="10"/>
        <v>43082</v>
      </c>
      <c r="E57" s="34">
        <v>30000000</v>
      </c>
      <c r="F57" s="34">
        <v>31900000</v>
      </c>
      <c r="G57" s="48">
        <f t="shared" ref="G57:G62" si="13">F57/E57</f>
        <v>1.0633333333333332</v>
      </c>
      <c r="H57" s="34">
        <f t="shared" si="11"/>
        <v>30000000</v>
      </c>
      <c r="I57" s="36">
        <v>99.900400000000005</v>
      </c>
      <c r="J57" s="49">
        <v>2E-3</v>
      </c>
      <c r="K57" s="36">
        <v>99.845699999999994</v>
      </c>
      <c r="L57" s="49">
        <v>3.0999999999999999E-3</v>
      </c>
      <c r="M57" s="36">
        <v>99.867699999999999</v>
      </c>
      <c r="N57" s="38">
        <v>2.7000000000000001E-3</v>
      </c>
    </row>
    <row r="58" spans="1:18" outlineLevel="1" x14ac:dyDescent="0.25">
      <c r="A58" s="52">
        <v>32</v>
      </c>
      <c r="B58" s="33">
        <v>43081</v>
      </c>
      <c r="C58" s="33">
        <f t="shared" si="12"/>
        <v>43082</v>
      </c>
      <c r="D58" s="33">
        <f t="shared" si="10"/>
        <v>43264</v>
      </c>
      <c r="E58" s="34">
        <v>20000000</v>
      </c>
      <c r="F58" s="34">
        <v>79500000</v>
      </c>
      <c r="G58" s="48">
        <f t="shared" si="13"/>
        <v>3.9750000000000001</v>
      </c>
      <c r="H58" s="34">
        <f t="shared" si="11"/>
        <v>20000000</v>
      </c>
      <c r="I58" s="36">
        <v>99.9816</v>
      </c>
      <c r="J58" s="49">
        <v>4.0000000000000002E-4</v>
      </c>
      <c r="K58" s="36">
        <v>99.9726</v>
      </c>
      <c r="L58" s="49">
        <v>5.0000000000000001E-4</v>
      </c>
      <c r="M58" s="36">
        <v>99.977500000000006</v>
      </c>
      <c r="N58" s="38">
        <v>4.4999999999999999E-4</v>
      </c>
    </row>
    <row r="59" spans="1:18" outlineLevel="1" x14ac:dyDescent="0.25">
      <c r="A59" s="53">
        <v>33</v>
      </c>
      <c r="B59" s="54">
        <v>43970</v>
      </c>
      <c r="C59" s="54">
        <f t="shared" si="12"/>
        <v>43971</v>
      </c>
      <c r="D59" s="54">
        <f t="shared" si="10"/>
        <v>44153</v>
      </c>
      <c r="E59" s="56">
        <v>60000000</v>
      </c>
      <c r="F59" s="56">
        <v>99000000</v>
      </c>
      <c r="G59" s="61">
        <f t="shared" si="13"/>
        <v>1.65</v>
      </c>
      <c r="H59" s="56">
        <f t="shared" si="11"/>
        <v>60000000</v>
      </c>
      <c r="I59" s="58">
        <v>100</v>
      </c>
      <c r="J59" s="59">
        <v>0</v>
      </c>
      <c r="K59" s="58">
        <v>99.874799999999993</v>
      </c>
      <c r="L59" s="59">
        <v>2.5000000000000001E-3</v>
      </c>
      <c r="M59" s="58">
        <v>99.932500000000005</v>
      </c>
      <c r="N59" s="62">
        <v>1.3500000000000001E-3</v>
      </c>
    </row>
    <row r="60" spans="1:18" outlineLevel="1" x14ac:dyDescent="0.25">
      <c r="A60" s="53">
        <v>34</v>
      </c>
      <c r="B60" s="54">
        <v>44152</v>
      </c>
      <c r="C60" s="54">
        <f t="shared" si="12"/>
        <v>44153</v>
      </c>
      <c r="D60" s="54">
        <f t="shared" si="10"/>
        <v>44335</v>
      </c>
      <c r="E60" s="56">
        <v>50000000</v>
      </c>
      <c r="F60" s="56">
        <v>97510000</v>
      </c>
      <c r="G60" s="61">
        <f t="shared" si="13"/>
        <v>1.9501999999999999</v>
      </c>
      <c r="H60" s="56">
        <f t="shared" si="11"/>
        <v>50000000</v>
      </c>
      <c r="I60" s="58">
        <v>100</v>
      </c>
      <c r="J60" s="59">
        <v>0</v>
      </c>
      <c r="K60" s="58">
        <v>99.974900000000005</v>
      </c>
      <c r="L60" s="59">
        <v>5.0000000000000001E-4</v>
      </c>
      <c r="M60" s="58">
        <v>99.988100000000003</v>
      </c>
      <c r="N60" s="62">
        <v>2.4000000000000001E-4</v>
      </c>
    </row>
    <row r="61" spans="1:18" outlineLevel="1" x14ac:dyDescent="0.25">
      <c r="A61" s="65">
        <v>35</v>
      </c>
      <c r="B61" s="66">
        <v>44327</v>
      </c>
      <c r="C61" s="66">
        <f t="shared" si="12"/>
        <v>44328</v>
      </c>
      <c r="D61" s="66">
        <f t="shared" si="10"/>
        <v>44510</v>
      </c>
      <c r="E61" s="55">
        <v>50000000</v>
      </c>
      <c r="F61" s="55">
        <v>128540000</v>
      </c>
      <c r="G61" s="57">
        <f t="shared" si="13"/>
        <v>2.5708000000000002</v>
      </c>
      <c r="H61" s="55">
        <f t="shared" si="11"/>
        <v>50000000</v>
      </c>
      <c r="I61" s="67">
        <v>100</v>
      </c>
      <c r="J61" s="68">
        <v>0</v>
      </c>
      <c r="K61" s="67">
        <v>99.99</v>
      </c>
      <c r="L61" s="68">
        <v>2.0000000000000001E-4</v>
      </c>
      <c r="M61" s="67">
        <v>99.993099999999998</v>
      </c>
      <c r="N61" s="60">
        <v>1.3999999999999999E-4</v>
      </c>
    </row>
    <row r="62" spans="1:18" x14ac:dyDescent="0.25">
      <c r="A62" s="85" t="s">
        <v>13</v>
      </c>
      <c r="B62" s="85"/>
      <c r="C62" s="85"/>
      <c r="D62" s="85"/>
      <c r="E62" s="15">
        <f>SUM(E27:E61)</f>
        <v>980000000</v>
      </c>
      <c r="F62" s="15">
        <f>SUM(F27:F61)</f>
        <v>2294245000</v>
      </c>
      <c r="G62" s="18">
        <f t="shared" si="13"/>
        <v>2.3410663265306124</v>
      </c>
      <c r="H62" s="15">
        <f>SUM(H27:H61)</f>
        <v>955000000</v>
      </c>
      <c r="I62" s="12"/>
      <c r="J62" s="12"/>
      <c r="K62" s="12"/>
      <c r="L62" s="12"/>
      <c r="M62" s="12"/>
      <c r="N62" s="12"/>
    </row>
    <row r="63" spans="1:18" x14ac:dyDescent="0.25">
      <c r="A63" s="14"/>
      <c r="B63" s="14"/>
      <c r="C63" s="14"/>
      <c r="D63" s="14"/>
      <c r="E63" s="15"/>
      <c r="F63" s="15"/>
      <c r="G63" s="12"/>
      <c r="H63" s="15"/>
      <c r="I63" s="12"/>
      <c r="J63" s="12"/>
      <c r="K63" s="12"/>
      <c r="L63" s="12"/>
      <c r="M63" s="12"/>
      <c r="N63" s="12"/>
    </row>
    <row r="64" spans="1:18" ht="6.95" customHeight="1" x14ac:dyDescent="0.25">
      <c r="A64" s="77"/>
    </row>
    <row r="65" spans="1:14" x14ac:dyDescent="0.25">
      <c r="A65" s="19" t="s">
        <v>14</v>
      </c>
      <c r="B65" s="21"/>
      <c r="C65" s="21"/>
      <c r="D65" s="21"/>
    </row>
    <row r="66" spans="1:14" ht="5.0999999999999996" customHeight="1" x14ac:dyDescent="0.25">
      <c r="A66" s="77"/>
    </row>
    <row r="67" spans="1:14" ht="38.1" customHeight="1" x14ac:dyDescent="0.25">
      <c r="A67" s="81" t="s">
        <v>6</v>
      </c>
      <c r="B67" s="78" t="s">
        <v>1</v>
      </c>
      <c r="C67" s="78" t="s">
        <v>2</v>
      </c>
      <c r="D67" s="78" t="s">
        <v>3</v>
      </c>
      <c r="E67" s="78" t="s">
        <v>4</v>
      </c>
      <c r="F67" s="78" t="s">
        <v>5</v>
      </c>
      <c r="G67" s="78" t="s">
        <v>7</v>
      </c>
      <c r="H67" s="78" t="s">
        <v>19</v>
      </c>
      <c r="I67" s="83" t="s">
        <v>20</v>
      </c>
      <c r="J67" s="84"/>
      <c r="K67" s="83" t="s">
        <v>21</v>
      </c>
      <c r="L67" s="84"/>
      <c r="M67" s="83" t="s">
        <v>22</v>
      </c>
      <c r="N67" s="84"/>
    </row>
    <row r="68" spans="1:14" ht="24" x14ac:dyDescent="0.25">
      <c r="A68" s="82"/>
      <c r="B68" s="79"/>
      <c r="C68" s="79"/>
      <c r="D68" s="79"/>
      <c r="E68" s="79"/>
      <c r="F68" s="79"/>
      <c r="G68" s="79"/>
      <c r="H68" s="79"/>
      <c r="I68" s="6" t="s">
        <v>8</v>
      </c>
      <c r="J68" s="6" t="s">
        <v>10</v>
      </c>
      <c r="K68" s="6" t="s">
        <v>8</v>
      </c>
      <c r="L68" s="6" t="s">
        <v>10</v>
      </c>
      <c r="M68" s="6" t="s">
        <v>9</v>
      </c>
      <c r="N68" s="6" t="s">
        <v>10</v>
      </c>
    </row>
    <row r="69" spans="1:14" outlineLevel="1" x14ac:dyDescent="0.25">
      <c r="A69" s="25">
        <v>1</v>
      </c>
      <c r="B69" s="26">
        <v>41534</v>
      </c>
      <c r="C69" s="26">
        <f>B69+1</f>
        <v>41535</v>
      </c>
      <c r="D69" s="26">
        <f>C69+273</f>
        <v>41808</v>
      </c>
      <c r="E69" s="27">
        <v>20000000</v>
      </c>
      <c r="F69" s="27">
        <v>84210000</v>
      </c>
      <c r="G69" s="46">
        <f>F69/E69</f>
        <v>4.2104999999999997</v>
      </c>
      <c r="H69" s="27">
        <f>E69</f>
        <v>20000000</v>
      </c>
      <c r="I69" s="29">
        <v>99.044399999999996</v>
      </c>
      <c r="J69" s="47">
        <v>1.29E-2</v>
      </c>
      <c r="K69" s="29">
        <v>98.897000000000006</v>
      </c>
      <c r="L69" s="47">
        <v>1.49E-2</v>
      </c>
      <c r="M69" s="29">
        <v>98.962800000000001</v>
      </c>
      <c r="N69" s="31">
        <v>1.4E-2</v>
      </c>
    </row>
    <row r="70" spans="1:14" outlineLevel="1" x14ac:dyDescent="0.25">
      <c r="A70" s="32">
        <v>2</v>
      </c>
      <c r="B70" s="33">
        <v>41891</v>
      </c>
      <c r="C70" s="33">
        <f t="shared" ref="C70:C81" si="14">B70+1</f>
        <v>41892</v>
      </c>
      <c r="D70" s="33">
        <f t="shared" ref="D70:D79" si="15">C70+273</f>
        <v>42165</v>
      </c>
      <c r="E70" s="34">
        <v>20000000</v>
      </c>
      <c r="F70" s="34">
        <v>22260000</v>
      </c>
      <c r="G70" s="48">
        <f t="shared" ref="G70:G82" si="16">F70/E70</f>
        <v>1.113</v>
      </c>
      <c r="H70" s="34">
        <f t="shared" ref="H70:H81" si="17">E70</f>
        <v>20000000</v>
      </c>
      <c r="I70" s="36">
        <v>99.338700000000003</v>
      </c>
      <c r="J70" s="49">
        <v>8.8999999999999999E-3</v>
      </c>
      <c r="K70" s="36">
        <v>98.602099999999993</v>
      </c>
      <c r="L70" s="49">
        <v>1.9E-2</v>
      </c>
      <c r="M70" s="36">
        <v>98.991900000000001</v>
      </c>
      <c r="N70" s="38">
        <v>1.3599999999999999E-2</v>
      </c>
    </row>
    <row r="71" spans="1:14" outlineLevel="1" x14ac:dyDescent="0.25">
      <c r="A71" s="32">
        <v>3</v>
      </c>
      <c r="B71" s="51">
        <v>41905</v>
      </c>
      <c r="C71" s="51">
        <f t="shared" si="14"/>
        <v>41906</v>
      </c>
      <c r="D71" s="51">
        <f t="shared" si="15"/>
        <v>42179</v>
      </c>
      <c r="E71" s="34">
        <v>20000000</v>
      </c>
      <c r="F71" s="34">
        <v>27000000</v>
      </c>
      <c r="G71" s="52">
        <f t="shared" si="16"/>
        <v>1.35</v>
      </c>
      <c r="H71" s="34">
        <f t="shared" si="17"/>
        <v>20000000</v>
      </c>
      <c r="I71" s="36">
        <v>99.400099999999995</v>
      </c>
      <c r="J71" s="49">
        <v>8.0999999999999996E-3</v>
      </c>
      <c r="K71" s="36">
        <v>98.379300000000001</v>
      </c>
      <c r="L71" s="49">
        <v>2.1999999999999999E-2</v>
      </c>
      <c r="M71" s="36">
        <v>98.684899999999999</v>
      </c>
      <c r="N71" s="38">
        <v>1.78E-2</v>
      </c>
    </row>
    <row r="72" spans="1:14" outlineLevel="1" x14ac:dyDescent="0.25">
      <c r="A72" s="32">
        <v>4</v>
      </c>
      <c r="B72" s="33">
        <v>42255</v>
      </c>
      <c r="C72" s="33">
        <f t="shared" si="14"/>
        <v>42256</v>
      </c>
      <c r="D72" s="33">
        <f t="shared" si="15"/>
        <v>42529</v>
      </c>
      <c r="E72" s="34">
        <v>20000000</v>
      </c>
      <c r="F72" s="34">
        <v>67300000</v>
      </c>
      <c r="G72" s="48">
        <f t="shared" si="16"/>
        <v>3.3650000000000002</v>
      </c>
      <c r="H72" s="34">
        <f t="shared" si="17"/>
        <v>20000000</v>
      </c>
      <c r="I72" s="36">
        <v>99.664599999999993</v>
      </c>
      <c r="J72" s="49">
        <v>4.4999999999999997E-3</v>
      </c>
      <c r="K72" s="36">
        <v>99.487300000000005</v>
      </c>
      <c r="L72" s="49">
        <v>6.8999999999999999E-3</v>
      </c>
      <c r="M72" s="36">
        <v>99.547399999999996</v>
      </c>
      <c r="N72" s="39" t="s">
        <v>23</v>
      </c>
    </row>
    <row r="73" spans="1:14" outlineLevel="1" x14ac:dyDescent="0.25">
      <c r="A73" s="32">
        <v>5</v>
      </c>
      <c r="B73" s="33">
        <v>42353</v>
      </c>
      <c r="C73" s="33">
        <f t="shared" si="14"/>
        <v>42354</v>
      </c>
      <c r="D73" s="33">
        <f t="shared" si="15"/>
        <v>42627</v>
      </c>
      <c r="E73" s="34">
        <v>20000000</v>
      </c>
      <c r="F73" s="34">
        <v>50810000</v>
      </c>
      <c r="G73" s="48">
        <f t="shared" si="16"/>
        <v>2.5405000000000002</v>
      </c>
      <c r="H73" s="34">
        <f t="shared" si="17"/>
        <v>20000000</v>
      </c>
      <c r="I73" s="36">
        <v>99.835700000000003</v>
      </c>
      <c r="J73" s="49">
        <v>2.2000000000000001E-3</v>
      </c>
      <c r="K73" s="36">
        <v>99.784300000000002</v>
      </c>
      <c r="L73" s="49">
        <v>2.8999999999999998E-3</v>
      </c>
      <c r="M73" s="36">
        <v>99.807100000000005</v>
      </c>
      <c r="N73" s="38">
        <v>2.5999999999999999E-3</v>
      </c>
    </row>
    <row r="74" spans="1:14" outlineLevel="1" x14ac:dyDescent="0.25">
      <c r="A74" s="32">
        <v>6</v>
      </c>
      <c r="B74" s="33">
        <v>42661</v>
      </c>
      <c r="C74" s="33">
        <f t="shared" si="14"/>
        <v>42662</v>
      </c>
      <c r="D74" s="33">
        <f t="shared" si="15"/>
        <v>42935</v>
      </c>
      <c r="E74" s="34">
        <v>30000000</v>
      </c>
      <c r="F74" s="34">
        <v>103490000</v>
      </c>
      <c r="G74" s="48">
        <f t="shared" si="16"/>
        <v>3.4496666666666669</v>
      </c>
      <c r="H74" s="34">
        <f t="shared" si="17"/>
        <v>30000000</v>
      </c>
      <c r="I74" s="36">
        <v>100.03740000000001</v>
      </c>
      <c r="J74" s="49">
        <v>-5.0000000000000001E-4</v>
      </c>
      <c r="K74" s="36">
        <v>100</v>
      </c>
      <c r="L74" s="49">
        <v>0</v>
      </c>
      <c r="M74" s="36">
        <v>100.0125</v>
      </c>
      <c r="N74" s="38">
        <v>-1.6000000000000001E-4</v>
      </c>
    </row>
    <row r="75" spans="1:14" outlineLevel="1" x14ac:dyDescent="0.25">
      <c r="A75" s="32">
        <v>7</v>
      </c>
      <c r="B75" s="33">
        <v>42682</v>
      </c>
      <c r="C75" s="33">
        <f t="shared" si="14"/>
        <v>42683</v>
      </c>
      <c r="D75" s="33">
        <f t="shared" si="15"/>
        <v>42956</v>
      </c>
      <c r="E75" s="34">
        <v>20000000</v>
      </c>
      <c r="F75" s="34">
        <v>86600000</v>
      </c>
      <c r="G75" s="48">
        <f t="shared" si="16"/>
        <v>4.33</v>
      </c>
      <c r="H75" s="34">
        <f t="shared" si="17"/>
        <v>20000000</v>
      </c>
      <c r="I75" s="36">
        <v>100.03740000000001</v>
      </c>
      <c r="J75" s="49">
        <v>-5.0000000000000001E-4</v>
      </c>
      <c r="K75" s="36">
        <v>100.0224</v>
      </c>
      <c r="L75" s="49">
        <v>-2.9999999999999997E-4</v>
      </c>
      <c r="M75" s="36">
        <v>100.0299</v>
      </c>
      <c r="N75" s="38">
        <v>-4.0000000000000002E-4</v>
      </c>
    </row>
    <row r="76" spans="1:14" outlineLevel="1" x14ac:dyDescent="0.25">
      <c r="A76" s="32">
        <v>8</v>
      </c>
      <c r="B76" s="33">
        <v>43025</v>
      </c>
      <c r="C76" s="33">
        <f t="shared" si="14"/>
        <v>43026</v>
      </c>
      <c r="D76" s="33">
        <f t="shared" si="15"/>
        <v>43299</v>
      </c>
      <c r="E76" s="34">
        <v>20000000</v>
      </c>
      <c r="F76" s="34">
        <v>84500000</v>
      </c>
      <c r="G76" s="48">
        <f t="shared" si="16"/>
        <v>4.2249999999999996</v>
      </c>
      <c r="H76" s="34">
        <f t="shared" si="17"/>
        <v>20000000</v>
      </c>
      <c r="I76" s="36">
        <v>99.984999999999999</v>
      </c>
      <c r="J76" s="49">
        <v>2.0000000000000001E-4</v>
      </c>
      <c r="K76" s="36">
        <v>99.940200000000004</v>
      </c>
      <c r="L76" s="49">
        <v>8.0000000000000004E-4</v>
      </c>
      <c r="M76" s="36">
        <v>99.959599999999995</v>
      </c>
      <c r="N76" s="38">
        <v>5.0000000000000001E-4</v>
      </c>
    </row>
    <row r="77" spans="1:14" outlineLevel="1" x14ac:dyDescent="0.25">
      <c r="A77" s="32">
        <v>9</v>
      </c>
      <c r="B77" s="33">
        <v>43053</v>
      </c>
      <c r="C77" s="33">
        <f t="shared" si="14"/>
        <v>43054</v>
      </c>
      <c r="D77" s="33">
        <f t="shared" si="15"/>
        <v>43327</v>
      </c>
      <c r="E77" s="34">
        <v>20000000</v>
      </c>
      <c r="F77" s="34">
        <v>78500000</v>
      </c>
      <c r="G77" s="48">
        <f t="shared" si="16"/>
        <v>3.9249999999999998</v>
      </c>
      <c r="H77" s="34">
        <f t="shared" si="17"/>
        <v>20000000</v>
      </c>
      <c r="I77" s="36">
        <v>99.992699999999999</v>
      </c>
      <c r="J77" s="49">
        <v>9.0000000000000006E-5</v>
      </c>
      <c r="K77" s="36">
        <v>99.992699999999999</v>
      </c>
      <c r="L77" s="49">
        <v>9.0000000000000006E-5</v>
      </c>
      <c r="M77" s="36">
        <v>99.992699999999999</v>
      </c>
      <c r="N77" s="38">
        <v>9.7999999999999997E-5</v>
      </c>
    </row>
    <row r="78" spans="1:14" outlineLevel="1" x14ac:dyDescent="0.25">
      <c r="A78" s="32">
        <v>10</v>
      </c>
      <c r="B78" s="33">
        <v>43389</v>
      </c>
      <c r="C78" s="33">
        <f t="shared" si="14"/>
        <v>43390</v>
      </c>
      <c r="D78" s="33">
        <f t="shared" si="15"/>
        <v>43663</v>
      </c>
      <c r="E78" s="34">
        <v>20000000</v>
      </c>
      <c r="F78" s="34">
        <v>126500000</v>
      </c>
      <c r="G78" s="48">
        <f t="shared" si="16"/>
        <v>6.3250000000000002</v>
      </c>
      <c r="H78" s="34">
        <f t="shared" si="17"/>
        <v>20000000</v>
      </c>
      <c r="I78" s="36">
        <v>100.1123</v>
      </c>
      <c r="J78" s="49">
        <v>-1.5E-3</v>
      </c>
      <c r="K78" s="36">
        <v>100.0299</v>
      </c>
      <c r="L78" s="49">
        <v>-4.0000000000000002E-4</v>
      </c>
      <c r="M78" s="36">
        <v>100.07859999999999</v>
      </c>
      <c r="N78" s="38">
        <v>-1.0499999999999999E-3</v>
      </c>
    </row>
    <row r="79" spans="1:14" outlineLevel="1" x14ac:dyDescent="0.25">
      <c r="A79" s="52">
        <v>11</v>
      </c>
      <c r="B79" s="33">
        <v>43445</v>
      </c>
      <c r="C79" s="33">
        <f t="shared" si="14"/>
        <v>43446</v>
      </c>
      <c r="D79" s="33">
        <f t="shared" si="15"/>
        <v>43719</v>
      </c>
      <c r="E79" s="34">
        <v>20000000</v>
      </c>
      <c r="F79" s="34">
        <v>96000000</v>
      </c>
      <c r="G79" s="48">
        <f t="shared" si="16"/>
        <v>4.8</v>
      </c>
      <c r="H79" s="34">
        <f t="shared" si="17"/>
        <v>20000000</v>
      </c>
      <c r="I79" s="36">
        <v>100.1198</v>
      </c>
      <c r="J79" s="49">
        <v>-1.6000000000000001E-3</v>
      </c>
      <c r="K79" s="36">
        <v>100.06740000000001</v>
      </c>
      <c r="L79" s="49">
        <v>-8.9999999999999998E-4</v>
      </c>
      <c r="M79" s="36">
        <v>100.1001</v>
      </c>
      <c r="N79" s="38">
        <v>-1.34E-3</v>
      </c>
    </row>
    <row r="80" spans="1:14" outlineLevel="1" x14ac:dyDescent="0.25">
      <c r="A80" s="53">
        <v>12</v>
      </c>
      <c r="B80" s="54">
        <v>43760</v>
      </c>
      <c r="C80" s="54">
        <f t="shared" si="14"/>
        <v>43761</v>
      </c>
      <c r="D80" s="54">
        <v>44035</v>
      </c>
      <c r="E80" s="56">
        <v>20000000</v>
      </c>
      <c r="F80" s="56">
        <v>51200000</v>
      </c>
      <c r="G80" s="61">
        <f t="shared" si="16"/>
        <v>2.56</v>
      </c>
      <c r="H80" s="56">
        <f t="shared" si="17"/>
        <v>20000000</v>
      </c>
      <c r="I80" s="58">
        <v>100.188</v>
      </c>
      <c r="J80" s="59">
        <v>-2.5000000000000001E-3</v>
      </c>
      <c r="K80" s="58">
        <v>100.1127</v>
      </c>
      <c r="L80" s="59">
        <v>-1.5E-3</v>
      </c>
      <c r="M80" s="58">
        <v>100.14700000000001</v>
      </c>
      <c r="N80" s="62">
        <v>-1.9499999999999999E-3</v>
      </c>
    </row>
    <row r="81" spans="1:14" outlineLevel="1" x14ac:dyDescent="0.25">
      <c r="A81" s="70">
        <v>13</v>
      </c>
      <c r="B81" s="71">
        <v>44726</v>
      </c>
      <c r="C81" s="71">
        <f t="shared" si="14"/>
        <v>44727</v>
      </c>
      <c r="D81" s="71">
        <v>45000</v>
      </c>
      <c r="E81" s="72">
        <v>50000000</v>
      </c>
      <c r="F81" s="72">
        <v>106020000</v>
      </c>
      <c r="G81" s="73">
        <f t="shared" si="16"/>
        <v>2.1204000000000001</v>
      </c>
      <c r="H81" s="72">
        <f t="shared" si="17"/>
        <v>50000000</v>
      </c>
      <c r="I81" s="74">
        <v>100.0749</v>
      </c>
      <c r="J81" s="75">
        <v>-1.0009999999999999E-3</v>
      </c>
      <c r="K81" s="74">
        <v>99.999300000000005</v>
      </c>
      <c r="L81" s="75">
        <v>9.0000000000000002E-6</v>
      </c>
      <c r="M81" s="74">
        <v>100.0223</v>
      </c>
      <c r="N81" s="76">
        <v>-2.99E-4</v>
      </c>
    </row>
    <row r="82" spans="1:14" x14ac:dyDescent="0.25">
      <c r="A82" s="80" t="s">
        <v>16</v>
      </c>
      <c r="B82" s="80"/>
      <c r="C82" s="80"/>
      <c r="D82" s="80"/>
      <c r="E82" s="10">
        <f>SUM(E69:E81)</f>
        <v>300000000</v>
      </c>
      <c r="F82" s="10">
        <f>SUM(F69:F81)</f>
        <v>984390000</v>
      </c>
      <c r="G82" s="18">
        <f t="shared" si="16"/>
        <v>3.2812999999999999</v>
      </c>
      <c r="H82" s="10">
        <f>SUM(H69:H81)</f>
        <v>300000000</v>
      </c>
      <c r="I82" s="13"/>
      <c r="J82" s="13"/>
      <c r="K82" s="13"/>
      <c r="L82" s="13"/>
      <c r="M82" s="13"/>
      <c r="N82" s="13"/>
    </row>
    <row r="83" spans="1:14" x14ac:dyDescent="0.25">
      <c r="A83" s="14"/>
      <c r="B83" s="14"/>
      <c r="C83" s="14"/>
      <c r="D83" s="14"/>
      <c r="E83" s="16"/>
      <c r="F83" s="16"/>
      <c r="G83" s="16"/>
      <c r="H83" s="16"/>
      <c r="I83" s="12"/>
      <c r="J83" s="12"/>
      <c r="K83" s="12"/>
      <c r="L83" s="12"/>
      <c r="M83" s="12"/>
      <c r="N83" s="12"/>
    </row>
    <row r="84" spans="1:14" ht="6.95" customHeight="1" x14ac:dyDescent="0.25"/>
    <row r="85" spans="1:14" x14ac:dyDescent="0.25">
      <c r="A85" s="19" t="s">
        <v>17</v>
      </c>
      <c r="B85" s="21"/>
      <c r="C85" s="21"/>
      <c r="D85" s="21"/>
    </row>
    <row r="86" spans="1:14" ht="5.0999999999999996" customHeight="1" x14ac:dyDescent="0.25"/>
    <row r="87" spans="1:14" ht="38.1" customHeight="1" x14ac:dyDescent="0.25">
      <c r="A87" s="81" t="s">
        <v>6</v>
      </c>
      <c r="B87" s="78" t="s">
        <v>1</v>
      </c>
      <c r="C87" s="78" t="s">
        <v>2</v>
      </c>
      <c r="D87" s="78" t="s">
        <v>3</v>
      </c>
      <c r="E87" s="78" t="s">
        <v>4</v>
      </c>
      <c r="F87" s="78" t="s">
        <v>5</v>
      </c>
      <c r="G87" s="78" t="s">
        <v>7</v>
      </c>
      <c r="H87" s="78" t="s">
        <v>19</v>
      </c>
      <c r="I87" s="83" t="s">
        <v>20</v>
      </c>
      <c r="J87" s="84"/>
      <c r="K87" s="83" t="s">
        <v>21</v>
      </c>
      <c r="L87" s="84"/>
      <c r="M87" s="83" t="s">
        <v>22</v>
      </c>
      <c r="N87" s="84"/>
    </row>
    <row r="88" spans="1:14" ht="24" x14ac:dyDescent="0.25">
      <c r="A88" s="82"/>
      <c r="B88" s="79"/>
      <c r="C88" s="79"/>
      <c r="D88" s="79"/>
      <c r="E88" s="79"/>
      <c r="F88" s="79"/>
      <c r="G88" s="79"/>
      <c r="H88" s="79"/>
      <c r="I88" s="6" t="s">
        <v>8</v>
      </c>
      <c r="J88" s="6" t="s">
        <v>10</v>
      </c>
      <c r="K88" s="6" t="s">
        <v>8</v>
      </c>
      <c r="L88" s="6" t="s">
        <v>10</v>
      </c>
      <c r="M88" s="6" t="s">
        <v>9</v>
      </c>
      <c r="N88" s="6" t="s">
        <v>10</v>
      </c>
    </row>
    <row r="89" spans="1:14" outlineLevel="1" x14ac:dyDescent="0.25">
      <c r="A89" s="25">
        <v>1</v>
      </c>
      <c r="B89" s="26">
        <v>41807</v>
      </c>
      <c r="C89" s="26">
        <f>B89+1</f>
        <v>41808</v>
      </c>
      <c r="D89" s="26">
        <f>C89+364</f>
        <v>42172</v>
      </c>
      <c r="E89" s="27">
        <v>20000000</v>
      </c>
      <c r="F89" s="27">
        <v>68100000</v>
      </c>
      <c r="G89" s="46">
        <f>F89/E89</f>
        <v>3.4049999999999998</v>
      </c>
      <c r="H89" s="27">
        <f>E89</f>
        <v>20000000</v>
      </c>
      <c r="I89" s="29">
        <v>99.403599999999997</v>
      </c>
      <c r="J89" s="47">
        <v>6.0000000000000001E-3</v>
      </c>
      <c r="K89" s="29">
        <v>99.120199999999997</v>
      </c>
      <c r="L89" s="47">
        <v>8.8999999999999999E-3</v>
      </c>
      <c r="M89" s="29">
        <v>99.241900000000001</v>
      </c>
      <c r="N89" s="31">
        <v>7.7000000000000002E-3</v>
      </c>
    </row>
    <row r="90" spans="1:14" outlineLevel="1" x14ac:dyDescent="0.25">
      <c r="A90" s="32">
        <v>2</v>
      </c>
      <c r="B90" s="33">
        <v>42262</v>
      </c>
      <c r="C90" s="33">
        <f t="shared" ref="C90:C95" si="18">B90+1</f>
        <v>42263</v>
      </c>
      <c r="D90" s="33">
        <f t="shared" ref="D90:D95" si="19">C90+364</f>
        <v>42627</v>
      </c>
      <c r="E90" s="34">
        <v>20000000</v>
      </c>
      <c r="F90" s="34">
        <v>67000000</v>
      </c>
      <c r="G90" s="52">
        <f t="shared" ref="G90:G92" si="20">F90/E90</f>
        <v>3.35</v>
      </c>
      <c r="H90" s="34">
        <f t="shared" ref="H90:H95" si="21">E90</f>
        <v>20000000</v>
      </c>
      <c r="I90" s="36">
        <v>99.6126</v>
      </c>
      <c r="J90" s="49">
        <v>3.8999999999999998E-3</v>
      </c>
      <c r="K90" s="36">
        <v>99.482699999999994</v>
      </c>
      <c r="L90" s="49">
        <v>5.1999999999999998E-3</v>
      </c>
      <c r="M90" s="36">
        <v>99.555899999999994</v>
      </c>
      <c r="N90" s="38">
        <v>4.4999999999999997E-3</v>
      </c>
    </row>
    <row r="91" spans="1:14" outlineLevel="1" x14ac:dyDescent="0.25">
      <c r="A91" s="32">
        <v>3</v>
      </c>
      <c r="B91" s="33">
        <v>42696</v>
      </c>
      <c r="C91" s="33">
        <f t="shared" si="18"/>
        <v>42697</v>
      </c>
      <c r="D91" s="33">
        <f t="shared" si="19"/>
        <v>43061</v>
      </c>
      <c r="E91" s="34">
        <v>20000000</v>
      </c>
      <c r="F91" s="34">
        <v>15800000</v>
      </c>
      <c r="G91" s="52">
        <f t="shared" si="20"/>
        <v>0.79</v>
      </c>
      <c r="H91" s="34">
        <v>20000000</v>
      </c>
      <c r="I91" s="36">
        <v>100.04989999999999</v>
      </c>
      <c r="J91" s="49">
        <v>-5.0000000000000001E-4</v>
      </c>
      <c r="K91" s="36">
        <v>100</v>
      </c>
      <c r="L91" s="49">
        <v>0</v>
      </c>
      <c r="M91" s="36">
        <v>100.0282</v>
      </c>
      <c r="N91" s="38">
        <v>-2.7999999999999998E-4</v>
      </c>
    </row>
    <row r="92" spans="1:14" outlineLevel="1" x14ac:dyDescent="0.25">
      <c r="A92" s="32">
        <v>4</v>
      </c>
      <c r="B92" s="33">
        <v>43046</v>
      </c>
      <c r="C92" s="33">
        <f t="shared" si="18"/>
        <v>43047</v>
      </c>
      <c r="D92" s="33">
        <f t="shared" si="19"/>
        <v>43411</v>
      </c>
      <c r="E92" s="34">
        <v>20000000</v>
      </c>
      <c r="F92" s="34">
        <v>93500000</v>
      </c>
      <c r="G92" s="48">
        <f t="shared" si="20"/>
        <v>4.6749999999999998</v>
      </c>
      <c r="H92" s="34">
        <f t="shared" si="21"/>
        <v>20000000</v>
      </c>
      <c r="I92" s="36">
        <v>99.980099999999993</v>
      </c>
      <c r="J92" s="49">
        <v>2.0000000000000001E-4</v>
      </c>
      <c r="K92" s="36">
        <v>99.96</v>
      </c>
      <c r="L92" s="49">
        <v>4.0000000000000002E-4</v>
      </c>
      <c r="M92" s="36">
        <v>99.971500000000006</v>
      </c>
      <c r="N92" s="38">
        <v>2.9999999999999997E-4</v>
      </c>
    </row>
    <row r="93" spans="1:14" ht="14.1" customHeight="1" outlineLevel="1" x14ac:dyDescent="0.25">
      <c r="A93" s="32">
        <v>5</v>
      </c>
      <c r="B93" s="33">
        <v>43067</v>
      </c>
      <c r="C93" s="33">
        <f t="shared" si="18"/>
        <v>43068</v>
      </c>
      <c r="D93" s="33">
        <f t="shared" si="19"/>
        <v>43432</v>
      </c>
      <c r="E93" s="34">
        <v>20000000</v>
      </c>
      <c r="F93" s="34">
        <v>62500000</v>
      </c>
      <c r="G93" s="48">
        <f>F93/E93</f>
        <v>3.125</v>
      </c>
      <c r="H93" s="34">
        <f t="shared" si="21"/>
        <v>20000000</v>
      </c>
      <c r="I93" s="36">
        <v>100</v>
      </c>
      <c r="J93" s="49">
        <v>0</v>
      </c>
      <c r="K93" s="36">
        <v>99.95</v>
      </c>
      <c r="L93" s="49">
        <v>5.0000000000000001E-4</v>
      </c>
      <c r="M93" s="36">
        <v>99.983000000000004</v>
      </c>
      <c r="N93" s="38">
        <v>1.7000000000000001E-4</v>
      </c>
    </row>
    <row r="94" spans="1:14" ht="14.1" customHeight="1" outlineLevel="1" x14ac:dyDescent="0.25">
      <c r="A94" s="63">
        <v>6</v>
      </c>
      <c r="B94" s="54">
        <v>44012</v>
      </c>
      <c r="C94" s="54">
        <f t="shared" si="18"/>
        <v>44013</v>
      </c>
      <c r="D94" s="54">
        <f t="shared" si="19"/>
        <v>44377</v>
      </c>
      <c r="E94" s="56">
        <v>50000000</v>
      </c>
      <c r="F94" s="56">
        <v>121010000</v>
      </c>
      <c r="G94" s="61">
        <f>F94/E94</f>
        <v>2.4201999999999999</v>
      </c>
      <c r="H94" s="56">
        <f t="shared" si="21"/>
        <v>50000000</v>
      </c>
      <c r="I94" s="58">
        <v>99.970100000000002</v>
      </c>
      <c r="J94" s="59">
        <v>2.9999999999999997E-4</v>
      </c>
      <c r="K94" s="58">
        <v>99.800399999999996</v>
      </c>
      <c r="L94" s="59">
        <v>2E-3</v>
      </c>
      <c r="M94" s="58">
        <v>99.891800000000003</v>
      </c>
      <c r="N94" s="64">
        <v>1.09E-3</v>
      </c>
    </row>
    <row r="95" spans="1:14" ht="14.1" customHeight="1" outlineLevel="1" x14ac:dyDescent="0.25">
      <c r="A95" s="69">
        <v>7</v>
      </c>
      <c r="B95" s="66">
        <v>44369</v>
      </c>
      <c r="C95" s="66">
        <f t="shared" si="18"/>
        <v>44370</v>
      </c>
      <c r="D95" s="66">
        <f t="shared" si="19"/>
        <v>44734</v>
      </c>
      <c r="E95" s="55">
        <v>50000000</v>
      </c>
      <c r="F95" s="55">
        <v>165010000</v>
      </c>
      <c r="G95" s="57">
        <f>F95/E95</f>
        <v>3.3001999999999998</v>
      </c>
      <c r="H95" s="55">
        <f t="shared" si="21"/>
        <v>50000000</v>
      </c>
      <c r="I95" s="67">
        <v>100.01</v>
      </c>
      <c r="J95" s="68">
        <v>-1E-4</v>
      </c>
      <c r="K95" s="67">
        <v>100</v>
      </c>
      <c r="L95" s="68">
        <v>0</v>
      </c>
      <c r="M95" s="67">
        <v>10.002000000000001</v>
      </c>
      <c r="N95" s="60">
        <v>-2.0000000000000002E-5</v>
      </c>
    </row>
    <row r="96" spans="1:14" x14ac:dyDescent="0.25">
      <c r="A96" s="80" t="s">
        <v>18</v>
      </c>
      <c r="B96" s="80"/>
      <c r="C96" s="80"/>
      <c r="D96" s="80"/>
      <c r="E96" s="10">
        <f>SUM(E89:E95)</f>
        <v>200000000</v>
      </c>
      <c r="F96" s="10">
        <f>SUM(F89:F95)</f>
        <v>592920000</v>
      </c>
      <c r="G96" s="18">
        <f>F96/E96</f>
        <v>2.9645999999999999</v>
      </c>
      <c r="H96" s="10">
        <f>SUM(H89:H95)</f>
        <v>200000000</v>
      </c>
      <c r="I96" s="13"/>
      <c r="J96" s="13"/>
      <c r="K96" s="13"/>
      <c r="L96" s="13"/>
      <c r="M96" s="13"/>
      <c r="N96" s="13"/>
    </row>
    <row r="98" spans="1:8" hidden="1" x14ac:dyDescent="0.25">
      <c r="A98" s="88" t="s">
        <v>24</v>
      </c>
      <c r="B98" s="88"/>
      <c r="C98" s="88"/>
      <c r="D98" s="88"/>
      <c r="E98" s="4">
        <f>E20+E62+E82+E96</f>
        <v>1830000000</v>
      </c>
      <c r="F98" s="4">
        <f>F20+F62+F82+F96</f>
        <v>4645625000</v>
      </c>
      <c r="G98" s="4"/>
      <c r="H98" s="4">
        <f t="shared" ref="H98" si="22">H20+H62+H82+H96</f>
        <v>1784030000</v>
      </c>
    </row>
    <row r="99" spans="1:8" x14ac:dyDescent="0.25">
      <c r="A99" s="86" t="s">
        <v>24</v>
      </c>
      <c r="B99" s="86"/>
      <c r="C99" s="86"/>
      <c r="D99" s="86"/>
      <c r="E99" s="24">
        <f>E20+E62+E82+E96</f>
        <v>1830000000</v>
      </c>
      <c r="F99" s="24">
        <f>F20+F62+F82+F96</f>
        <v>4645625000</v>
      </c>
      <c r="G99" s="24"/>
      <c r="H99" s="24">
        <f t="shared" ref="H99" si="23">H20+H62+H82+H96</f>
        <v>1784030000</v>
      </c>
    </row>
    <row r="101" spans="1:8" x14ac:dyDescent="0.25">
      <c r="A101" s="1" t="s">
        <v>0</v>
      </c>
    </row>
    <row r="102" spans="1:8" x14ac:dyDescent="0.25">
      <c r="A102" s="87" t="s">
        <v>49</v>
      </c>
      <c r="B102" s="87"/>
      <c r="C102" s="87"/>
      <c r="D102" s="87"/>
    </row>
  </sheetData>
  <mergeCells count="51">
    <mergeCell ref="G87:G88"/>
    <mergeCell ref="H87:H88"/>
    <mergeCell ref="E87:E88"/>
    <mergeCell ref="F87:F88"/>
    <mergeCell ref="A98:D98"/>
    <mergeCell ref="A99:D99"/>
    <mergeCell ref="A102:D102"/>
    <mergeCell ref="A96:D96"/>
    <mergeCell ref="A87:A88"/>
    <mergeCell ref="B87:B88"/>
    <mergeCell ref="C87:C88"/>
    <mergeCell ref="D87:D88"/>
    <mergeCell ref="K67:L67"/>
    <mergeCell ref="M67:N67"/>
    <mergeCell ref="I87:J87"/>
    <mergeCell ref="K87:L87"/>
    <mergeCell ref="M87:N87"/>
    <mergeCell ref="A82:D82"/>
    <mergeCell ref="A67:A68"/>
    <mergeCell ref="B67:B68"/>
    <mergeCell ref="C67:C68"/>
    <mergeCell ref="D67:D68"/>
    <mergeCell ref="E67:E68"/>
    <mergeCell ref="F67:F68"/>
    <mergeCell ref="G25:G26"/>
    <mergeCell ref="H25:H26"/>
    <mergeCell ref="I25:J25"/>
    <mergeCell ref="G67:G68"/>
    <mergeCell ref="H67:H68"/>
    <mergeCell ref="I67:J67"/>
    <mergeCell ref="K25:L25"/>
    <mergeCell ref="M25:N25"/>
    <mergeCell ref="A62:D62"/>
    <mergeCell ref="A25:A26"/>
    <mergeCell ref="B25:B26"/>
    <mergeCell ref="C25:C26"/>
    <mergeCell ref="D25:D26"/>
    <mergeCell ref="E25:E26"/>
    <mergeCell ref="F25:F26"/>
    <mergeCell ref="G4:G5"/>
    <mergeCell ref="H4:H5"/>
    <mergeCell ref="I4:J4"/>
    <mergeCell ref="K4:L4"/>
    <mergeCell ref="M4:N4"/>
    <mergeCell ref="E4:E5"/>
    <mergeCell ref="F4:F5"/>
    <mergeCell ref="A20:D20"/>
    <mergeCell ref="A4:A5"/>
    <mergeCell ref="B4:B5"/>
    <mergeCell ref="C4:C5"/>
    <mergeCell ref="D4:D5"/>
  </mergeCells>
  <pageMargins left="0.7" right="0.7" top="0.75" bottom="0.75" header="0.3" footer="0.3"/>
  <pageSetup paperSize="9" orientation="landscape" r:id="rId1"/>
  <headerFooter>
    <oddHeader>&amp;C&amp;"Times New Roman,Bold"&amp;20Rezultati aukcija trezorskih zapisa Federacije BiH</oddHeader>
    <oddFooter>Page &amp;P of &amp;N</oddFooter>
  </headerFooter>
  <rowBreaks count="2" manualBreakCount="2">
    <brk id="21" max="16383" man="1"/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zoomScaleNormal="100" workbookViewId="0">
      <selection activeCell="K105" sqref="K105"/>
    </sheetView>
  </sheetViews>
  <sheetFormatPr defaultRowHeight="15" outlineLevelRow="1" x14ac:dyDescent="0.25"/>
  <cols>
    <col min="1" max="1" width="4.42578125" customWidth="1"/>
    <col min="5" max="6" width="10.5703125" customWidth="1"/>
    <col min="7" max="7" width="7.7109375" customWidth="1"/>
    <col min="8" max="9" width="10.5703125" customWidth="1"/>
    <col min="11" max="11" width="10.5703125" customWidth="1"/>
    <col min="13" max="13" width="10.5703125" customWidth="1"/>
  </cols>
  <sheetData>
    <row r="1" spans="1:18" ht="6.95" customHeight="1" x14ac:dyDescent="0.25"/>
    <row r="2" spans="1:18" x14ac:dyDescent="0.25">
      <c r="A2" s="19" t="s">
        <v>25</v>
      </c>
      <c r="B2" s="19"/>
      <c r="C2" s="19"/>
      <c r="D2" s="19"/>
      <c r="E2" s="8"/>
    </row>
    <row r="3" spans="1:18" ht="5.0999999999999996" customHeight="1" x14ac:dyDescent="0.25"/>
    <row r="4" spans="1:18" ht="38.1" customHeight="1" x14ac:dyDescent="0.25">
      <c r="A4" s="81" t="s">
        <v>47</v>
      </c>
      <c r="B4" s="78" t="s">
        <v>29</v>
      </c>
      <c r="C4" s="78" t="s">
        <v>30</v>
      </c>
      <c r="D4" s="78" t="s">
        <v>31</v>
      </c>
      <c r="E4" s="89" t="s">
        <v>42</v>
      </c>
      <c r="F4" s="78" t="s">
        <v>32</v>
      </c>
      <c r="G4" s="78" t="s">
        <v>45</v>
      </c>
      <c r="H4" s="78" t="s">
        <v>33</v>
      </c>
      <c r="I4" s="83" t="s">
        <v>34</v>
      </c>
      <c r="J4" s="84"/>
      <c r="K4" s="83" t="s">
        <v>43</v>
      </c>
      <c r="L4" s="84"/>
      <c r="M4" s="83" t="s">
        <v>44</v>
      </c>
      <c r="N4" s="84"/>
      <c r="O4" s="2"/>
      <c r="P4" s="2"/>
      <c r="Q4" s="2"/>
    </row>
    <row r="5" spans="1:18" ht="24" x14ac:dyDescent="0.25">
      <c r="A5" s="82"/>
      <c r="B5" s="79"/>
      <c r="C5" s="79"/>
      <c r="D5" s="79"/>
      <c r="E5" s="90"/>
      <c r="F5" s="79"/>
      <c r="G5" s="91"/>
      <c r="H5" s="79"/>
      <c r="I5" s="6" t="s">
        <v>35</v>
      </c>
      <c r="J5" s="6" t="s">
        <v>36</v>
      </c>
      <c r="K5" s="6" t="s">
        <v>35</v>
      </c>
      <c r="L5" s="6" t="s">
        <v>36</v>
      </c>
      <c r="M5" s="6" t="s">
        <v>35</v>
      </c>
      <c r="N5" s="6" t="s">
        <v>36</v>
      </c>
    </row>
    <row r="6" spans="1:18" outlineLevel="1" x14ac:dyDescent="0.25">
      <c r="A6" s="25">
        <v>1</v>
      </c>
      <c r="B6" s="26">
        <v>41688</v>
      </c>
      <c r="C6" s="26">
        <f>B6+1</f>
        <v>41689</v>
      </c>
      <c r="D6" s="26">
        <v>41780</v>
      </c>
      <c r="E6" s="27">
        <v>20000000</v>
      </c>
      <c r="F6" s="27">
        <v>81520000</v>
      </c>
      <c r="G6" s="28">
        <f>F6/E6</f>
        <v>4.0759999999999996</v>
      </c>
      <c r="H6" s="27">
        <f>E6</f>
        <v>20000000</v>
      </c>
      <c r="I6" s="29">
        <v>99.753799999999998</v>
      </c>
      <c r="J6" s="30">
        <v>9.9000000000000008E-3</v>
      </c>
      <c r="K6" s="29">
        <v>99.728999999999999</v>
      </c>
      <c r="L6" s="30">
        <v>1.09E-2</v>
      </c>
      <c r="M6" s="29">
        <v>99.745199999999997</v>
      </c>
      <c r="N6" s="31">
        <v>1.0200000000000001E-2</v>
      </c>
      <c r="O6" s="3"/>
      <c r="P6" s="3"/>
      <c r="Q6" s="3"/>
      <c r="R6" s="3"/>
    </row>
    <row r="7" spans="1:18" outlineLevel="1" x14ac:dyDescent="0.25">
      <c r="A7" s="32">
        <v>2</v>
      </c>
      <c r="B7" s="33">
        <v>41702</v>
      </c>
      <c r="C7" s="33">
        <f t="shared" ref="C7:C19" si="0">B7+1</f>
        <v>41703</v>
      </c>
      <c r="D7" s="33">
        <v>41794</v>
      </c>
      <c r="E7" s="34">
        <v>20000000</v>
      </c>
      <c r="F7" s="34">
        <v>88000000</v>
      </c>
      <c r="G7" s="35">
        <f>F7/E7</f>
        <v>4.4000000000000004</v>
      </c>
      <c r="H7" s="34">
        <f t="shared" ref="H7:H19" si="1">E7</f>
        <v>20000000</v>
      </c>
      <c r="I7" s="36">
        <v>99.825800000000001</v>
      </c>
      <c r="J7" s="37">
        <v>7.0000000000000001E-3</v>
      </c>
      <c r="K7" s="36">
        <v>99.778599999999997</v>
      </c>
      <c r="L7" s="37">
        <v>8.8999999999999999E-3</v>
      </c>
      <c r="M7" s="36">
        <v>99.800399999999996</v>
      </c>
      <c r="N7" s="38">
        <v>8.0000000000000002E-3</v>
      </c>
      <c r="O7" s="3"/>
      <c r="P7" s="3"/>
      <c r="Q7" s="3"/>
      <c r="R7" s="3"/>
    </row>
    <row r="8" spans="1:18" outlineLevel="1" x14ac:dyDescent="0.25">
      <c r="A8" s="32">
        <v>3</v>
      </c>
      <c r="B8" s="33">
        <v>41716</v>
      </c>
      <c r="C8" s="33">
        <f t="shared" si="0"/>
        <v>41717</v>
      </c>
      <c r="D8" s="33">
        <v>41808</v>
      </c>
      <c r="E8" s="34">
        <v>20000000</v>
      </c>
      <c r="F8" s="34">
        <v>67810000</v>
      </c>
      <c r="G8" s="35">
        <f t="shared" ref="G8:G20" si="2">F8/E8</f>
        <v>3.3904999999999998</v>
      </c>
      <c r="H8" s="34">
        <f t="shared" si="1"/>
        <v>20000000</v>
      </c>
      <c r="I8" s="36">
        <v>99.858099999999993</v>
      </c>
      <c r="J8" s="37">
        <v>5.7000000000000002E-3</v>
      </c>
      <c r="K8" s="36">
        <v>99.843199999999996</v>
      </c>
      <c r="L8" s="37">
        <v>6.3E-3</v>
      </c>
      <c r="M8" s="36">
        <v>99.851600000000005</v>
      </c>
      <c r="N8" s="38">
        <v>6.0000000000000001E-3</v>
      </c>
      <c r="O8" s="3"/>
      <c r="P8" s="3"/>
      <c r="Q8" s="3"/>
      <c r="R8" s="3"/>
    </row>
    <row r="9" spans="1:18" outlineLevel="1" x14ac:dyDescent="0.25">
      <c r="A9" s="32">
        <v>4</v>
      </c>
      <c r="B9" s="33">
        <v>41842</v>
      </c>
      <c r="C9" s="33">
        <f t="shared" si="0"/>
        <v>41843</v>
      </c>
      <c r="D9" s="33">
        <f t="shared" ref="D9:D19" si="3">C9+91</f>
        <v>41934</v>
      </c>
      <c r="E9" s="34">
        <v>30000000</v>
      </c>
      <c r="F9" s="34">
        <v>38360000</v>
      </c>
      <c r="G9" s="35">
        <f t="shared" si="2"/>
        <v>1.2786666666666666</v>
      </c>
      <c r="H9" s="34">
        <f t="shared" si="1"/>
        <v>30000000</v>
      </c>
      <c r="I9" s="36">
        <v>99.925299999999993</v>
      </c>
      <c r="J9" s="37">
        <v>3.0000000000000001E-3</v>
      </c>
      <c r="K9" s="36">
        <v>99.726500000000001</v>
      </c>
      <c r="L9" s="37">
        <v>1.0999999999999999E-2</v>
      </c>
      <c r="M9" s="36">
        <v>99.851600000000005</v>
      </c>
      <c r="N9" s="38">
        <v>5.8999999999999999E-3</v>
      </c>
      <c r="O9" s="3"/>
      <c r="P9" s="3"/>
      <c r="Q9" s="3"/>
      <c r="R9" s="3"/>
    </row>
    <row r="10" spans="1:18" outlineLevel="1" x14ac:dyDescent="0.25">
      <c r="A10" s="32">
        <v>5</v>
      </c>
      <c r="B10" s="33">
        <v>42122</v>
      </c>
      <c r="C10" s="33">
        <f t="shared" si="0"/>
        <v>42123</v>
      </c>
      <c r="D10" s="33">
        <f t="shared" si="3"/>
        <v>42214</v>
      </c>
      <c r="E10" s="34">
        <v>40000000</v>
      </c>
      <c r="F10" s="34">
        <v>22030000</v>
      </c>
      <c r="G10" s="35">
        <f t="shared" si="2"/>
        <v>0.55074999999999996</v>
      </c>
      <c r="H10" s="34">
        <v>19030000</v>
      </c>
      <c r="I10" s="36">
        <v>99.878</v>
      </c>
      <c r="J10" s="37">
        <v>4.8999999999999998E-3</v>
      </c>
      <c r="K10" s="36">
        <v>99.751300000000001</v>
      </c>
      <c r="L10" s="37">
        <v>0.01</v>
      </c>
      <c r="M10" s="36">
        <v>99.842799999999997</v>
      </c>
      <c r="N10" s="38">
        <v>6.3E-3</v>
      </c>
      <c r="O10" s="3"/>
      <c r="P10" s="3"/>
      <c r="Q10" s="3"/>
      <c r="R10" s="3"/>
    </row>
    <row r="11" spans="1:18" outlineLevel="1" x14ac:dyDescent="0.25">
      <c r="A11" s="32">
        <v>6</v>
      </c>
      <c r="B11" s="33">
        <v>42192</v>
      </c>
      <c r="C11" s="33">
        <f t="shared" si="0"/>
        <v>42193</v>
      </c>
      <c r="D11" s="33">
        <f t="shared" si="3"/>
        <v>42284</v>
      </c>
      <c r="E11" s="34">
        <v>20000000</v>
      </c>
      <c r="F11" s="34">
        <v>21990000</v>
      </c>
      <c r="G11" s="35">
        <f t="shared" si="2"/>
        <v>1.0994999999999999</v>
      </c>
      <c r="H11" s="34">
        <f t="shared" si="1"/>
        <v>20000000</v>
      </c>
      <c r="I11" s="36">
        <v>99.887900000000002</v>
      </c>
      <c r="J11" s="37">
        <v>4.4999999999999997E-3</v>
      </c>
      <c r="K11" s="36">
        <v>99.838200000000001</v>
      </c>
      <c r="L11" s="37">
        <v>6.4999999999999997E-3</v>
      </c>
      <c r="M11" s="36">
        <v>99.867199999999997</v>
      </c>
      <c r="N11" s="38">
        <v>5.3E-3</v>
      </c>
      <c r="O11" s="3"/>
      <c r="P11" s="3"/>
      <c r="Q11" s="3"/>
      <c r="R11" s="3"/>
    </row>
    <row r="12" spans="1:18" outlineLevel="1" x14ac:dyDescent="0.25">
      <c r="A12" s="32">
        <v>7</v>
      </c>
      <c r="B12" s="33">
        <v>42206</v>
      </c>
      <c r="C12" s="33">
        <f t="shared" si="0"/>
        <v>42207</v>
      </c>
      <c r="D12" s="33">
        <f t="shared" si="3"/>
        <v>42298</v>
      </c>
      <c r="E12" s="34">
        <v>20000000</v>
      </c>
      <c r="F12" s="34">
        <v>22990000</v>
      </c>
      <c r="G12" s="35">
        <f t="shared" si="2"/>
        <v>1.1495</v>
      </c>
      <c r="H12" s="34">
        <f t="shared" si="1"/>
        <v>20000000</v>
      </c>
      <c r="I12" s="36">
        <v>99.863100000000003</v>
      </c>
      <c r="J12" s="37">
        <v>5.4999999999999997E-3</v>
      </c>
      <c r="K12" s="36">
        <v>99.823499999999996</v>
      </c>
      <c r="L12" s="37">
        <v>7.1000000000000004E-3</v>
      </c>
      <c r="M12" s="36">
        <v>99.843400000000003</v>
      </c>
      <c r="N12" s="38">
        <v>6.3E-3</v>
      </c>
      <c r="O12" s="3"/>
      <c r="P12" s="3"/>
      <c r="Q12" s="3"/>
      <c r="R12" s="3"/>
    </row>
    <row r="13" spans="1:18" outlineLevel="1" x14ac:dyDescent="0.25">
      <c r="A13" s="32">
        <v>8</v>
      </c>
      <c r="B13" s="33">
        <v>42269</v>
      </c>
      <c r="C13" s="33">
        <f t="shared" si="0"/>
        <v>42270</v>
      </c>
      <c r="D13" s="33">
        <f t="shared" si="3"/>
        <v>42361</v>
      </c>
      <c r="E13" s="34">
        <v>20000000</v>
      </c>
      <c r="F13" s="34">
        <v>44000000</v>
      </c>
      <c r="G13" s="35">
        <f t="shared" si="2"/>
        <v>2.2000000000000002</v>
      </c>
      <c r="H13" s="34">
        <f t="shared" si="1"/>
        <v>20000000</v>
      </c>
      <c r="I13" s="36">
        <v>99.950199999999995</v>
      </c>
      <c r="J13" s="37">
        <v>2E-3</v>
      </c>
      <c r="K13" s="36">
        <v>99.897900000000007</v>
      </c>
      <c r="L13" s="37">
        <v>4.1000000000000003E-3</v>
      </c>
      <c r="M13" s="36">
        <v>99.923699999999997</v>
      </c>
      <c r="N13" s="38">
        <v>3.0999999999999999E-3</v>
      </c>
      <c r="O13" s="3"/>
      <c r="P13" s="3"/>
      <c r="Q13" s="3"/>
      <c r="R13" s="3"/>
    </row>
    <row r="14" spans="1:18" outlineLevel="1" x14ac:dyDescent="0.25">
      <c r="A14" s="32">
        <v>9</v>
      </c>
      <c r="B14" s="33">
        <v>42444</v>
      </c>
      <c r="C14" s="33">
        <f t="shared" si="0"/>
        <v>42445</v>
      </c>
      <c r="D14" s="33">
        <f t="shared" si="3"/>
        <v>42536</v>
      </c>
      <c r="E14" s="34">
        <v>30000000</v>
      </c>
      <c r="F14" s="34">
        <v>93470000</v>
      </c>
      <c r="G14" s="35">
        <f t="shared" si="2"/>
        <v>3.1156666666666668</v>
      </c>
      <c r="H14" s="34">
        <f t="shared" si="1"/>
        <v>30000000</v>
      </c>
      <c r="I14" s="36">
        <v>99.9452</v>
      </c>
      <c r="J14" s="37">
        <v>2.2000000000000001E-3</v>
      </c>
      <c r="K14" s="36">
        <v>99.922799999999995</v>
      </c>
      <c r="L14" s="37">
        <v>3.0999999999999999E-3</v>
      </c>
      <c r="M14" s="36">
        <v>99.935599999999994</v>
      </c>
      <c r="N14" s="38">
        <v>2.5999999999999999E-3</v>
      </c>
      <c r="O14" s="3"/>
      <c r="P14" s="3"/>
      <c r="Q14" s="3"/>
      <c r="R14" s="3"/>
    </row>
    <row r="15" spans="1:18" outlineLevel="1" x14ac:dyDescent="0.25">
      <c r="A15" s="32">
        <v>10</v>
      </c>
      <c r="B15" s="33">
        <v>42472</v>
      </c>
      <c r="C15" s="33">
        <f t="shared" si="0"/>
        <v>42473</v>
      </c>
      <c r="D15" s="33">
        <f t="shared" si="3"/>
        <v>42564</v>
      </c>
      <c r="E15" s="34">
        <v>30000000</v>
      </c>
      <c r="F15" s="34">
        <v>67240000</v>
      </c>
      <c r="G15" s="35">
        <f t="shared" si="2"/>
        <v>2.2413333333333334</v>
      </c>
      <c r="H15" s="34">
        <f t="shared" si="1"/>
        <v>30000000</v>
      </c>
      <c r="I15" s="36">
        <v>99.955100000000002</v>
      </c>
      <c r="J15" s="37">
        <v>1.8E-3</v>
      </c>
      <c r="K15" s="36">
        <v>99.952699999999993</v>
      </c>
      <c r="L15" s="37">
        <v>1.9E-3</v>
      </c>
      <c r="M15" s="36">
        <v>99.953800000000001</v>
      </c>
      <c r="N15" s="38">
        <v>1.9E-3</v>
      </c>
      <c r="O15" s="3"/>
      <c r="P15" s="3"/>
      <c r="Q15" s="3"/>
      <c r="R15" s="3"/>
    </row>
    <row r="16" spans="1:18" outlineLevel="1" x14ac:dyDescent="0.25">
      <c r="A16" s="32">
        <v>11</v>
      </c>
      <c r="B16" s="33">
        <v>42605</v>
      </c>
      <c r="C16" s="33">
        <f t="shared" si="0"/>
        <v>42606</v>
      </c>
      <c r="D16" s="33">
        <f t="shared" si="3"/>
        <v>42697</v>
      </c>
      <c r="E16" s="34">
        <v>20000000</v>
      </c>
      <c r="F16" s="34">
        <v>51510000</v>
      </c>
      <c r="G16" s="35">
        <f t="shared" si="2"/>
        <v>2.5754999999999999</v>
      </c>
      <c r="H16" s="34">
        <f t="shared" si="1"/>
        <v>20000000</v>
      </c>
      <c r="I16" s="36">
        <v>100.0125</v>
      </c>
      <c r="J16" s="37">
        <v>-5.0000000000000001E-4</v>
      </c>
      <c r="K16" s="36">
        <v>100</v>
      </c>
      <c r="L16" s="37">
        <v>0</v>
      </c>
      <c r="M16" s="36">
        <v>100.0016</v>
      </c>
      <c r="N16" s="39">
        <v>-6.0000000000000002E-5</v>
      </c>
      <c r="O16" s="3"/>
      <c r="P16" s="3"/>
      <c r="Q16" s="3"/>
      <c r="R16" s="3"/>
    </row>
    <row r="17" spans="1:18" outlineLevel="1" x14ac:dyDescent="0.25">
      <c r="A17" s="32">
        <v>12</v>
      </c>
      <c r="B17" s="33">
        <v>42836</v>
      </c>
      <c r="C17" s="33">
        <f t="shared" si="0"/>
        <v>42837</v>
      </c>
      <c r="D17" s="33">
        <f t="shared" si="3"/>
        <v>42928</v>
      </c>
      <c r="E17" s="34">
        <v>20000000</v>
      </c>
      <c r="F17" s="34">
        <v>56150000</v>
      </c>
      <c r="G17" s="35">
        <f t="shared" si="2"/>
        <v>2.8075000000000001</v>
      </c>
      <c r="H17" s="34">
        <f t="shared" si="1"/>
        <v>20000000</v>
      </c>
      <c r="I17" s="36">
        <v>99.975099999999998</v>
      </c>
      <c r="J17" s="37">
        <v>1E-3</v>
      </c>
      <c r="K17" s="36">
        <v>99.900400000000005</v>
      </c>
      <c r="L17" s="37">
        <v>4.0000000000000001E-3</v>
      </c>
      <c r="M17" s="36">
        <v>99.932699999999997</v>
      </c>
      <c r="N17" s="38">
        <v>2.7000000000000001E-3</v>
      </c>
      <c r="O17" s="3"/>
      <c r="P17" s="3"/>
      <c r="Q17" s="3"/>
      <c r="R17" s="3"/>
    </row>
    <row r="18" spans="1:18" outlineLevel="1" x14ac:dyDescent="0.25">
      <c r="A18" s="32">
        <v>13</v>
      </c>
      <c r="B18" s="33">
        <v>42850</v>
      </c>
      <c r="C18" s="33">
        <f t="shared" si="0"/>
        <v>42851</v>
      </c>
      <c r="D18" s="33">
        <f t="shared" si="3"/>
        <v>42942</v>
      </c>
      <c r="E18" s="34">
        <v>30000000</v>
      </c>
      <c r="F18" s="34">
        <v>72500000</v>
      </c>
      <c r="G18" s="35">
        <f t="shared" si="2"/>
        <v>2.4166666666666665</v>
      </c>
      <c r="H18" s="34">
        <f t="shared" si="1"/>
        <v>30000000</v>
      </c>
      <c r="I18" s="36">
        <v>99.975099999999998</v>
      </c>
      <c r="J18" s="37">
        <v>1E-3</v>
      </c>
      <c r="K18" s="36">
        <v>99.937200000000004</v>
      </c>
      <c r="L18" s="37">
        <v>2.5000000000000001E-3</v>
      </c>
      <c r="M18" s="36">
        <v>99.956000000000003</v>
      </c>
      <c r="N18" s="38">
        <v>1.8E-3</v>
      </c>
      <c r="O18" s="3"/>
      <c r="P18" s="3"/>
      <c r="Q18" s="3"/>
      <c r="R18" s="3"/>
    </row>
    <row r="19" spans="1:18" outlineLevel="1" x14ac:dyDescent="0.25">
      <c r="A19" s="40">
        <v>14</v>
      </c>
      <c r="B19" s="41">
        <v>42864</v>
      </c>
      <c r="C19" s="41">
        <f t="shared" si="0"/>
        <v>42865</v>
      </c>
      <c r="D19" s="41">
        <f t="shared" si="3"/>
        <v>42956</v>
      </c>
      <c r="E19" s="42">
        <v>30000000</v>
      </c>
      <c r="F19" s="42">
        <v>46500000</v>
      </c>
      <c r="G19" s="22">
        <f t="shared" si="2"/>
        <v>1.55</v>
      </c>
      <c r="H19" s="42">
        <f t="shared" si="1"/>
        <v>30000000</v>
      </c>
      <c r="I19" s="43">
        <v>99.975099999999998</v>
      </c>
      <c r="J19" s="44">
        <v>1E-3</v>
      </c>
      <c r="K19" s="43">
        <v>99.927800000000005</v>
      </c>
      <c r="L19" s="44">
        <v>2.8999999999999998E-3</v>
      </c>
      <c r="M19" s="43">
        <v>99.953500000000005</v>
      </c>
      <c r="N19" s="45">
        <v>1.9E-3</v>
      </c>
      <c r="O19" s="3"/>
      <c r="P19" s="3"/>
      <c r="Q19" s="3"/>
      <c r="R19" s="3"/>
    </row>
    <row r="20" spans="1:18" x14ac:dyDescent="0.25">
      <c r="A20" s="80" t="s">
        <v>37</v>
      </c>
      <c r="B20" s="80"/>
      <c r="C20" s="80"/>
      <c r="D20" s="80"/>
      <c r="E20" s="10">
        <f>SUM(E6:E19)</f>
        <v>350000000</v>
      </c>
      <c r="F20" s="10">
        <f>SUM(F6:F19)</f>
        <v>774070000</v>
      </c>
      <c r="G20" s="17">
        <f t="shared" si="2"/>
        <v>2.2116285714285713</v>
      </c>
      <c r="H20" s="10">
        <f>SUM(H6:H19)</f>
        <v>329030000</v>
      </c>
      <c r="I20" s="11"/>
      <c r="J20" s="11"/>
      <c r="K20" s="11"/>
      <c r="L20" s="11"/>
      <c r="M20" s="11"/>
      <c r="N20" s="11"/>
      <c r="O20" s="3"/>
      <c r="P20" s="3"/>
      <c r="Q20" s="3"/>
      <c r="R20" s="3"/>
    </row>
    <row r="21" spans="1:18" x14ac:dyDescent="0.25">
      <c r="A21" s="23"/>
      <c r="B21" s="23"/>
      <c r="C21" s="23"/>
      <c r="D21" s="23"/>
      <c r="E21" s="15"/>
      <c r="F21" s="15"/>
      <c r="G21" s="17"/>
      <c r="H21" s="15"/>
      <c r="I21" s="9"/>
      <c r="J21" s="9"/>
      <c r="K21" s="9"/>
      <c r="L21" s="9"/>
      <c r="M21" s="9"/>
      <c r="N21" s="9"/>
      <c r="O21" s="3"/>
      <c r="P21" s="3"/>
      <c r="Q21" s="3"/>
      <c r="R21" s="3"/>
    </row>
    <row r="22" spans="1:18" ht="6.95" customHeight="1" x14ac:dyDescent="0.25">
      <c r="A22" s="14"/>
      <c r="B22" s="14"/>
      <c r="C22" s="14"/>
      <c r="D22" s="14"/>
      <c r="E22" s="15"/>
      <c r="F22" s="15"/>
      <c r="G22" s="15"/>
      <c r="H22" s="15"/>
      <c r="I22" s="9"/>
      <c r="J22" s="9"/>
      <c r="K22" s="9"/>
      <c r="L22" s="9"/>
      <c r="M22" s="9"/>
      <c r="N22" s="9"/>
      <c r="O22" s="3"/>
      <c r="P22" s="3"/>
      <c r="Q22" s="3"/>
      <c r="R22" s="3"/>
    </row>
    <row r="23" spans="1:18" x14ac:dyDescent="0.25">
      <c r="A23" s="19" t="s">
        <v>26</v>
      </c>
      <c r="B23" s="20"/>
      <c r="C23" s="20"/>
      <c r="D23" s="20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5.0999999999999996" customHeight="1" x14ac:dyDescent="0.2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38.1" customHeight="1" x14ac:dyDescent="0.25">
      <c r="A25" s="81" t="s">
        <v>47</v>
      </c>
      <c r="B25" s="78" t="s">
        <v>29</v>
      </c>
      <c r="C25" s="78" t="s">
        <v>30</v>
      </c>
      <c r="D25" s="78" t="s">
        <v>31</v>
      </c>
      <c r="E25" s="89" t="s">
        <v>42</v>
      </c>
      <c r="F25" s="78" t="s">
        <v>32</v>
      </c>
      <c r="G25" s="78" t="s">
        <v>45</v>
      </c>
      <c r="H25" s="78" t="s">
        <v>33</v>
      </c>
      <c r="I25" s="83" t="s">
        <v>34</v>
      </c>
      <c r="J25" s="84"/>
      <c r="K25" s="83" t="s">
        <v>43</v>
      </c>
      <c r="L25" s="84"/>
      <c r="M25" s="83" t="s">
        <v>44</v>
      </c>
      <c r="N25" s="84"/>
      <c r="O25" s="3"/>
      <c r="P25" s="3"/>
      <c r="Q25" s="3"/>
      <c r="R25" s="3"/>
    </row>
    <row r="26" spans="1:18" ht="24" x14ac:dyDescent="0.25">
      <c r="A26" s="82"/>
      <c r="B26" s="79"/>
      <c r="C26" s="79"/>
      <c r="D26" s="79"/>
      <c r="E26" s="90"/>
      <c r="F26" s="79"/>
      <c r="G26" s="91"/>
      <c r="H26" s="79"/>
      <c r="I26" s="6" t="s">
        <v>35</v>
      </c>
      <c r="J26" s="6" t="s">
        <v>36</v>
      </c>
      <c r="K26" s="6" t="s">
        <v>35</v>
      </c>
      <c r="L26" s="6" t="s">
        <v>36</v>
      </c>
      <c r="M26" s="6" t="s">
        <v>35</v>
      </c>
      <c r="N26" s="6" t="s">
        <v>36</v>
      </c>
      <c r="O26" s="3"/>
      <c r="P26" s="3"/>
      <c r="Q26" s="3"/>
      <c r="R26" s="3"/>
    </row>
    <row r="27" spans="1:18" outlineLevel="1" x14ac:dyDescent="0.25">
      <c r="A27" s="25">
        <v>1</v>
      </c>
      <c r="B27" s="26">
        <v>40813</v>
      </c>
      <c r="C27" s="26">
        <v>40814</v>
      </c>
      <c r="D27" s="26">
        <v>40996</v>
      </c>
      <c r="E27" s="27">
        <v>65000000</v>
      </c>
      <c r="F27" s="27">
        <v>104510000</v>
      </c>
      <c r="G27" s="46">
        <v>1.6078461538461539</v>
      </c>
      <c r="H27" s="27">
        <v>65000000</v>
      </c>
      <c r="I27" s="29">
        <v>99.5</v>
      </c>
      <c r="J27" s="47">
        <v>1.01E-2</v>
      </c>
      <c r="K27" s="29">
        <v>98.763900000000007</v>
      </c>
      <c r="L27" s="47">
        <v>2.5100000000000001E-2</v>
      </c>
      <c r="M27" s="29">
        <v>98.854600000000005</v>
      </c>
      <c r="N27" s="31">
        <v>2.3199999999999998E-2</v>
      </c>
      <c r="O27" s="3"/>
      <c r="P27" s="3"/>
      <c r="Q27" s="3"/>
      <c r="R27" s="3"/>
    </row>
    <row r="28" spans="1:18" outlineLevel="1" x14ac:dyDescent="0.25">
      <c r="A28" s="32">
        <v>2</v>
      </c>
      <c r="B28" s="33">
        <v>40855</v>
      </c>
      <c r="C28" s="33">
        <v>40856</v>
      </c>
      <c r="D28" s="33">
        <v>41038</v>
      </c>
      <c r="E28" s="34">
        <v>25000000</v>
      </c>
      <c r="F28" s="34">
        <v>35575000</v>
      </c>
      <c r="G28" s="48">
        <v>1.423</v>
      </c>
      <c r="H28" s="34">
        <v>25000000</v>
      </c>
      <c r="I28" s="36">
        <v>99.115300000000005</v>
      </c>
      <c r="J28" s="49">
        <v>1.7899999999999999E-2</v>
      </c>
      <c r="K28" s="36">
        <v>98.574600000000004</v>
      </c>
      <c r="L28" s="49">
        <v>2.9000000000000001E-2</v>
      </c>
      <c r="M28" s="36">
        <v>98.859800000000007</v>
      </c>
      <c r="N28" s="38">
        <v>2.3099999999999999E-2</v>
      </c>
      <c r="O28" s="3"/>
      <c r="P28" s="3"/>
      <c r="Q28" s="3"/>
      <c r="R28" s="3"/>
    </row>
    <row r="29" spans="1:18" outlineLevel="1" x14ac:dyDescent="0.25">
      <c r="A29" s="32">
        <v>3</v>
      </c>
      <c r="B29" s="33">
        <v>40967</v>
      </c>
      <c r="C29" s="33">
        <f t="shared" ref="C29:C34" si="4">B29+1</f>
        <v>40968</v>
      </c>
      <c r="D29" s="33">
        <v>41150</v>
      </c>
      <c r="E29" s="34">
        <v>20000000</v>
      </c>
      <c r="F29" s="34">
        <v>36690000</v>
      </c>
      <c r="G29" s="48">
        <f>F29/E29</f>
        <v>1.8345</v>
      </c>
      <c r="H29" s="34">
        <f>E29</f>
        <v>20000000</v>
      </c>
      <c r="I29" s="36">
        <v>98.866200000000006</v>
      </c>
      <c r="J29" s="49">
        <v>2.3E-2</v>
      </c>
      <c r="K29" s="36">
        <v>98.671599999999998</v>
      </c>
      <c r="L29" s="49">
        <v>2.7E-2</v>
      </c>
      <c r="M29" s="36">
        <v>98.793499999999995</v>
      </c>
      <c r="N29" s="38">
        <v>2.4549999999999999E-2</v>
      </c>
      <c r="O29" s="3"/>
      <c r="P29" s="3"/>
      <c r="Q29" s="3"/>
      <c r="R29" s="3"/>
    </row>
    <row r="30" spans="1:18" outlineLevel="1" x14ac:dyDescent="0.25">
      <c r="A30" s="32">
        <v>4</v>
      </c>
      <c r="B30" s="33">
        <v>40995</v>
      </c>
      <c r="C30" s="33">
        <f t="shared" si="4"/>
        <v>40996</v>
      </c>
      <c r="D30" s="33">
        <v>41178</v>
      </c>
      <c r="E30" s="34">
        <v>25000000</v>
      </c>
      <c r="F30" s="34">
        <v>32210000</v>
      </c>
      <c r="G30" s="48">
        <f>F30/E30</f>
        <v>1.2884</v>
      </c>
      <c r="H30" s="34">
        <f>E30</f>
        <v>25000000</v>
      </c>
      <c r="I30" s="36">
        <v>99.012600000000006</v>
      </c>
      <c r="J30" s="49">
        <v>0.02</v>
      </c>
      <c r="K30" s="36">
        <v>98.817400000000006</v>
      </c>
      <c r="L30" s="49">
        <v>2.4E-2</v>
      </c>
      <c r="M30" s="36">
        <v>98.876000000000005</v>
      </c>
      <c r="N30" s="38">
        <v>2.2800000000000001E-2</v>
      </c>
      <c r="O30" s="3"/>
      <c r="P30" s="3"/>
      <c r="Q30" s="3"/>
      <c r="R30" s="3"/>
    </row>
    <row r="31" spans="1:18" outlineLevel="1" x14ac:dyDescent="0.25">
      <c r="A31" s="32">
        <v>5</v>
      </c>
      <c r="B31" s="33">
        <v>41023</v>
      </c>
      <c r="C31" s="33">
        <f t="shared" si="4"/>
        <v>41024</v>
      </c>
      <c r="D31" s="33">
        <v>41206</v>
      </c>
      <c r="E31" s="34">
        <v>15000000</v>
      </c>
      <c r="F31" s="34">
        <v>43200000</v>
      </c>
      <c r="G31" s="48">
        <f>F31/E31</f>
        <v>2.88</v>
      </c>
      <c r="H31" s="34">
        <f t="shared" ref="H31:H41" si="5">E31</f>
        <v>15000000</v>
      </c>
      <c r="I31" s="36">
        <v>98.963700000000003</v>
      </c>
      <c r="J31" s="49">
        <v>2.1000000000000001E-2</v>
      </c>
      <c r="K31" s="36">
        <v>98.866200000000006</v>
      </c>
      <c r="L31" s="49">
        <v>2.3E-2</v>
      </c>
      <c r="M31" s="36">
        <v>98.912400000000005</v>
      </c>
      <c r="N31" s="38">
        <v>2.2100000000000002E-2</v>
      </c>
      <c r="O31" s="3"/>
      <c r="P31" s="3"/>
      <c r="Q31" s="3"/>
      <c r="R31" s="3"/>
    </row>
    <row r="32" spans="1:18" outlineLevel="1" x14ac:dyDescent="0.25">
      <c r="A32" s="32">
        <v>6</v>
      </c>
      <c r="B32" s="33">
        <v>41240</v>
      </c>
      <c r="C32" s="33">
        <f t="shared" si="4"/>
        <v>41241</v>
      </c>
      <c r="D32" s="33">
        <v>41423</v>
      </c>
      <c r="E32" s="34">
        <v>30000000</v>
      </c>
      <c r="F32" s="34">
        <v>79720000</v>
      </c>
      <c r="G32" s="48">
        <f t="shared" ref="G32:G41" si="6">F32/E32</f>
        <v>2.6573333333333333</v>
      </c>
      <c r="H32" s="34">
        <f t="shared" si="5"/>
        <v>30000000</v>
      </c>
      <c r="I32" s="36">
        <v>99.022400000000005</v>
      </c>
      <c r="J32" s="49">
        <v>1.9800000000000002E-2</v>
      </c>
      <c r="K32" s="36">
        <v>98.949100000000001</v>
      </c>
      <c r="L32" s="49">
        <v>2.1299999999999999E-2</v>
      </c>
      <c r="M32" s="36">
        <v>98.988699999999994</v>
      </c>
      <c r="N32" s="38">
        <v>2.0500000000000001E-2</v>
      </c>
      <c r="O32" s="3"/>
      <c r="P32" s="3"/>
      <c r="Q32" s="3"/>
      <c r="R32" s="3"/>
    </row>
    <row r="33" spans="1:18" outlineLevel="1" x14ac:dyDescent="0.25">
      <c r="A33" s="32">
        <v>7</v>
      </c>
      <c r="B33" s="33">
        <v>41254</v>
      </c>
      <c r="C33" s="33">
        <f t="shared" si="4"/>
        <v>41255</v>
      </c>
      <c r="D33" s="33">
        <v>41437</v>
      </c>
      <c r="E33" s="34">
        <v>30000000</v>
      </c>
      <c r="F33" s="34">
        <v>61930000</v>
      </c>
      <c r="G33" s="48">
        <f t="shared" si="6"/>
        <v>2.0643333333333334</v>
      </c>
      <c r="H33" s="34">
        <f t="shared" si="5"/>
        <v>30000000</v>
      </c>
      <c r="I33" s="36">
        <v>99.087800000000001</v>
      </c>
      <c r="J33" s="49">
        <v>1.8499999999999999E-2</v>
      </c>
      <c r="K33" s="36">
        <v>98.988200000000006</v>
      </c>
      <c r="L33" s="49">
        <v>2.0500000000000001E-2</v>
      </c>
      <c r="M33" s="36">
        <v>99.090999999999994</v>
      </c>
      <c r="N33" s="38">
        <v>2.01E-2</v>
      </c>
      <c r="O33" s="3"/>
      <c r="P33" s="3"/>
      <c r="Q33" s="3"/>
      <c r="R33" s="3"/>
    </row>
    <row r="34" spans="1:18" outlineLevel="1" x14ac:dyDescent="0.25">
      <c r="A34" s="32">
        <v>8</v>
      </c>
      <c r="B34" s="33">
        <v>41352</v>
      </c>
      <c r="C34" s="33">
        <f t="shared" si="4"/>
        <v>41353</v>
      </c>
      <c r="D34" s="33">
        <v>41535</v>
      </c>
      <c r="E34" s="34">
        <v>30000000</v>
      </c>
      <c r="F34" s="34">
        <v>79980000</v>
      </c>
      <c r="G34" s="48">
        <f t="shared" si="6"/>
        <v>2.6659999999999999</v>
      </c>
      <c r="H34" s="34">
        <f t="shared" si="5"/>
        <v>30000000</v>
      </c>
      <c r="I34" s="36">
        <v>99.111000000000004</v>
      </c>
      <c r="J34" s="49">
        <v>1.7999999999999999E-2</v>
      </c>
      <c r="K34" s="36">
        <v>99.037099999999995</v>
      </c>
      <c r="L34" s="49">
        <v>1.95E-2</v>
      </c>
      <c r="M34" s="36">
        <v>99.067700000000002</v>
      </c>
      <c r="N34" s="38">
        <v>1.89E-2</v>
      </c>
      <c r="O34" s="3"/>
      <c r="P34" s="3"/>
      <c r="Q34" s="3"/>
      <c r="R34" s="3"/>
    </row>
    <row r="35" spans="1:18" outlineLevel="1" x14ac:dyDescent="0.25">
      <c r="A35" s="32">
        <v>9</v>
      </c>
      <c r="B35" s="33">
        <v>41520</v>
      </c>
      <c r="C35" s="33">
        <f t="shared" ref="C35:C40" si="7">B35+1</f>
        <v>41521</v>
      </c>
      <c r="D35" s="33">
        <v>41703</v>
      </c>
      <c r="E35" s="34">
        <v>30000000</v>
      </c>
      <c r="F35" s="34">
        <v>132270000</v>
      </c>
      <c r="G35" s="48">
        <f t="shared" si="6"/>
        <v>4.4089999999999998</v>
      </c>
      <c r="H35" s="34">
        <f t="shared" si="5"/>
        <v>30000000</v>
      </c>
      <c r="I35" s="36">
        <v>99.1845</v>
      </c>
      <c r="J35" s="49">
        <v>1.6500000000000001E-2</v>
      </c>
      <c r="K35" s="36">
        <v>99.110900000000001</v>
      </c>
      <c r="L35" s="49">
        <v>1.7999999999999999E-2</v>
      </c>
      <c r="M35" s="36">
        <v>99.134500000000003</v>
      </c>
      <c r="N35" s="38">
        <v>1.7500000000000002E-2</v>
      </c>
      <c r="O35" s="3"/>
      <c r="P35" s="3"/>
      <c r="Q35" s="3"/>
      <c r="R35" s="3"/>
    </row>
    <row r="36" spans="1:18" outlineLevel="1" x14ac:dyDescent="0.25">
      <c r="A36" s="32">
        <v>10</v>
      </c>
      <c r="B36" s="33">
        <v>41730</v>
      </c>
      <c r="C36" s="33">
        <f t="shared" si="7"/>
        <v>41731</v>
      </c>
      <c r="D36" s="33">
        <f>C36+182</f>
        <v>41913</v>
      </c>
      <c r="E36" s="34">
        <v>15000000</v>
      </c>
      <c r="F36" s="34">
        <v>34810000</v>
      </c>
      <c r="G36" s="48">
        <f t="shared" si="6"/>
        <v>2.3206666666666669</v>
      </c>
      <c r="H36" s="34">
        <f t="shared" si="5"/>
        <v>15000000</v>
      </c>
      <c r="I36" s="36">
        <v>99.7761</v>
      </c>
      <c r="J36" s="49">
        <v>4.4999999999999997E-3</v>
      </c>
      <c r="K36" s="36">
        <v>99.405199999999994</v>
      </c>
      <c r="L36" s="49">
        <v>1.2E-2</v>
      </c>
      <c r="M36" s="36">
        <v>99.6006</v>
      </c>
      <c r="N36" s="38">
        <v>8.0000000000000002E-3</v>
      </c>
      <c r="O36" s="3"/>
      <c r="P36" s="3"/>
      <c r="Q36" s="3"/>
      <c r="R36" s="3"/>
    </row>
    <row r="37" spans="1:18" outlineLevel="1" x14ac:dyDescent="0.25">
      <c r="A37" s="32">
        <v>11</v>
      </c>
      <c r="B37" s="33">
        <v>41744</v>
      </c>
      <c r="C37" s="33">
        <f t="shared" si="7"/>
        <v>41745</v>
      </c>
      <c r="D37" s="33">
        <f>C37+182</f>
        <v>41927</v>
      </c>
      <c r="E37" s="34">
        <v>15000000</v>
      </c>
      <c r="F37" s="34">
        <v>49330000</v>
      </c>
      <c r="G37" s="48">
        <f t="shared" si="6"/>
        <v>3.2886666666666668</v>
      </c>
      <c r="H37" s="34">
        <f t="shared" si="5"/>
        <v>15000000</v>
      </c>
      <c r="I37" s="36">
        <v>99.701700000000002</v>
      </c>
      <c r="J37" s="49">
        <v>6.0000000000000001E-3</v>
      </c>
      <c r="K37" s="36">
        <v>99.503799999999998</v>
      </c>
      <c r="L37" s="49">
        <v>0.01</v>
      </c>
      <c r="M37" s="36">
        <v>99.599500000000006</v>
      </c>
      <c r="N37" s="38">
        <v>8.0999999999999996E-3</v>
      </c>
      <c r="O37" s="3"/>
      <c r="P37" s="3"/>
      <c r="Q37" s="3"/>
      <c r="R37" s="3"/>
    </row>
    <row r="38" spans="1:18" outlineLevel="1" x14ac:dyDescent="0.25">
      <c r="A38" s="32">
        <v>12</v>
      </c>
      <c r="B38" s="33">
        <v>41765</v>
      </c>
      <c r="C38" s="33">
        <f t="shared" si="7"/>
        <v>41766</v>
      </c>
      <c r="D38" s="33">
        <f>C38+182</f>
        <v>41948</v>
      </c>
      <c r="E38" s="34">
        <v>20000000</v>
      </c>
      <c r="F38" s="34">
        <v>47390000</v>
      </c>
      <c r="G38" s="48">
        <f t="shared" si="6"/>
        <v>2.3694999999999999</v>
      </c>
      <c r="H38" s="34">
        <f t="shared" si="5"/>
        <v>20000000</v>
      </c>
      <c r="I38" s="36">
        <v>99.6524</v>
      </c>
      <c r="J38" s="49">
        <v>7.0000000000000001E-3</v>
      </c>
      <c r="K38" s="36">
        <v>99.602699999999999</v>
      </c>
      <c r="L38" s="49">
        <v>8.0000000000000002E-3</v>
      </c>
      <c r="M38" s="36">
        <v>99.631200000000007</v>
      </c>
      <c r="N38" s="38">
        <v>7.4000000000000003E-3</v>
      </c>
      <c r="O38" s="3"/>
      <c r="P38" s="3"/>
      <c r="Q38" s="3"/>
      <c r="R38" s="3"/>
    </row>
    <row r="39" spans="1:18" outlineLevel="1" x14ac:dyDescent="0.25">
      <c r="A39" s="32">
        <v>13</v>
      </c>
      <c r="B39" s="33">
        <v>41870</v>
      </c>
      <c r="C39" s="33">
        <f t="shared" si="7"/>
        <v>41871</v>
      </c>
      <c r="D39" s="33">
        <v>42053</v>
      </c>
      <c r="E39" s="34">
        <v>20000000</v>
      </c>
      <c r="F39" s="34">
        <v>26000000</v>
      </c>
      <c r="G39" s="48">
        <f t="shared" si="6"/>
        <v>1.3</v>
      </c>
      <c r="H39" s="34">
        <f t="shared" si="5"/>
        <v>20000000</v>
      </c>
      <c r="I39" s="36">
        <v>99.577699999999993</v>
      </c>
      <c r="J39" s="49">
        <v>8.5000000000000006E-3</v>
      </c>
      <c r="K39" s="36">
        <v>99.257599999999996</v>
      </c>
      <c r="L39" s="49">
        <v>1.4999999999999999E-2</v>
      </c>
      <c r="M39" s="36">
        <v>99.407899999999998</v>
      </c>
      <c r="N39" s="38">
        <v>1.1900000000000001E-2</v>
      </c>
      <c r="O39" s="3"/>
      <c r="P39" s="3"/>
      <c r="Q39" s="3"/>
      <c r="R39" s="3"/>
    </row>
    <row r="40" spans="1:18" outlineLevel="1" x14ac:dyDescent="0.25">
      <c r="A40" s="32">
        <v>14</v>
      </c>
      <c r="B40" s="33">
        <v>41954</v>
      </c>
      <c r="C40" s="33">
        <f t="shared" si="7"/>
        <v>41955</v>
      </c>
      <c r="D40" s="33">
        <f>C40+182</f>
        <v>42137</v>
      </c>
      <c r="E40" s="34">
        <v>20000000</v>
      </c>
      <c r="F40" s="34">
        <v>57900000</v>
      </c>
      <c r="G40" s="48">
        <f t="shared" si="6"/>
        <v>2.895</v>
      </c>
      <c r="H40" s="34">
        <f t="shared" si="5"/>
        <v>20000000</v>
      </c>
      <c r="I40" s="36">
        <v>99.608000000000004</v>
      </c>
      <c r="J40" s="49">
        <v>7.9000000000000008E-3</v>
      </c>
      <c r="K40" s="36">
        <v>99.405299999999997</v>
      </c>
      <c r="L40" s="49">
        <v>1.2E-2</v>
      </c>
      <c r="M40" s="36">
        <v>99.511300000000006</v>
      </c>
      <c r="N40" s="38">
        <v>9.7999999999999997E-3</v>
      </c>
      <c r="O40" s="3"/>
      <c r="P40" s="3"/>
      <c r="Q40" s="3"/>
      <c r="R40" s="3"/>
    </row>
    <row r="41" spans="1:18" outlineLevel="1" x14ac:dyDescent="0.25">
      <c r="A41" s="32">
        <v>15</v>
      </c>
      <c r="B41" s="33">
        <v>42073</v>
      </c>
      <c r="C41" s="33">
        <v>42074</v>
      </c>
      <c r="D41" s="33">
        <f>C41+182</f>
        <v>42256</v>
      </c>
      <c r="E41" s="34">
        <v>30000000</v>
      </c>
      <c r="F41" s="34">
        <v>85360000</v>
      </c>
      <c r="G41" s="48">
        <f t="shared" si="6"/>
        <v>2.8453333333333335</v>
      </c>
      <c r="H41" s="34">
        <f t="shared" si="5"/>
        <v>30000000</v>
      </c>
      <c r="I41" s="36">
        <v>99.73</v>
      </c>
      <c r="J41" s="49">
        <v>5.4000000000000003E-3</v>
      </c>
      <c r="K41" s="36">
        <v>99.553200000000004</v>
      </c>
      <c r="L41" s="49">
        <v>8.9999999999999993E-3</v>
      </c>
      <c r="M41" s="36">
        <v>99.629099999999994</v>
      </c>
      <c r="N41" s="38">
        <v>7.4999999999999997E-3</v>
      </c>
      <c r="O41" s="3"/>
      <c r="P41" s="3"/>
      <c r="Q41" s="3"/>
      <c r="R41" s="3"/>
    </row>
    <row r="42" spans="1:18" outlineLevel="1" x14ac:dyDescent="0.25">
      <c r="A42" s="32">
        <v>16</v>
      </c>
      <c r="B42" s="33">
        <v>42087</v>
      </c>
      <c r="C42" s="33">
        <f>B42+1</f>
        <v>42088</v>
      </c>
      <c r="D42" s="33">
        <v>42270</v>
      </c>
      <c r="E42" s="34">
        <v>30000000</v>
      </c>
      <c r="F42" s="34">
        <v>62780000</v>
      </c>
      <c r="G42" s="48">
        <f>F42/E42</f>
        <v>2.0926666666666667</v>
      </c>
      <c r="H42" s="34">
        <f>E42</f>
        <v>30000000</v>
      </c>
      <c r="I42" s="36">
        <v>99.761200000000002</v>
      </c>
      <c r="J42" s="49">
        <v>4.7999999999999996E-3</v>
      </c>
      <c r="K42" s="36">
        <v>99.632400000000004</v>
      </c>
      <c r="L42" s="49">
        <v>7.4000000000000003E-3</v>
      </c>
      <c r="M42" s="36">
        <v>99.685900000000004</v>
      </c>
      <c r="N42" s="38">
        <v>6.3E-3</v>
      </c>
      <c r="O42" s="3"/>
      <c r="P42" s="3"/>
      <c r="Q42" s="3"/>
      <c r="R42" s="3"/>
    </row>
    <row r="43" spans="1:18" outlineLevel="1" x14ac:dyDescent="0.25">
      <c r="A43" s="32">
        <v>17</v>
      </c>
      <c r="B43" s="33">
        <v>42129</v>
      </c>
      <c r="C43" s="33">
        <f>B43+1</f>
        <v>42130</v>
      </c>
      <c r="D43" s="33">
        <v>42312</v>
      </c>
      <c r="E43" s="34">
        <v>20000000</v>
      </c>
      <c r="F43" s="34">
        <v>55500000</v>
      </c>
      <c r="G43" s="48">
        <f>F43/E43</f>
        <v>2.7749999999999999</v>
      </c>
      <c r="H43" s="34">
        <f>E43</f>
        <v>20000000</v>
      </c>
      <c r="I43" s="36">
        <v>99.701700000000002</v>
      </c>
      <c r="J43" s="49">
        <v>6.0000000000000001E-3</v>
      </c>
      <c r="K43" s="36">
        <v>99.637299999999996</v>
      </c>
      <c r="L43" s="49">
        <v>7.3000000000000001E-3</v>
      </c>
      <c r="M43" s="36">
        <v>99.665700000000001</v>
      </c>
      <c r="N43" s="38">
        <v>6.7000000000000002E-3</v>
      </c>
      <c r="O43" s="3"/>
      <c r="P43" s="3"/>
      <c r="Q43" s="3"/>
      <c r="R43" s="3"/>
    </row>
    <row r="44" spans="1:18" outlineLevel="1" x14ac:dyDescent="0.25">
      <c r="A44" s="32">
        <v>18</v>
      </c>
      <c r="B44" s="33">
        <v>42143</v>
      </c>
      <c r="C44" s="33">
        <f t="shared" ref="C44:C53" si="8">B44+1</f>
        <v>42144</v>
      </c>
      <c r="D44" s="33">
        <v>42326</v>
      </c>
      <c r="E44" s="34">
        <v>20000000</v>
      </c>
      <c r="F44" s="34">
        <v>38990000</v>
      </c>
      <c r="G44" s="48">
        <f t="shared" ref="G44:G53" si="9">F44/E44</f>
        <v>1.9495</v>
      </c>
      <c r="H44" s="34">
        <f t="shared" ref="H44:H52" si="10">E44</f>
        <v>20000000</v>
      </c>
      <c r="I44" s="36">
        <v>99.756299999999996</v>
      </c>
      <c r="J44" s="49">
        <v>4.8999999999999998E-3</v>
      </c>
      <c r="K44" s="36">
        <v>99.676900000000003</v>
      </c>
      <c r="L44" s="49">
        <v>6.4999999999999997E-3</v>
      </c>
      <c r="M44" s="36">
        <v>99.701400000000007</v>
      </c>
      <c r="N44" s="38">
        <v>6.0000000000000001E-3</v>
      </c>
      <c r="O44" s="3"/>
      <c r="P44" s="3"/>
      <c r="Q44" s="3"/>
      <c r="R44" s="3"/>
    </row>
    <row r="45" spans="1:18" outlineLevel="1" x14ac:dyDescent="0.25">
      <c r="A45" s="32">
        <v>19</v>
      </c>
      <c r="B45" s="33">
        <v>42171</v>
      </c>
      <c r="C45" s="33">
        <f t="shared" si="8"/>
        <v>42172</v>
      </c>
      <c r="D45" s="33">
        <v>42354</v>
      </c>
      <c r="E45" s="34">
        <v>20000000</v>
      </c>
      <c r="F45" s="34">
        <v>56490000</v>
      </c>
      <c r="G45" s="48">
        <f t="shared" si="9"/>
        <v>2.8245</v>
      </c>
      <c r="H45" s="34">
        <f t="shared" si="10"/>
        <v>20000000</v>
      </c>
      <c r="I45" s="36">
        <v>99.786000000000001</v>
      </c>
      <c r="J45" s="49">
        <v>4.3E-3</v>
      </c>
      <c r="K45" s="36">
        <v>99.711600000000004</v>
      </c>
      <c r="L45" s="49">
        <v>5.7999999999999996E-3</v>
      </c>
      <c r="M45" s="36">
        <v>99.744399999999999</v>
      </c>
      <c r="N45" s="38">
        <v>5.1000000000000004E-3</v>
      </c>
      <c r="O45" s="3"/>
      <c r="P45" s="3"/>
      <c r="Q45" s="3"/>
      <c r="R45" s="3"/>
    </row>
    <row r="46" spans="1:18" outlineLevel="1" x14ac:dyDescent="0.25">
      <c r="A46" s="32">
        <v>20</v>
      </c>
      <c r="B46" s="33">
        <v>42290</v>
      </c>
      <c r="C46" s="33">
        <f t="shared" si="8"/>
        <v>42291</v>
      </c>
      <c r="D46" s="33">
        <v>42473</v>
      </c>
      <c r="E46" s="34">
        <v>20000000</v>
      </c>
      <c r="F46" s="34">
        <v>64000000</v>
      </c>
      <c r="G46" s="48">
        <f t="shared" si="9"/>
        <v>3.2</v>
      </c>
      <c r="H46" s="34">
        <f t="shared" si="10"/>
        <v>20000000</v>
      </c>
      <c r="I46" s="36">
        <v>99.855599999999995</v>
      </c>
      <c r="J46" s="49">
        <v>2.8999999999999998E-3</v>
      </c>
      <c r="K46" s="36">
        <v>99.800899999999999</v>
      </c>
      <c r="L46" s="49">
        <v>4.0000000000000001E-3</v>
      </c>
      <c r="M46" s="36">
        <v>99.825900000000004</v>
      </c>
      <c r="N46" s="38">
        <v>3.5000000000000001E-3</v>
      </c>
      <c r="O46" s="3"/>
      <c r="P46" s="3"/>
      <c r="Q46" s="3"/>
      <c r="R46" s="3"/>
    </row>
    <row r="47" spans="1:18" outlineLevel="1" x14ac:dyDescent="0.25">
      <c r="A47" s="32">
        <v>21</v>
      </c>
      <c r="B47" s="33">
        <v>42318</v>
      </c>
      <c r="C47" s="33">
        <f t="shared" si="8"/>
        <v>42319</v>
      </c>
      <c r="D47" s="33">
        <v>42501</v>
      </c>
      <c r="E47" s="34">
        <v>20000000</v>
      </c>
      <c r="F47" s="34">
        <v>50740000</v>
      </c>
      <c r="G47" s="48">
        <f t="shared" si="9"/>
        <v>2.5369999999999999</v>
      </c>
      <c r="H47" s="34">
        <f t="shared" si="10"/>
        <v>20000000</v>
      </c>
      <c r="I47" s="36">
        <v>99.860600000000005</v>
      </c>
      <c r="J47" s="49">
        <v>2.8E-3</v>
      </c>
      <c r="K47" s="36">
        <v>99.821299999999994</v>
      </c>
      <c r="L47" s="49">
        <v>3.5999999999999999E-3</v>
      </c>
      <c r="M47" s="36">
        <v>99.840900000000005</v>
      </c>
      <c r="N47" s="38">
        <v>3.2000000000000002E-3</v>
      </c>
      <c r="O47" s="3"/>
      <c r="P47" s="3"/>
      <c r="Q47" s="3"/>
      <c r="R47" s="3"/>
    </row>
    <row r="48" spans="1:18" outlineLevel="1" x14ac:dyDescent="0.25">
      <c r="A48" s="32">
        <v>22</v>
      </c>
      <c r="B48" s="33">
        <v>42451</v>
      </c>
      <c r="C48" s="33">
        <f t="shared" si="8"/>
        <v>42452</v>
      </c>
      <c r="D48" s="33">
        <f>C48+182</f>
        <v>42634</v>
      </c>
      <c r="E48" s="34">
        <v>30000000</v>
      </c>
      <c r="F48" s="34">
        <v>99910000</v>
      </c>
      <c r="G48" s="48">
        <f t="shared" si="9"/>
        <v>3.3303333333333334</v>
      </c>
      <c r="H48" s="34">
        <f t="shared" si="10"/>
        <v>30000000</v>
      </c>
      <c r="I48" s="36">
        <v>99.895899999999997</v>
      </c>
      <c r="J48" s="49">
        <v>2.0999999999999999E-3</v>
      </c>
      <c r="K48" s="36">
        <v>99.8904</v>
      </c>
      <c r="L48" s="49">
        <v>2.2000000000000001E-3</v>
      </c>
      <c r="M48" s="36">
        <v>99.8917</v>
      </c>
      <c r="N48" s="38">
        <v>2.2000000000000001E-3</v>
      </c>
      <c r="O48" s="3"/>
      <c r="P48" s="3"/>
      <c r="Q48" s="3"/>
      <c r="R48" s="3"/>
    </row>
    <row r="49" spans="1:18" outlineLevel="1" x14ac:dyDescent="0.25">
      <c r="A49" s="32">
        <v>23</v>
      </c>
      <c r="B49" s="33">
        <v>42465</v>
      </c>
      <c r="C49" s="33">
        <f t="shared" si="8"/>
        <v>42466</v>
      </c>
      <c r="D49" s="33">
        <f t="shared" ref="D49:D61" si="11">C49+182</f>
        <v>42648</v>
      </c>
      <c r="E49" s="34">
        <v>20000000</v>
      </c>
      <c r="F49" s="34">
        <v>84410000</v>
      </c>
      <c r="G49" s="48">
        <f t="shared" si="9"/>
        <v>4.2205000000000004</v>
      </c>
      <c r="H49" s="34">
        <f t="shared" si="10"/>
        <v>20000000</v>
      </c>
      <c r="I49" s="36">
        <v>99.910300000000007</v>
      </c>
      <c r="J49" s="49">
        <v>1.8E-3</v>
      </c>
      <c r="K49" s="36">
        <v>99.895899999999997</v>
      </c>
      <c r="L49" s="49">
        <v>2.0999999999999999E-3</v>
      </c>
      <c r="M49" s="36">
        <v>99.904399999999995</v>
      </c>
      <c r="N49" s="38">
        <v>1.9E-3</v>
      </c>
      <c r="O49" s="3"/>
      <c r="P49" s="3"/>
      <c r="Q49" s="3"/>
      <c r="R49" s="3"/>
    </row>
    <row r="50" spans="1:18" outlineLevel="1" x14ac:dyDescent="0.25">
      <c r="A50" s="32">
        <v>24</v>
      </c>
      <c r="B50" s="33">
        <v>42486</v>
      </c>
      <c r="C50" s="33">
        <f t="shared" si="8"/>
        <v>42487</v>
      </c>
      <c r="D50" s="33">
        <f t="shared" si="11"/>
        <v>42669</v>
      </c>
      <c r="E50" s="34">
        <v>30000000</v>
      </c>
      <c r="F50" s="34">
        <v>67250000</v>
      </c>
      <c r="G50" s="48">
        <f t="shared" si="9"/>
        <v>2.2416666666666667</v>
      </c>
      <c r="H50" s="34">
        <f t="shared" si="10"/>
        <v>30000000</v>
      </c>
      <c r="I50" s="36">
        <v>99.940200000000004</v>
      </c>
      <c r="J50" s="49">
        <v>1.1999999999999999E-3</v>
      </c>
      <c r="K50" s="36">
        <v>99.920500000000004</v>
      </c>
      <c r="L50" s="49">
        <v>1.6000000000000001E-3</v>
      </c>
      <c r="M50" s="36">
        <v>99.929599999999994</v>
      </c>
      <c r="N50" s="38">
        <v>1.4E-3</v>
      </c>
      <c r="O50" s="3"/>
      <c r="P50" s="3"/>
      <c r="Q50" s="3"/>
      <c r="R50" s="3"/>
    </row>
    <row r="51" spans="1:18" outlineLevel="1" x14ac:dyDescent="0.25">
      <c r="A51" s="32">
        <v>25</v>
      </c>
      <c r="B51" s="33">
        <v>42500</v>
      </c>
      <c r="C51" s="33">
        <f t="shared" si="8"/>
        <v>42501</v>
      </c>
      <c r="D51" s="33">
        <f t="shared" si="11"/>
        <v>42683</v>
      </c>
      <c r="E51" s="34">
        <v>20000000</v>
      </c>
      <c r="F51" s="34">
        <v>64010000</v>
      </c>
      <c r="G51" s="48">
        <f t="shared" si="9"/>
        <v>3.2004999999999999</v>
      </c>
      <c r="H51" s="34">
        <f t="shared" si="10"/>
        <v>20000000</v>
      </c>
      <c r="I51" s="36">
        <v>99.970600000000005</v>
      </c>
      <c r="J51" s="49">
        <v>5.9999999999999995E-4</v>
      </c>
      <c r="K51" s="36">
        <v>99.965599999999995</v>
      </c>
      <c r="L51" s="49">
        <v>6.9999999999999999E-4</v>
      </c>
      <c r="M51" s="36">
        <v>99.968100000000007</v>
      </c>
      <c r="N51" s="38">
        <v>5.9999999999999995E-4</v>
      </c>
      <c r="O51" s="3"/>
      <c r="P51" s="3"/>
      <c r="Q51" s="3"/>
      <c r="R51" s="3"/>
    </row>
    <row r="52" spans="1:18" outlineLevel="1" x14ac:dyDescent="0.25">
      <c r="A52" s="32">
        <v>26</v>
      </c>
      <c r="B52" s="33">
        <v>42528</v>
      </c>
      <c r="C52" s="33">
        <f t="shared" si="8"/>
        <v>42529</v>
      </c>
      <c r="D52" s="33">
        <f t="shared" si="11"/>
        <v>42711</v>
      </c>
      <c r="E52" s="34">
        <v>20000000</v>
      </c>
      <c r="F52" s="34">
        <v>56720000</v>
      </c>
      <c r="G52" s="48">
        <f t="shared" si="9"/>
        <v>2.8359999999999999</v>
      </c>
      <c r="H52" s="34">
        <f t="shared" si="10"/>
        <v>20000000</v>
      </c>
      <c r="I52" s="36">
        <v>100.01</v>
      </c>
      <c r="J52" s="49">
        <v>-2.0100000000000001E-4</v>
      </c>
      <c r="K52" s="36">
        <v>99.980099999999993</v>
      </c>
      <c r="L52" s="49">
        <v>3.9899999999999999E-4</v>
      </c>
      <c r="M52" s="36">
        <v>100.0014</v>
      </c>
      <c r="N52" s="39">
        <v>-2.8E-5</v>
      </c>
      <c r="O52" s="3"/>
      <c r="P52" s="3"/>
      <c r="Q52" s="3"/>
      <c r="R52" s="3"/>
    </row>
    <row r="53" spans="1:18" outlineLevel="1" x14ac:dyDescent="0.25">
      <c r="A53" s="32">
        <v>27</v>
      </c>
      <c r="B53" s="33">
        <v>42710</v>
      </c>
      <c r="C53" s="33">
        <f t="shared" si="8"/>
        <v>42711</v>
      </c>
      <c r="D53" s="33">
        <f t="shared" si="11"/>
        <v>42893</v>
      </c>
      <c r="E53" s="34">
        <v>30000000</v>
      </c>
      <c r="F53" s="34">
        <v>5000000</v>
      </c>
      <c r="G53" s="48">
        <f t="shared" si="9"/>
        <v>0.16666666666666666</v>
      </c>
      <c r="H53" s="34">
        <v>5000000</v>
      </c>
      <c r="I53" s="36">
        <v>99.434799999999996</v>
      </c>
      <c r="J53" s="49">
        <v>1.14E-2</v>
      </c>
      <c r="K53" s="36">
        <v>99.424899999999994</v>
      </c>
      <c r="L53" s="49">
        <v>1.1599999999999999E-2</v>
      </c>
      <c r="M53" s="36">
        <v>99.429900000000004</v>
      </c>
      <c r="N53" s="38">
        <v>1.15E-2</v>
      </c>
      <c r="O53" s="3"/>
      <c r="P53" s="3"/>
      <c r="Q53" s="3"/>
      <c r="R53" s="3"/>
    </row>
    <row r="54" spans="1:18" outlineLevel="1" x14ac:dyDescent="0.25">
      <c r="A54" s="32">
        <v>28</v>
      </c>
      <c r="B54" s="33">
        <v>42726</v>
      </c>
      <c r="C54" s="33">
        <f>B54+1</f>
        <v>42727</v>
      </c>
      <c r="D54" s="33">
        <f t="shared" si="11"/>
        <v>42909</v>
      </c>
      <c r="E54" s="34">
        <v>50000000</v>
      </c>
      <c r="F54" s="34">
        <v>138170000</v>
      </c>
      <c r="G54" s="48">
        <f>F54/E54</f>
        <v>2.7633999999999999</v>
      </c>
      <c r="H54" s="34">
        <f t="shared" ref="H54:H61" si="12">E54</f>
        <v>50000000</v>
      </c>
      <c r="I54" s="36">
        <v>99.553200000000004</v>
      </c>
      <c r="J54" s="49">
        <v>8.9999999999999993E-3</v>
      </c>
      <c r="K54" s="36">
        <v>99.503799999999998</v>
      </c>
      <c r="L54" s="49">
        <v>0.01</v>
      </c>
      <c r="M54" s="36">
        <v>99.504400000000004</v>
      </c>
      <c r="N54" s="38">
        <v>0.01</v>
      </c>
    </row>
    <row r="55" spans="1:18" outlineLevel="1" x14ac:dyDescent="0.25">
      <c r="A55" s="32">
        <v>29</v>
      </c>
      <c r="B55" s="33">
        <v>42878</v>
      </c>
      <c r="C55" s="33">
        <f>B55+1</f>
        <v>42879</v>
      </c>
      <c r="D55" s="33">
        <f t="shared" si="11"/>
        <v>43061</v>
      </c>
      <c r="E55" s="50">
        <v>20000000</v>
      </c>
      <c r="F55" s="34">
        <v>53650000</v>
      </c>
      <c r="G55" s="48">
        <f>F55/E55</f>
        <v>2.6825000000000001</v>
      </c>
      <c r="H55" s="34">
        <f t="shared" si="12"/>
        <v>20000000</v>
      </c>
      <c r="I55" s="36">
        <v>99.901200000000003</v>
      </c>
      <c r="J55" s="49">
        <v>2E-3</v>
      </c>
      <c r="K55" s="36">
        <v>99.8506</v>
      </c>
      <c r="L55" s="49">
        <v>3.0000000000000001E-3</v>
      </c>
      <c r="M55" s="36">
        <v>99.870400000000004</v>
      </c>
      <c r="N55" s="38">
        <v>2.5999999999999999E-3</v>
      </c>
    </row>
    <row r="56" spans="1:18" outlineLevel="1" x14ac:dyDescent="0.25">
      <c r="A56" s="32">
        <v>30</v>
      </c>
      <c r="B56" s="33">
        <v>42892</v>
      </c>
      <c r="C56" s="33">
        <f t="shared" ref="C56:C61" si="13">B56+1</f>
        <v>42893</v>
      </c>
      <c r="D56" s="33">
        <f t="shared" si="11"/>
        <v>43075</v>
      </c>
      <c r="E56" s="34">
        <v>30000000</v>
      </c>
      <c r="F56" s="34">
        <v>53300000</v>
      </c>
      <c r="G56" s="48">
        <f>F56/E56</f>
        <v>1.7766666666666666</v>
      </c>
      <c r="H56" s="34">
        <f t="shared" si="12"/>
        <v>30000000</v>
      </c>
      <c r="I56" s="36">
        <v>99.915300000000002</v>
      </c>
      <c r="J56" s="49">
        <v>1.6999999999999999E-3</v>
      </c>
      <c r="K56" s="36">
        <v>99.855599999999995</v>
      </c>
      <c r="L56" s="49">
        <v>2.8999999999999998E-3</v>
      </c>
      <c r="M56" s="36">
        <v>99.873599999999996</v>
      </c>
      <c r="N56" s="38">
        <v>2.5000000000000001E-3</v>
      </c>
    </row>
    <row r="57" spans="1:18" outlineLevel="1" x14ac:dyDescent="0.25">
      <c r="A57" s="32">
        <v>31</v>
      </c>
      <c r="B57" s="33">
        <v>42899</v>
      </c>
      <c r="C57" s="33">
        <f t="shared" si="13"/>
        <v>42900</v>
      </c>
      <c r="D57" s="33">
        <f t="shared" si="11"/>
        <v>43082</v>
      </c>
      <c r="E57" s="34">
        <v>30000000</v>
      </c>
      <c r="F57" s="34">
        <v>31900000</v>
      </c>
      <c r="G57" s="48">
        <f t="shared" ref="G57:G62" si="14">F57/E57</f>
        <v>1.0633333333333332</v>
      </c>
      <c r="H57" s="34">
        <f t="shared" si="12"/>
        <v>30000000</v>
      </c>
      <c r="I57" s="36">
        <v>99.900400000000005</v>
      </c>
      <c r="J57" s="49">
        <v>2E-3</v>
      </c>
      <c r="K57" s="36">
        <v>99.845699999999994</v>
      </c>
      <c r="L57" s="49">
        <v>3.0999999999999999E-3</v>
      </c>
      <c r="M57" s="36">
        <v>99.867699999999999</v>
      </c>
      <c r="N57" s="38">
        <v>2.7000000000000001E-3</v>
      </c>
    </row>
    <row r="58" spans="1:18" outlineLevel="1" x14ac:dyDescent="0.25">
      <c r="A58" s="52">
        <v>32</v>
      </c>
      <c r="B58" s="33">
        <v>43081</v>
      </c>
      <c r="C58" s="33">
        <f t="shared" si="13"/>
        <v>43082</v>
      </c>
      <c r="D58" s="33">
        <f t="shared" si="11"/>
        <v>43264</v>
      </c>
      <c r="E58" s="34">
        <v>20000000</v>
      </c>
      <c r="F58" s="34">
        <v>79500000</v>
      </c>
      <c r="G58" s="48">
        <f t="shared" si="14"/>
        <v>3.9750000000000001</v>
      </c>
      <c r="H58" s="34">
        <f t="shared" si="12"/>
        <v>20000000</v>
      </c>
      <c r="I58" s="36">
        <v>99.9816</v>
      </c>
      <c r="J58" s="49">
        <v>4.0000000000000002E-4</v>
      </c>
      <c r="K58" s="36">
        <v>99.9726</v>
      </c>
      <c r="L58" s="49">
        <v>5.0000000000000001E-4</v>
      </c>
      <c r="M58" s="36">
        <v>99.977500000000006</v>
      </c>
      <c r="N58" s="38">
        <v>4.4999999999999999E-4</v>
      </c>
    </row>
    <row r="59" spans="1:18" outlineLevel="1" x14ac:dyDescent="0.25">
      <c r="A59" s="53">
        <v>33</v>
      </c>
      <c r="B59" s="54">
        <v>43970</v>
      </c>
      <c r="C59" s="54">
        <f t="shared" si="13"/>
        <v>43971</v>
      </c>
      <c r="D59" s="54">
        <f t="shared" si="11"/>
        <v>44153</v>
      </c>
      <c r="E59" s="56">
        <v>60000000</v>
      </c>
      <c r="F59" s="56">
        <v>99000000</v>
      </c>
      <c r="G59" s="61">
        <f t="shared" si="14"/>
        <v>1.65</v>
      </c>
      <c r="H59" s="56">
        <f t="shared" si="12"/>
        <v>60000000</v>
      </c>
      <c r="I59" s="58">
        <v>100</v>
      </c>
      <c r="J59" s="59">
        <v>0</v>
      </c>
      <c r="K59" s="58">
        <v>99.874799999999993</v>
      </c>
      <c r="L59" s="59">
        <v>2.5000000000000001E-3</v>
      </c>
      <c r="M59" s="58">
        <v>99.932500000000005</v>
      </c>
      <c r="N59" s="62">
        <v>1.3500000000000001E-3</v>
      </c>
    </row>
    <row r="60" spans="1:18" outlineLevel="1" x14ac:dyDescent="0.25">
      <c r="A60" s="53">
        <v>34</v>
      </c>
      <c r="B60" s="54">
        <v>44152</v>
      </c>
      <c r="C60" s="54">
        <f t="shared" si="13"/>
        <v>44153</v>
      </c>
      <c r="D60" s="54">
        <f t="shared" si="11"/>
        <v>44335</v>
      </c>
      <c r="E60" s="56">
        <v>50000000</v>
      </c>
      <c r="F60" s="56">
        <v>97510000</v>
      </c>
      <c r="G60" s="61">
        <f t="shared" si="14"/>
        <v>1.9501999999999999</v>
      </c>
      <c r="H60" s="56">
        <f t="shared" si="12"/>
        <v>50000000</v>
      </c>
      <c r="I60" s="58">
        <v>100</v>
      </c>
      <c r="J60" s="59">
        <v>0</v>
      </c>
      <c r="K60" s="58">
        <v>99.974900000000005</v>
      </c>
      <c r="L60" s="59">
        <v>5.0000000000000001E-4</v>
      </c>
      <c r="M60" s="58">
        <v>99.988100000000003</v>
      </c>
      <c r="N60" s="62">
        <v>2.4000000000000001E-4</v>
      </c>
    </row>
    <row r="61" spans="1:18" outlineLevel="1" x14ac:dyDescent="0.25">
      <c r="A61" s="65">
        <v>35</v>
      </c>
      <c r="B61" s="66">
        <v>44327</v>
      </c>
      <c r="C61" s="66">
        <f t="shared" si="13"/>
        <v>44328</v>
      </c>
      <c r="D61" s="66">
        <f t="shared" si="11"/>
        <v>44510</v>
      </c>
      <c r="E61" s="55">
        <v>50000000</v>
      </c>
      <c r="F61" s="55">
        <v>128540000</v>
      </c>
      <c r="G61" s="57">
        <f t="shared" si="14"/>
        <v>2.5708000000000002</v>
      </c>
      <c r="H61" s="55">
        <f t="shared" si="12"/>
        <v>50000000</v>
      </c>
      <c r="I61" s="67">
        <v>100</v>
      </c>
      <c r="J61" s="68">
        <v>0</v>
      </c>
      <c r="K61" s="67">
        <v>99.99</v>
      </c>
      <c r="L61" s="68">
        <v>2.0000000000000001E-4</v>
      </c>
      <c r="M61" s="67">
        <v>99.993099999999998</v>
      </c>
      <c r="N61" s="60">
        <v>1.3999999999999999E-4</v>
      </c>
    </row>
    <row r="62" spans="1:18" x14ac:dyDescent="0.25">
      <c r="A62" s="85" t="s">
        <v>38</v>
      </c>
      <c r="B62" s="85"/>
      <c r="C62" s="85"/>
      <c r="D62" s="85"/>
      <c r="E62" s="15">
        <f>SUM(E27:E61)</f>
        <v>980000000</v>
      </c>
      <c r="F62" s="15">
        <f>SUM(F27:F61)</f>
        <v>2294245000</v>
      </c>
      <c r="G62" s="18">
        <f t="shared" si="14"/>
        <v>2.3410663265306124</v>
      </c>
      <c r="H62" s="15">
        <f>SUM(H27:H61)</f>
        <v>955000000</v>
      </c>
      <c r="I62" s="12"/>
      <c r="J62" s="12"/>
      <c r="K62" s="12"/>
      <c r="L62" s="12"/>
      <c r="M62" s="12"/>
      <c r="N62" s="12"/>
    </row>
    <row r="63" spans="1:18" x14ac:dyDescent="0.25">
      <c r="A63" s="14"/>
      <c r="B63" s="14"/>
      <c r="C63" s="14"/>
      <c r="D63" s="14"/>
      <c r="E63" s="15"/>
      <c r="F63" s="15"/>
      <c r="G63" s="12"/>
      <c r="H63" s="15"/>
      <c r="I63" s="12"/>
      <c r="J63" s="12"/>
      <c r="K63" s="12"/>
      <c r="L63" s="12"/>
      <c r="M63" s="12"/>
      <c r="N63" s="12"/>
    </row>
    <row r="64" spans="1:18" ht="6.95" customHeight="1" x14ac:dyDescent="0.25">
      <c r="A64" s="5"/>
    </row>
    <row r="65" spans="1:14" x14ac:dyDescent="0.25">
      <c r="A65" s="19" t="s">
        <v>27</v>
      </c>
      <c r="B65" s="21"/>
      <c r="C65" s="21"/>
      <c r="D65" s="21"/>
    </row>
    <row r="66" spans="1:14" ht="5.0999999999999996" customHeight="1" x14ac:dyDescent="0.25">
      <c r="A66" s="5"/>
    </row>
    <row r="67" spans="1:14" ht="38.1" customHeight="1" x14ac:dyDescent="0.25">
      <c r="A67" s="81" t="s">
        <v>47</v>
      </c>
      <c r="B67" s="78" t="s">
        <v>29</v>
      </c>
      <c r="C67" s="78" t="s">
        <v>30</v>
      </c>
      <c r="D67" s="78" t="s">
        <v>31</v>
      </c>
      <c r="E67" s="89" t="s">
        <v>42</v>
      </c>
      <c r="F67" s="78" t="s">
        <v>32</v>
      </c>
      <c r="G67" s="78" t="s">
        <v>45</v>
      </c>
      <c r="H67" s="78" t="s">
        <v>33</v>
      </c>
      <c r="I67" s="83" t="s">
        <v>34</v>
      </c>
      <c r="J67" s="84"/>
      <c r="K67" s="83" t="s">
        <v>43</v>
      </c>
      <c r="L67" s="84"/>
      <c r="M67" s="83" t="s">
        <v>44</v>
      </c>
      <c r="N67" s="84"/>
    </row>
    <row r="68" spans="1:14" ht="24" x14ac:dyDescent="0.25">
      <c r="A68" s="82"/>
      <c r="B68" s="79"/>
      <c r="C68" s="79"/>
      <c r="D68" s="79"/>
      <c r="E68" s="90"/>
      <c r="F68" s="79"/>
      <c r="G68" s="91"/>
      <c r="H68" s="79"/>
      <c r="I68" s="6" t="s">
        <v>35</v>
      </c>
      <c r="J68" s="6" t="s">
        <v>36</v>
      </c>
      <c r="K68" s="6" t="s">
        <v>35</v>
      </c>
      <c r="L68" s="6" t="s">
        <v>36</v>
      </c>
      <c r="M68" s="6" t="s">
        <v>35</v>
      </c>
      <c r="N68" s="6" t="s">
        <v>36</v>
      </c>
    </row>
    <row r="69" spans="1:14" outlineLevel="1" x14ac:dyDescent="0.25">
      <c r="A69" s="25">
        <v>1</v>
      </c>
      <c r="B69" s="26">
        <v>41534</v>
      </c>
      <c r="C69" s="26">
        <f>B69+1</f>
        <v>41535</v>
      </c>
      <c r="D69" s="26">
        <f>C69+273</f>
        <v>41808</v>
      </c>
      <c r="E69" s="27">
        <v>20000000</v>
      </c>
      <c r="F69" s="27">
        <v>84210000</v>
      </c>
      <c r="G69" s="46">
        <f>F69/E69</f>
        <v>4.2104999999999997</v>
      </c>
      <c r="H69" s="27">
        <f>E69</f>
        <v>20000000</v>
      </c>
      <c r="I69" s="29">
        <v>99.044399999999996</v>
      </c>
      <c r="J69" s="47">
        <v>1.29E-2</v>
      </c>
      <c r="K69" s="29">
        <v>98.897000000000006</v>
      </c>
      <c r="L69" s="47">
        <v>1.49E-2</v>
      </c>
      <c r="M69" s="29">
        <v>98.962800000000001</v>
      </c>
      <c r="N69" s="31">
        <v>1.4E-2</v>
      </c>
    </row>
    <row r="70" spans="1:14" outlineLevel="1" x14ac:dyDescent="0.25">
      <c r="A70" s="32">
        <v>2</v>
      </c>
      <c r="B70" s="33">
        <v>41891</v>
      </c>
      <c r="C70" s="33">
        <f t="shared" ref="C70:C81" si="15">B70+1</f>
        <v>41892</v>
      </c>
      <c r="D70" s="33">
        <f t="shared" ref="D70:D79" si="16">C70+273</f>
        <v>42165</v>
      </c>
      <c r="E70" s="34">
        <v>20000000</v>
      </c>
      <c r="F70" s="34">
        <v>22260000</v>
      </c>
      <c r="G70" s="48">
        <f t="shared" ref="G70:G82" si="17">F70/E70</f>
        <v>1.113</v>
      </c>
      <c r="H70" s="34">
        <f t="shared" ref="H70:H81" si="18">E70</f>
        <v>20000000</v>
      </c>
      <c r="I70" s="36">
        <v>99.338700000000003</v>
      </c>
      <c r="J70" s="49">
        <v>8.8999999999999999E-3</v>
      </c>
      <c r="K70" s="36">
        <v>98.602099999999993</v>
      </c>
      <c r="L70" s="49">
        <v>1.9E-2</v>
      </c>
      <c r="M70" s="36">
        <v>98.991900000000001</v>
      </c>
      <c r="N70" s="38">
        <v>1.3599999999999999E-2</v>
      </c>
    </row>
    <row r="71" spans="1:14" outlineLevel="1" x14ac:dyDescent="0.25">
      <c r="A71" s="32">
        <v>3</v>
      </c>
      <c r="B71" s="51">
        <v>41905</v>
      </c>
      <c r="C71" s="51">
        <f t="shared" si="15"/>
        <v>41906</v>
      </c>
      <c r="D71" s="51">
        <f t="shared" si="16"/>
        <v>42179</v>
      </c>
      <c r="E71" s="34">
        <v>20000000</v>
      </c>
      <c r="F71" s="34">
        <v>27000000</v>
      </c>
      <c r="G71" s="52">
        <f t="shared" si="17"/>
        <v>1.35</v>
      </c>
      <c r="H71" s="34">
        <f t="shared" si="18"/>
        <v>20000000</v>
      </c>
      <c r="I71" s="36">
        <v>99.400099999999995</v>
      </c>
      <c r="J71" s="49">
        <v>8.0999999999999996E-3</v>
      </c>
      <c r="K71" s="36">
        <v>98.379300000000001</v>
      </c>
      <c r="L71" s="49">
        <v>2.1999999999999999E-2</v>
      </c>
      <c r="M71" s="36">
        <v>98.684899999999999</v>
      </c>
      <c r="N71" s="38">
        <v>1.78E-2</v>
      </c>
    </row>
    <row r="72" spans="1:14" outlineLevel="1" x14ac:dyDescent="0.25">
      <c r="A72" s="32">
        <v>4</v>
      </c>
      <c r="B72" s="33">
        <v>42255</v>
      </c>
      <c r="C72" s="33">
        <f t="shared" si="15"/>
        <v>42256</v>
      </c>
      <c r="D72" s="33">
        <f t="shared" si="16"/>
        <v>42529</v>
      </c>
      <c r="E72" s="34">
        <v>20000000</v>
      </c>
      <c r="F72" s="34">
        <v>67300000</v>
      </c>
      <c r="G72" s="48">
        <f t="shared" si="17"/>
        <v>3.3650000000000002</v>
      </c>
      <c r="H72" s="34">
        <f t="shared" si="18"/>
        <v>20000000</v>
      </c>
      <c r="I72" s="36">
        <v>99.664599999999993</v>
      </c>
      <c r="J72" s="49">
        <v>4.4999999999999997E-3</v>
      </c>
      <c r="K72" s="36">
        <v>99.487300000000005</v>
      </c>
      <c r="L72" s="49">
        <v>6.8999999999999999E-3</v>
      </c>
      <c r="M72" s="36">
        <v>99.547399999999996</v>
      </c>
      <c r="N72" s="39" t="s">
        <v>23</v>
      </c>
    </row>
    <row r="73" spans="1:14" outlineLevel="1" x14ac:dyDescent="0.25">
      <c r="A73" s="32">
        <v>5</v>
      </c>
      <c r="B73" s="33">
        <v>42353</v>
      </c>
      <c r="C73" s="33">
        <f t="shared" si="15"/>
        <v>42354</v>
      </c>
      <c r="D73" s="33">
        <f t="shared" si="16"/>
        <v>42627</v>
      </c>
      <c r="E73" s="34">
        <v>20000000</v>
      </c>
      <c r="F73" s="34">
        <v>50810000</v>
      </c>
      <c r="G73" s="48">
        <f t="shared" si="17"/>
        <v>2.5405000000000002</v>
      </c>
      <c r="H73" s="34">
        <f t="shared" si="18"/>
        <v>20000000</v>
      </c>
      <c r="I73" s="36">
        <v>99.835700000000003</v>
      </c>
      <c r="J73" s="49">
        <v>2.2000000000000001E-3</v>
      </c>
      <c r="K73" s="36">
        <v>99.784300000000002</v>
      </c>
      <c r="L73" s="49">
        <v>2.8999999999999998E-3</v>
      </c>
      <c r="M73" s="36">
        <v>99.807100000000005</v>
      </c>
      <c r="N73" s="38">
        <v>2.5999999999999999E-3</v>
      </c>
    </row>
    <row r="74" spans="1:14" outlineLevel="1" x14ac:dyDescent="0.25">
      <c r="A74" s="32">
        <v>6</v>
      </c>
      <c r="B74" s="33">
        <v>42661</v>
      </c>
      <c r="C74" s="33">
        <f t="shared" si="15"/>
        <v>42662</v>
      </c>
      <c r="D74" s="33">
        <f t="shared" si="16"/>
        <v>42935</v>
      </c>
      <c r="E74" s="34">
        <v>30000000</v>
      </c>
      <c r="F74" s="34">
        <v>103490000</v>
      </c>
      <c r="G74" s="48">
        <f t="shared" si="17"/>
        <v>3.4496666666666669</v>
      </c>
      <c r="H74" s="34">
        <f t="shared" si="18"/>
        <v>30000000</v>
      </c>
      <c r="I74" s="36">
        <v>100.03740000000001</v>
      </c>
      <c r="J74" s="49">
        <v>-5.0000000000000001E-4</v>
      </c>
      <c r="K74" s="36">
        <v>100</v>
      </c>
      <c r="L74" s="49">
        <v>0</v>
      </c>
      <c r="M74" s="36">
        <v>100.0125</v>
      </c>
      <c r="N74" s="38">
        <v>-1.6000000000000001E-4</v>
      </c>
    </row>
    <row r="75" spans="1:14" outlineLevel="1" x14ac:dyDescent="0.25">
      <c r="A75" s="32">
        <v>7</v>
      </c>
      <c r="B75" s="33">
        <v>42682</v>
      </c>
      <c r="C75" s="33">
        <f t="shared" si="15"/>
        <v>42683</v>
      </c>
      <c r="D75" s="33">
        <f t="shared" si="16"/>
        <v>42956</v>
      </c>
      <c r="E75" s="34">
        <v>20000000</v>
      </c>
      <c r="F75" s="34">
        <v>86600000</v>
      </c>
      <c r="G75" s="48">
        <f t="shared" si="17"/>
        <v>4.33</v>
      </c>
      <c r="H75" s="34">
        <f t="shared" si="18"/>
        <v>20000000</v>
      </c>
      <c r="I75" s="36">
        <v>100.03740000000001</v>
      </c>
      <c r="J75" s="49">
        <v>-5.0000000000000001E-4</v>
      </c>
      <c r="K75" s="36">
        <v>100.0224</v>
      </c>
      <c r="L75" s="49">
        <v>-2.9999999999999997E-4</v>
      </c>
      <c r="M75" s="36">
        <v>100.0299</v>
      </c>
      <c r="N75" s="38">
        <v>-4.0000000000000002E-4</v>
      </c>
    </row>
    <row r="76" spans="1:14" outlineLevel="1" x14ac:dyDescent="0.25">
      <c r="A76" s="32">
        <v>8</v>
      </c>
      <c r="B76" s="33">
        <v>43025</v>
      </c>
      <c r="C76" s="33">
        <f t="shared" si="15"/>
        <v>43026</v>
      </c>
      <c r="D76" s="33">
        <f t="shared" si="16"/>
        <v>43299</v>
      </c>
      <c r="E76" s="34">
        <v>20000000</v>
      </c>
      <c r="F76" s="34">
        <v>84500000</v>
      </c>
      <c r="G76" s="48">
        <f t="shared" si="17"/>
        <v>4.2249999999999996</v>
      </c>
      <c r="H76" s="34">
        <f t="shared" si="18"/>
        <v>20000000</v>
      </c>
      <c r="I76" s="36">
        <v>99.984999999999999</v>
      </c>
      <c r="J76" s="49">
        <v>2.0000000000000001E-4</v>
      </c>
      <c r="K76" s="36">
        <v>99.940200000000004</v>
      </c>
      <c r="L76" s="49">
        <v>8.0000000000000004E-4</v>
      </c>
      <c r="M76" s="36">
        <v>99.959599999999995</v>
      </c>
      <c r="N76" s="38">
        <v>5.0000000000000001E-4</v>
      </c>
    </row>
    <row r="77" spans="1:14" outlineLevel="1" x14ac:dyDescent="0.25">
      <c r="A77" s="32">
        <v>9</v>
      </c>
      <c r="B77" s="33">
        <v>43053</v>
      </c>
      <c r="C77" s="33">
        <f t="shared" si="15"/>
        <v>43054</v>
      </c>
      <c r="D77" s="33">
        <f t="shared" si="16"/>
        <v>43327</v>
      </c>
      <c r="E77" s="34">
        <v>20000000</v>
      </c>
      <c r="F77" s="34">
        <v>78500000</v>
      </c>
      <c r="G77" s="48">
        <f t="shared" si="17"/>
        <v>3.9249999999999998</v>
      </c>
      <c r="H77" s="34">
        <f t="shared" si="18"/>
        <v>20000000</v>
      </c>
      <c r="I77" s="36">
        <v>99.992699999999999</v>
      </c>
      <c r="J77" s="49">
        <v>9.0000000000000006E-5</v>
      </c>
      <c r="K77" s="36">
        <v>99.992699999999999</v>
      </c>
      <c r="L77" s="49">
        <v>9.0000000000000006E-5</v>
      </c>
      <c r="M77" s="36">
        <v>99.992699999999999</v>
      </c>
      <c r="N77" s="38">
        <v>9.7999999999999997E-5</v>
      </c>
    </row>
    <row r="78" spans="1:14" outlineLevel="1" x14ac:dyDescent="0.25">
      <c r="A78" s="32">
        <v>10</v>
      </c>
      <c r="B78" s="33">
        <v>43389</v>
      </c>
      <c r="C78" s="33">
        <f t="shared" si="15"/>
        <v>43390</v>
      </c>
      <c r="D78" s="33">
        <f t="shared" si="16"/>
        <v>43663</v>
      </c>
      <c r="E78" s="34">
        <v>20000000</v>
      </c>
      <c r="F78" s="34">
        <v>126500000</v>
      </c>
      <c r="G78" s="48">
        <f t="shared" si="17"/>
        <v>6.3250000000000002</v>
      </c>
      <c r="H78" s="34">
        <f t="shared" si="18"/>
        <v>20000000</v>
      </c>
      <c r="I78" s="36">
        <v>100.1123</v>
      </c>
      <c r="J78" s="49">
        <v>-1.5E-3</v>
      </c>
      <c r="K78" s="36">
        <v>100.0299</v>
      </c>
      <c r="L78" s="49">
        <v>-4.0000000000000002E-4</v>
      </c>
      <c r="M78" s="36">
        <v>100.07859999999999</v>
      </c>
      <c r="N78" s="38">
        <v>-1.0499999999999999E-3</v>
      </c>
    </row>
    <row r="79" spans="1:14" outlineLevel="1" x14ac:dyDescent="0.25">
      <c r="A79" s="52">
        <v>11</v>
      </c>
      <c r="B79" s="33">
        <v>43445</v>
      </c>
      <c r="C79" s="33">
        <f t="shared" si="15"/>
        <v>43446</v>
      </c>
      <c r="D79" s="33">
        <f t="shared" si="16"/>
        <v>43719</v>
      </c>
      <c r="E79" s="34">
        <v>20000000</v>
      </c>
      <c r="F79" s="34">
        <v>96000000</v>
      </c>
      <c r="G79" s="48">
        <f t="shared" si="17"/>
        <v>4.8</v>
      </c>
      <c r="H79" s="34">
        <f t="shared" si="18"/>
        <v>20000000</v>
      </c>
      <c r="I79" s="36">
        <v>100.1198</v>
      </c>
      <c r="J79" s="49">
        <v>-1.6000000000000001E-3</v>
      </c>
      <c r="K79" s="36">
        <v>100.06740000000001</v>
      </c>
      <c r="L79" s="49">
        <v>-8.9999999999999998E-4</v>
      </c>
      <c r="M79" s="36">
        <v>100.1001</v>
      </c>
      <c r="N79" s="38">
        <v>-1.34E-3</v>
      </c>
    </row>
    <row r="80" spans="1:14" outlineLevel="1" x14ac:dyDescent="0.25">
      <c r="A80" s="53">
        <v>12</v>
      </c>
      <c r="B80" s="54">
        <v>43760</v>
      </c>
      <c r="C80" s="54">
        <f t="shared" si="15"/>
        <v>43761</v>
      </c>
      <c r="D80" s="54">
        <v>44035</v>
      </c>
      <c r="E80" s="56">
        <v>20000000</v>
      </c>
      <c r="F80" s="56">
        <v>51200000</v>
      </c>
      <c r="G80" s="61">
        <f t="shared" si="17"/>
        <v>2.56</v>
      </c>
      <c r="H80" s="56">
        <f t="shared" si="18"/>
        <v>20000000</v>
      </c>
      <c r="I80" s="58">
        <v>100.188</v>
      </c>
      <c r="J80" s="59">
        <v>-2.5000000000000001E-3</v>
      </c>
      <c r="K80" s="58">
        <v>100.1127</v>
      </c>
      <c r="L80" s="59">
        <v>-1.5E-3</v>
      </c>
      <c r="M80" s="58">
        <v>100.14700000000001</v>
      </c>
      <c r="N80" s="62">
        <v>-1.9499999999999999E-3</v>
      </c>
    </row>
    <row r="81" spans="1:14" outlineLevel="1" x14ac:dyDescent="0.25">
      <c r="A81" s="70">
        <v>13</v>
      </c>
      <c r="B81" s="71">
        <v>44726</v>
      </c>
      <c r="C81" s="71">
        <f t="shared" si="15"/>
        <v>44727</v>
      </c>
      <c r="D81" s="71">
        <v>45000</v>
      </c>
      <c r="E81" s="72">
        <v>50000000</v>
      </c>
      <c r="F81" s="72">
        <v>106020000</v>
      </c>
      <c r="G81" s="73">
        <f t="shared" si="17"/>
        <v>2.1204000000000001</v>
      </c>
      <c r="H81" s="72">
        <f t="shared" si="18"/>
        <v>50000000</v>
      </c>
      <c r="I81" s="74">
        <v>100.0749</v>
      </c>
      <c r="J81" s="75">
        <v>-1.0009999999999999E-3</v>
      </c>
      <c r="K81" s="74">
        <v>99.999300000000005</v>
      </c>
      <c r="L81" s="75">
        <v>9.0000000000000002E-6</v>
      </c>
      <c r="M81" s="74">
        <v>100.0223</v>
      </c>
      <c r="N81" s="76">
        <v>-2.99E-4</v>
      </c>
    </row>
    <row r="82" spans="1:14" x14ac:dyDescent="0.25">
      <c r="A82" s="80" t="s">
        <v>39</v>
      </c>
      <c r="B82" s="80"/>
      <c r="C82" s="80"/>
      <c r="D82" s="80"/>
      <c r="E82" s="10">
        <f>SUM(E69:E81)</f>
        <v>300000000</v>
      </c>
      <c r="F82" s="10">
        <f>SUM(F69:F81)</f>
        <v>984390000</v>
      </c>
      <c r="G82" s="18">
        <f t="shared" si="17"/>
        <v>3.2812999999999999</v>
      </c>
      <c r="H82" s="10">
        <f>SUM(H69:H81)</f>
        <v>300000000</v>
      </c>
      <c r="I82" s="13"/>
      <c r="J82" s="13"/>
      <c r="K82" s="13"/>
      <c r="L82" s="13"/>
      <c r="M82" s="13"/>
      <c r="N82" s="13"/>
    </row>
    <row r="83" spans="1:14" x14ac:dyDescent="0.25">
      <c r="A83" s="14"/>
      <c r="B83" s="14"/>
      <c r="C83" s="14"/>
      <c r="D83" s="14"/>
      <c r="E83" s="16"/>
      <c r="F83" s="16"/>
      <c r="G83" s="16"/>
      <c r="H83" s="16"/>
      <c r="I83" s="12"/>
      <c r="J83" s="12"/>
      <c r="K83" s="12"/>
      <c r="L83" s="12"/>
      <c r="M83" s="12"/>
      <c r="N83" s="12"/>
    </row>
    <row r="84" spans="1:14" ht="6.95" customHeight="1" x14ac:dyDescent="0.25"/>
    <row r="85" spans="1:14" x14ac:dyDescent="0.25">
      <c r="A85" s="19" t="s">
        <v>28</v>
      </c>
      <c r="B85" s="21"/>
      <c r="C85" s="21"/>
      <c r="D85" s="21"/>
    </row>
    <row r="86" spans="1:14" ht="5.0999999999999996" customHeight="1" x14ac:dyDescent="0.25"/>
    <row r="87" spans="1:14" ht="38.1" customHeight="1" x14ac:dyDescent="0.25">
      <c r="A87" s="81" t="s">
        <v>47</v>
      </c>
      <c r="B87" s="78" t="s">
        <v>29</v>
      </c>
      <c r="C87" s="78" t="s">
        <v>30</v>
      </c>
      <c r="D87" s="78" t="s">
        <v>31</v>
      </c>
      <c r="E87" s="89" t="s">
        <v>42</v>
      </c>
      <c r="F87" s="78" t="s">
        <v>32</v>
      </c>
      <c r="G87" s="78" t="s">
        <v>45</v>
      </c>
      <c r="H87" s="78" t="s">
        <v>33</v>
      </c>
      <c r="I87" s="83" t="s">
        <v>34</v>
      </c>
      <c r="J87" s="84"/>
      <c r="K87" s="83" t="s">
        <v>43</v>
      </c>
      <c r="L87" s="84"/>
      <c r="M87" s="83" t="s">
        <v>44</v>
      </c>
      <c r="N87" s="84"/>
    </row>
    <row r="88" spans="1:14" ht="24" x14ac:dyDescent="0.25">
      <c r="A88" s="82"/>
      <c r="B88" s="79"/>
      <c r="C88" s="79"/>
      <c r="D88" s="79"/>
      <c r="E88" s="90"/>
      <c r="F88" s="79"/>
      <c r="G88" s="91"/>
      <c r="H88" s="79"/>
      <c r="I88" s="6" t="s">
        <v>35</v>
      </c>
      <c r="J88" s="6" t="s">
        <v>36</v>
      </c>
      <c r="K88" s="6" t="s">
        <v>35</v>
      </c>
      <c r="L88" s="6" t="s">
        <v>36</v>
      </c>
      <c r="M88" s="6" t="s">
        <v>35</v>
      </c>
      <c r="N88" s="6" t="s">
        <v>36</v>
      </c>
    </row>
    <row r="89" spans="1:14" outlineLevel="1" x14ac:dyDescent="0.25">
      <c r="A89" s="25">
        <v>1</v>
      </c>
      <c r="B89" s="26">
        <v>41807</v>
      </c>
      <c r="C89" s="26">
        <f>B89+1</f>
        <v>41808</v>
      </c>
      <c r="D89" s="26">
        <f>C89+364</f>
        <v>42172</v>
      </c>
      <c r="E89" s="27">
        <v>20000000</v>
      </c>
      <c r="F89" s="27">
        <v>68100000</v>
      </c>
      <c r="G89" s="46">
        <f>F89/E89</f>
        <v>3.4049999999999998</v>
      </c>
      <c r="H89" s="27">
        <f>E89</f>
        <v>20000000</v>
      </c>
      <c r="I89" s="29">
        <v>99.403599999999997</v>
      </c>
      <c r="J89" s="47">
        <v>6.0000000000000001E-3</v>
      </c>
      <c r="K89" s="29">
        <v>99.120199999999997</v>
      </c>
      <c r="L89" s="47">
        <v>8.8999999999999999E-3</v>
      </c>
      <c r="M89" s="29">
        <v>99.241900000000001</v>
      </c>
      <c r="N89" s="31">
        <v>7.7000000000000002E-3</v>
      </c>
    </row>
    <row r="90" spans="1:14" outlineLevel="1" x14ac:dyDescent="0.25">
      <c r="A90" s="32">
        <v>2</v>
      </c>
      <c r="B90" s="33">
        <v>42262</v>
      </c>
      <c r="C90" s="33">
        <f t="shared" ref="C90:C95" si="19">B90+1</f>
        <v>42263</v>
      </c>
      <c r="D90" s="33">
        <f t="shared" ref="D90:D95" si="20">C90+364</f>
        <v>42627</v>
      </c>
      <c r="E90" s="34">
        <v>20000000</v>
      </c>
      <c r="F90" s="34">
        <v>67000000</v>
      </c>
      <c r="G90" s="52">
        <f t="shared" ref="G90:G92" si="21">F90/E90</f>
        <v>3.35</v>
      </c>
      <c r="H90" s="34">
        <f t="shared" ref="H90:H95" si="22">E90</f>
        <v>20000000</v>
      </c>
      <c r="I90" s="36">
        <v>99.6126</v>
      </c>
      <c r="J90" s="49">
        <v>3.8999999999999998E-3</v>
      </c>
      <c r="K90" s="36">
        <v>99.482699999999994</v>
      </c>
      <c r="L90" s="49">
        <v>5.1999999999999998E-3</v>
      </c>
      <c r="M90" s="36">
        <v>99.555899999999994</v>
      </c>
      <c r="N90" s="38">
        <v>4.4999999999999997E-3</v>
      </c>
    </row>
    <row r="91" spans="1:14" outlineLevel="1" x14ac:dyDescent="0.25">
      <c r="A91" s="32">
        <v>3</v>
      </c>
      <c r="B91" s="33">
        <v>42696</v>
      </c>
      <c r="C91" s="33">
        <f t="shared" si="19"/>
        <v>42697</v>
      </c>
      <c r="D91" s="33">
        <f t="shared" si="20"/>
        <v>43061</v>
      </c>
      <c r="E91" s="34">
        <v>20000000</v>
      </c>
      <c r="F91" s="34">
        <v>15800000</v>
      </c>
      <c r="G91" s="52">
        <f t="shared" si="21"/>
        <v>0.79</v>
      </c>
      <c r="H91" s="34">
        <v>20000000</v>
      </c>
      <c r="I91" s="36">
        <v>100.04989999999999</v>
      </c>
      <c r="J91" s="49">
        <v>-5.0000000000000001E-4</v>
      </c>
      <c r="K91" s="36">
        <v>100</v>
      </c>
      <c r="L91" s="49">
        <v>0</v>
      </c>
      <c r="M91" s="36">
        <v>100.0282</v>
      </c>
      <c r="N91" s="38">
        <v>-2.7999999999999998E-4</v>
      </c>
    </row>
    <row r="92" spans="1:14" outlineLevel="1" x14ac:dyDescent="0.25">
      <c r="A92" s="32">
        <v>4</v>
      </c>
      <c r="B92" s="33">
        <v>43046</v>
      </c>
      <c r="C92" s="33">
        <f t="shared" si="19"/>
        <v>43047</v>
      </c>
      <c r="D92" s="33">
        <f t="shared" si="20"/>
        <v>43411</v>
      </c>
      <c r="E92" s="34">
        <v>20000000</v>
      </c>
      <c r="F92" s="34">
        <v>93500000</v>
      </c>
      <c r="G92" s="48">
        <f t="shared" si="21"/>
        <v>4.6749999999999998</v>
      </c>
      <c r="H92" s="34">
        <f t="shared" si="22"/>
        <v>20000000</v>
      </c>
      <c r="I92" s="36">
        <v>99.980099999999993</v>
      </c>
      <c r="J92" s="49">
        <v>2.0000000000000001E-4</v>
      </c>
      <c r="K92" s="36">
        <v>99.96</v>
      </c>
      <c r="L92" s="49">
        <v>4.0000000000000002E-4</v>
      </c>
      <c r="M92" s="36">
        <v>99.971500000000006</v>
      </c>
      <c r="N92" s="38">
        <v>2.9999999999999997E-4</v>
      </c>
    </row>
    <row r="93" spans="1:14" ht="14.1" customHeight="1" outlineLevel="1" x14ac:dyDescent="0.25">
      <c r="A93" s="32">
        <v>5</v>
      </c>
      <c r="B93" s="33">
        <v>43067</v>
      </c>
      <c r="C93" s="33">
        <f t="shared" si="19"/>
        <v>43068</v>
      </c>
      <c r="D93" s="33">
        <f t="shared" si="20"/>
        <v>43432</v>
      </c>
      <c r="E93" s="34">
        <v>20000000</v>
      </c>
      <c r="F93" s="34">
        <v>62500000</v>
      </c>
      <c r="G93" s="48">
        <f>F93/E93</f>
        <v>3.125</v>
      </c>
      <c r="H93" s="34">
        <f t="shared" si="22"/>
        <v>20000000</v>
      </c>
      <c r="I93" s="36">
        <v>100</v>
      </c>
      <c r="J93" s="49">
        <v>0</v>
      </c>
      <c r="K93" s="36">
        <v>99.95</v>
      </c>
      <c r="L93" s="49">
        <v>5.0000000000000001E-4</v>
      </c>
      <c r="M93" s="36">
        <v>99.983000000000004</v>
      </c>
      <c r="N93" s="38">
        <v>1.7000000000000001E-4</v>
      </c>
    </row>
    <row r="94" spans="1:14" ht="14.1" customHeight="1" outlineLevel="1" x14ac:dyDescent="0.25">
      <c r="A94" s="63">
        <v>6</v>
      </c>
      <c r="B94" s="54">
        <v>44012</v>
      </c>
      <c r="C94" s="54">
        <f t="shared" si="19"/>
        <v>44013</v>
      </c>
      <c r="D94" s="54">
        <f t="shared" si="20"/>
        <v>44377</v>
      </c>
      <c r="E94" s="56">
        <v>50000000</v>
      </c>
      <c r="F94" s="56">
        <v>121010000</v>
      </c>
      <c r="G94" s="61">
        <f>F94/E94</f>
        <v>2.4201999999999999</v>
      </c>
      <c r="H94" s="56">
        <f t="shared" si="22"/>
        <v>50000000</v>
      </c>
      <c r="I94" s="58">
        <v>99.970100000000002</v>
      </c>
      <c r="J94" s="59">
        <v>2.9999999999999997E-4</v>
      </c>
      <c r="K94" s="58">
        <v>99.800399999999996</v>
      </c>
      <c r="L94" s="59">
        <v>2E-3</v>
      </c>
      <c r="M94" s="58">
        <v>99.891800000000003</v>
      </c>
      <c r="N94" s="64">
        <v>1.09E-3</v>
      </c>
    </row>
    <row r="95" spans="1:14" ht="14.1" customHeight="1" outlineLevel="1" x14ac:dyDescent="0.25">
      <c r="A95" s="69">
        <v>7</v>
      </c>
      <c r="B95" s="66">
        <v>44369</v>
      </c>
      <c r="C95" s="66">
        <f t="shared" si="19"/>
        <v>44370</v>
      </c>
      <c r="D95" s="66">
        <f t="shared" si="20"/>
        <v>44734</v>
      </c>
      <c r="E95" s="55">
        <v>50000000</v>
      </c>
      <c r="F95" s="55">
        <v>165010000</v>
      </c>
      <c r="G95" s="57">
        <f>F95/E95</f>
        <v>3.3001999999999998</v>
      </c>
      <c r="H95" s="55">
        <f t="shared" si="22"/>
        <v>50000000</v>
      </c>
      <c r="I95" s="67">
        <v>100.01</v>
      </c>
      <c r="J95" s="68">
        <v>-1E-4</v>
      </c>
      <c r="K95" s="67">
        <v>100</v>
      </c>
      <c r="L95" s="68">
        <v>0</v>
      </c>
      <c r="M95" s="67">
        <v>10.002000000000001</v>
      </c>
      <c r="N95" s="60">
        <v>-2.0000000000000002E-5</v>
      </c>
    </row>
    <row r="96" spans="1:14" x14ac:dyDescent="0.25">
      <c r="A96" s="80" t="s">
        <v>40</v>
      </c>
      <c r="B96" s="80"/>
      <c r="C96" s="80"/>
      <c r="D96" s="80"/>
      <c r="E96" s="10">
        <f>SUM(E89:E95)</f>
        <v>200000000</v>
      </c>
      <c r="F96" s="10">
        <f>SUM(F89:F95)</f>
        <v>592920000</v>
      </c>
      <c r="G96" s="18">
        <f>F96/E96</f>
        <v>2.9645999999999999</v>
      </c>
      <c r="H96" s="10">
        <f>SUM(H89:H95)</f>
        <v>200000000</v>
      </c>
      <c r="I96" s="13"/>
      <c r="J96" s="13"/>
      <c r="K96" s="13"/>
      <c r="L96" s="13"/>
      <c r="M96" s="13"/>
      <c r="N96" s="13"/>
    </row>
    <row r="98" spans="1:8" hidden="1" x14ac:dyDescent="0.25">
      <c r="A98" s="88" t="s">
        <v>24</v>
      </c>
      <c r="B98" s="88"/>
      <c r="C98" s="88"/>
      <c r="D98" s="88"/>
      <c r="E98" s="4">
        <f>E20+E62+E82+E96</f>
        <v>1830000000</v>
      </c>
      <c r="F98" s="4">
        <f>F20+F62+F82+F96</f>
        <v>4645625000</v>
      </c>
      <c r="G98" s="4"/>
      <c r="H98" s="4">
        <f t="shared" ref="H98" si="23">H20+H62+H82+H96</f>
        <v>1784030000</v>
      </c>
    </row>
    <row r="99" spans="1:8" x14ac:dyDescent="0.25">
      <c r="A99" s="86" t="s">
        <v>41</v>
      </c>
      <c r="B99" s="86"/>
      <c r="C99" s="86"/>
      <c r="D99" s="86"/>
      <c r="E99" s="24">
        <f>E20+E62+E82+E96</f>
        <v>1830000000</v>
      </c>
      <c r="F99" s="24">
        <f>F20+F62+F82+F96</f>
        <v>4645625000</v>
      </c>
      <c r="G99" s="24"/>
      <c r="H99" s="24">
        <f t="shared" ref="H99" si="24">H20+H62+H82+H96</f>
        <v>1784030000</v>
      </c>
    </row>
    <row r="101" spans="1:8" x14ac:dyDescent="0.25">
      <c r="A101" s="1" t="s">
        <v>46</v>
      </c>
    </row>
    <row r="102" spans="1:8" x14ac:dyDescent="0.25">
      <c r="A102" s="87" t="s">
        <v>48</v>
      </c>
      <c r="B102" s="87"/>
      <c r="C102" s="87"/>
      <c r="D102" s="87"/>
    </row>
  </sheetData>
  <mergeCells count="51">
    <mergeCell ref="A102:D102"/>
    <mergeCell ref="A99:D99"/>
    <mergeCell ref="K87:L87"/>
    <mergeCell ref="M87:N87"/>
    <mergeCell ref="E87:E88"/>
    <mergeCell ref="F87:F88"/>
    <mergeCell ref="G87:G88"/>
    <mergeCell ref="H87:H88"/>
    <mergeCell ref="I87:J87"/>
    <mergeCell ref="A87:A88"/>
    <mergeCell ref="B87:B88"/>
    <mergeCell ref="C87:C88"/>
    <mergeCell ref="D87:D88"/>
    <mergeCell ref="A96:D96"/>
    <mergeCell ref="A98:D98"/>
    <mergeCell ref="K67:L67"/>
    <mergeCell ref="M67:N67"/>
    <mergeCell ref="F25:F26"/>
    <mergeCell ref="G25:G26"/>
    <mergeCell ref="A82:D82"/>
    <mergeCell ref="E67:E68"/>
    <mergeCell ref="F67:F68"/>
    <mergeCell ref="G67:G68"/>
    <mergeCell ref="H67:H68"/>
    <mergeCell ref="I67:J67"/>
    <mergeCell ref="E25:E26"/>
    <mergeCell ref="M25:N25"/>
    <mergeCell ref="H25:H26"/>
    <mergeCell ref="I25:J25"/>
    <mergeCell ref="K25:L25"/>
    <mergeCell ref="A20:D20"/>
    <mergeCell ref="A62:D62"/>
    <mergeCell ref="A67:A68"/>
    <mergeCell ref="B67:B68"/>
    <mergeCell ref="C67:C68"/>
    <mergeCell ref="D67:D68"/>
    <mergeCell ref="B25:B26"/>
    <mergeCell ref="C25:C26"/>
    <mergeCell ref="D25:D26"/>
    <mergeCell ref="A25:A26"/>
    <mergeCell ref="F4:F5"/>
    <mergeCell ref="M4:N4"/>
    <mergeCell ref="I4:J4"/>
    <mergeCell ref="K4:L4"/>
    <mergeCell ref="H4:H5"/>
    <mergeCell ref="G4:G5"/>
    <mergeCell ref="E4:E5"/>
    <mergeCell ref="D4:D5"/>
    <mergeCell ref="C4:C5"/>
    <mergeCell ref="B4:B5"/>
    <mergeCell ref="A4:A5"/>
  </mergeCells>
  <pageMargins left="0.7" right="0.7" top="0.75" bottom="0.75" header="0.3" footer="0.3"/>
  <pageSetup paperSize="9" orientation="landscape" r:id="rId1"/>
  <headerFooter>
    <oddHeader>&amp;C&amp;"Times New Roman,Bold"&amp;20Rezultati aukcija trezorskih zapisa Federacije BiH</oddHeader>
    <oddFooter>Page &amp;P of &amp;N</oddFooter>
  </headerFooter>
  <rowBreaks count="2" manualBreakCount="2">
    <brk id="21" max="16383" man="1"/>
    <brk id="63" max="16383" man="1"/>
  </rowBreaks>
  <ignoredErrors>
    <ignoredError sqref="G20 G62 G82 G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Rezultati aukcija TZ </vt:lpstr>
      <vt:lpstr>T-bills auction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2023-03-17T12:54:13Z</dcterms:modified>
</cp:coreProperties>
</file>