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ld\iCloudDrive\Documents\Coursera Google Data Analytics Notes\Foundations Data, Data, Everywhere\Excel Practice Sheets\"/>
    </mc:Choice>
  </mc:AlternateContent>
  <xr:revisionPtr revIDLastSave="0" documentId="8_{7EB5E21F-5CE3-48D2-B217-AEE1E27AF6F8}" xr6:coauthVersionLast="47" xr6:coauthVersionMax="47" xr10:uidLastSave="{00000000-0000-0000-0000-000000000000}"/>
  <bookViews>
    <workbookView xWindow="-120" yWindow="-120" windowWidth="38640" windowHeight="21240" activeTab="1" xr2:uid="{DEAAB9FB-7952-44D7-8A50-B2ADDC3532C0}"/>
  </bookViews>
  <sheets>
    <sheet name="QYLD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" i="3" l="1"/>
  <c r="F6" i="3" a="1"/>
  <c r="F6" i="3" s="1"/>
  <c r="F104" i="3" a="1"/>
  <c r="F104" i="3" s="1"/>
  <c r="F103" i="3" a="1"/>
  <c r="F90" i="3" a="1"/>
  <c r="F90" i="3" s="1"/>
  <c r="F89" i="3" a="1"/>
  <c r="F76" i="3" a="1"/>
  <c r="F76" i="3" s="1"/>
  <c r="F75" i="3" a="1"/>
  <c r="F75" i="3" s="1"/>
  <c r="F62" i="3" a="1"/>
  <c r="F62" i="3" s="1"/>
  <c r="F61" i="3" a="1"/>
  <c r="F48" i="3" a="1"/>
  <c r="F48" i="3" s="1"/>
  <c r="F47" i="3" a="1"/>
  <c r="F34" i="3" a="1"/>
  <c r="F34" i="3" s="1"/>
  <c r="F33" i="3" a="1"/>
  <c r="F20" i="3" a="1"/>
  <c r="F20" i="3" s="1"/>
  <c r="F19" i="3" a="1"/>
  <c r="F5" i="3" a="1"/>
  <c r="F5" i="3" s="1"/>
  <c r="F10" i="3" s="1"/>
  <c r="R4" i="1"/>
  <c r="F104" i="1" a="1"/>
  <c r="F104" i="1" s="1"/>
  <c r="F103" i="1" a="1"/>
  <c r="F103" i="1" s="1"/>
  <c r="F90" i="1" a="1"/>
  <c r="F90" i="1" s="1"/>
  <c r="F89" i="1" a="1"/>
  <c r="F89" i="1" s="1"/>
  <c r="F75" i="1" a="1"/>
  <c r="F75" i="1" s="1"/>
  <c r="F61" i="1" a="1"/>
  <c r="F61" i="1" s="1"/>
  <c r="F76" i="1" a="1"/>
  <c r="F76" i="1" s="1"/>
  <c r="F62" i="1" a="1"/>
  <c r="F62" i="1" s="1"/>
  <c r="F48" i="1" a="1"/>
  <c r="F48" i="1" s="1"/>
  <c r="F47" i="1" a="1"/>
  <c r="F47" i="1" s="1"/>
  <c r="F34" i="1" a="1"/>
  <c r="F34" i="1" s="1"/>
  <c r="F33" i="1" a="1"/>
  <c r="F33" i="1" s="1"/>
  <c r="F5" i="1" a="1"/>
  <c r="F5" i="1" s="1"/>
  <c r="F10" i="1" s="1"/>
  <c r="F11" i="1" s="1"/>
  <c r="F12" i="1" s="1"/>
  <c r="F20" i="1" a="1"/>
  <c r="F20" i="1" s="1"/>
  <c r="F19" i="1" a="1"/>
  <c r="F19" i="1" s="1"/>
  <c r="F24" i="1" s="1"/>
  <c r="F25" i="1" s="1"/>
  <c r="F11" i="3" l="1"/>
  <c r="F12" i="3" s="1"/>
  <c r="G10" i="3" s="1"/>
  <c r="F89" i="3"/>
  <c r="F103" i="3"/>
  <c r="F33" i="3"/>
  <c r="F61" i="3"/>
  <c r="F19" i="3"/>
  <c r="F24" i="3" s="1"/>
  <c r="F47" i="3"/>
  <c r="F26" i="1"/>
  <c r="G10" i="1"/>
  <c r="F25" i="3" l="1"/>
  <c r="F26" i="3" s="1"/>
  <c r="G24" i="3" s="1"/>
  <c r="G4" i="3"/>
  <c r="G11" i="3"/>
  <c r="G12" i="3" s="1"/>
  <c r="H10" i="3" s="1"/>
  <c r="G24" i="1"/>
  <c r="G25" i="1"/>
  <c r="G18" i="1"/>
  <c r="G11" i="1"/>
  <c r="G12" i="1" s="1"/>
  <c r="H10" i="1" s="1"/>
  <c r="G4" i="1"/>
  <c r="H11" i="3" l="1"/>
  <c r="H12" i="3" s="1"/>
  <c r="I10" i="3" s="1"/>
  <c r="H4" i="3"/>
  <c r="G25" i="3"/>
  <c r="G26" i="3" s="1"/>
  <c r="H24" i="3" s="1"/>
  <c r="G18" i="3"/>
  <c r="G26" i="1"/>
  <c r="H11" i="1"/>
  <c r="H12" i="1" s="1"/>
  <c r="I10" i="1" s="1"/>
  <c r="H4" i="1"/>
  <c r="H25" i="3" l="1"/>
  <c r="H26" i="3" s="1"/>
  <c r="I24" i="3" s="1"/>
  <c r="H18" i="3"/>
  <c r="I4" i="3"/>
  <c r="I11" i="3"/>
  <c r="I12" i="3" s="1"/>
  <c r="J10" i="3" s="1"/>
  <c r="H24" i="1"/>
  <c r="I11" i="1"/>
  <c r="I12" i="1" s="1"/>
  <c r="J10" i="1" s="1"/>
  <c r="I4" i="1"/>
  <c r="I25" i="3" l="1"/>
  <c r="I26" i="3" s="1"/>
  <c r="J24" i="3" s="1"/>
  <c r="I18" i="3"/>
  <c r="J11" i="3"/>
  <c r="J12" i="3" s="1"/>
  <c r="K10" i="3" s="1"/>
  <c r="J4" i="3"/>
  <c r="H25" i="1"/>
  <c r="H18" i="1"/>
  <c r="J11" i="1"/>
  <c r="J12" i="1" s="1"/>
  <c r="K10" i="1" s="1"/>
  <c r="J4" i="1"/>
  <c r="K11" i="3" l="1"/>
  <c r="K12" i="3" s="1"/>
  <c r="L10" i="3" s="1"/>
  <c r="K4" i="3"/>
  <c r="J25" i="3"/>
  <c r="J26" i="3" s="1"/>
  <c r="K24" i="3" s="1"/>
  <c r="J18" i="3"/>
  <c r="H26" i="1"/>
  <c r="K11" i="1"/>
  <c r="K12" i="1" s="1"/>
  <c r="L10" i="1" s="1"/>
  <c r="K4" i="1"/>
  <c r="K25" i="3" l="1"/>
  <c r="K26" i="3" s="1"/>
  <c r="L24" i="3"/>
  <c r="K18" i="3"/>
  <c r="L11" i="3"/>
  <c r="L12" i="3" s="1"/>
  <c r="M10" i="3" s="1"/>
  <c r="L4" i="3"/>
  <c r="I24" i="1"/>
  <c r="L11" i="1"/>
  <c r="L12" i="1" s="1"/>
  <c r="M10" i="1" s="1"/>
  <c r="L4" i="1"/>
  <c r="M11" i="3" l="1"/>
  <c r="M12" i="3" s="1"/>
  <c r="N10" i="3" s="1"/>
  <c r="M4" i="3"/>
  <c r="L25" i="3"/>
  <c r="L26" i="3" s="1"/>
  <c r="M24" i="3" s="1"/>
  <c r="L18" i="3"/>
  <c r="I18" i="1"/>
  <c r="I25" i="1"/>
  <c r="M11" i="1"/>
  <c r="M12" i="1" s="1"/>
  <c r="N10" i="1" s="1"/>
  <c r="M4" i="1"/>
  <c r="M25" i="3" l="1"/>
  <c r="M26" i="3" s="1"/>
  <c r="N24" i="3" s="1"/>
  <c r="M18" i="3"/>
  <c r="N11" i="3"/>
  <c r="N12" i="3" s="1"/>
  <c r="O10" i="3" s="1"/>
  <c r="N4" i="3"/>
  <c r="I26" i="1"/>
  <c r="N11" i="1"/>
  <c r="N12" i="1" s="1"/>
  <c r="O10" i="1" s="1"/>
  <c r="N4" i="1"/>
  <c r="O11" i="3" l="1"/>
  <c r="O12" i="3" s="1"/>
  <c r="P10" i="3" s="1"/>
  <c r="O4" i="3"/>
  <c r="N25" i="3"/>
  <c r="N26" i="3" s="1"/>
  <c r="O24" i="3" s="1"/>
  <c r="N18" i="3"/>
  <c r="J24" i="1"/>
  <c r="O11" i="1"/>
  <c r="O12" i="1" s="1"/>
  <c r="P10" i="1" s="1"/>
  <c r="O4" i="1"/>
  <c r="P11" i="3" l="1"/>
  <c r="P12" i="3" s="1"/>
  <c r="Q10" i="3" s="1"/>
  <c r="P4" i="3"/>
  <c r="O25" i="3"/>
  <c r="O26" i="3" s="1"/>
  <c r="P24" i="3" s="1"/>
  <c r="O18" i="3"/>
  <c r="J25" i="1"/>
  <c r="J18" i="1"/>
  <c r="P11" i="1"/>
  <c r="P12" i="1" s="1"/>
  <c r="Q10" i="1" s="1"/>
  <c r="P4" i="1"/>
  <c r="P25" i="3" l="1"/>
  <c r="P26" i="3" s="1"/>
  <c r="Q24" i="3" s="1"/>
  <c r="P18" i="3"/>
  <c r="Q11" i="3"/>
  <c r="Q12" i="3" s="1"/>
  <c r="Q4" i="3"/>
  <c r="R4" i="3" s="1"/>
  <c r="J26" i="1"/>
  <c r="Q11" i="1"/>
  <c r="Q12" i="1" s="1"/>
  <c r="Q4" i="1"/>
  <c r="Q25" i="3" l="1"/>
  <c r="Q26" i="3" s="1"/>
  <c r="Q18" i="3"/>
  <c r="K24" i="1"/>
  <c r="R18" i="3" l="1"/>
  <c r="F32" i="3"/>
  <c r="F38" i="3" s="1"/>
  <c r="K18" i="1"/>
  <c r="K25" i="1"/>
  <c r="F39" i="3" l="1"/>
  <c r="F40" i="3" s="1"/>
  <c r="G38" i="3" s="1"/>
  <c r="K26" i="1"/>
  <c r="L24" i="1" s="1"/>
  <c r="G39" i="3" l="1"/>
  <c r="G40" i="3" s="1"/>
  <c r="H38" i="3" s="1"/>
  <c r="G32" i="3"/>
  <c r="L25" i="1"/>
  <c r="L26" i="1" s="1"/>
  <c r="M24" i="1" s="1"/>
  <c r="L18" i="1"/>
  <c r="H39" i="3" l="1"/>
  <c r="H40" i="3" s="1"/>
  <c r="I38" i="3" s="1"/>
  <c r="H32" i="3"/>
  <c r="M25" i="1"/>
  <c r="M26" i="1" s="1"/>
  <c r="N24" i="1" s="1"/>
  <c r="M18" i="1"/>
  <c r="I39" i="3" l="1"/>
  <c r="I40" i="3" s="1"/>
  <c r="J38" i="3" s="1"/>
  <c r="I32" i="3"/>
  <c r="N25" i="1"/>
  <c r="N26" i="1" s="1"/>
  <c r="O24" i="1" s="1"/>
  <c r="N18" i="1"/>
  <c r="J39" i="3" l="1"/>
  <c r="J40" i="3" s="1"/>
  <c r="K38" i="3" s="1"/>
  <c r="J32" i="3"/>
  <c r="O25" i="1"/>
  <c r="O26" i="1" s="1"/>
  <c r="P24" i="1" s="1"/>
  <c r="O18" i="1"/>
  <c r="K39" i="3" l="1"/>
  <c r="K40" i="3" s="1"/>
  <c r="L38" i="3" s="1"/>
  <c r="K32" i="3"/>
  <c r="P25" i="1"/>
  <c r="P26" i="1" s="1"/>
  <c r="Q24" i="1" s="1"/>
  <c r="P18" i="1"/>
  <c r="L39" i="3" l="1"/>
  <c r="L40" i="3" s="1"/>
  <c r="M38" i="3" s="1"/>
  <c r="L32" i="3"/>
  <c r="Q25" i="1"/>
  <c r="Q18" i="1"/>
  <c r="M39" i="3" l="1"/>
  <c r="M40" i="3" s="1"/>
  <c r="N38" i="3" s="1"/>
  <c r="M32" i="3"/>
  <c r="F32" i="1"/>
  <c r="F38" i="1" s="1"/>
  <c r="F39" i="1" s="1"/>
  <c r="R18" i="1"/>
  <c r="F40" i="1"/>
  <c r="Q26" i="1"/>
  <c r="N32" i="3" l="1"/>
  <c r="N39" i="3"/>
  <c r="N40" i="3" s="1"/>
  <c r="O38" i="3" s="1"/>
  <c r="G38" i="1"/>
  <c r="O39" i="3" l="1"/>
  <c r="O40" i="3" s="1"/>
  <c r="P38" i="3" s="1"/>
  <c r="O32" i="3"/>
  <c r="G32" i="1"/>
  <c r="G39" i="1"/>
  <c r="P39" i="3" l="1"/>
  <c r="P40" i="3" s="1"/>
  <c r="Q38" i="3" s="1"/>
  <c r="P32" i="3"/>
  <c r="G40" i="1"/>
  <c r="Q39" i="3" l="1"/>
  <c r="Q40" i="3" s="1"/>
  <c r="Q32" i="3"/>
  <c r="H38" i="1"/>
  <c r="F46" i="3" l="1"/>
  <c r="F52" i="3" s="1"/>
  <c r="R32" i="3"/>
  <c r="H32" i="1"/>
  <c r="H39" i="1"/>
  <c r="F53" i="3" l="1"/>
  <c r="F54" i="3" s="1"/>
  <c r="G52" i="3" s="1"/>
  <c r="H40" i="1"/>
  <c r="G53" i="3" l="1"/>
  <c r="G54" i="3" s="1"/>
  <c r="H52" i="3" s="1"/>
  <c r="G46" i="3"/>
  <c r="I38" i="1"/>
  <c r="H53" i="3" l="1"/>
  <c r="H54" i="3" s="1"/>
  <c r="I52" i="3" s="1"/>
  <c r="H46" i="3"/>
  <c r="I32" i="1"/>
  <c r="I39" i="1"/>
  <c r="I53" i="3" l="1"/>
  <c r="I54" i="3" s="1"/>
  <c r="J52" i="3" s="1"/>
  <c r="I46" i="3"/>
  <c r="I40" i="1"/>
  <c r="J46" i="3" l="1"/>
  <c r="J53" i="3"/>
  <c r="J54" i="3" s="1"/>
  <c r="K52" i="3" s="1"/>
  <c r="J38" i="1"/>
  <c r="K46" i="3" l="1"/>
  <c r="K53" i="3"/>
  <c r="K54" i="3" s="1"/>
  <c r="L52" i="3" s="1"/>
  <c r="J32" i="1"/>
  <c r="J39" i="1"/>
  <c r="L46" i="3" l="1"/>
  <c r="L53" i="3"/>
  <c r="L54" i="3" s="1"/>
  <c r="M52" i="3" s="1"/>
  <c r="J40" i="1"/>
  <c r="M46" i="3" l="1"/>
  <c r="M53" i="3"/>
  <c r="M54" i="3" s="1"/>
  <c r="N52" i="3" s="1"/>
  <c r="K38" i="1"/>
  <c r="N53" i="3" l="1"/>
  <c r="N54" i="3" s="1"/>
  <c r="O52" i="3" s="1"/>
  <c r="N46" i="3"/>
  <c r="K32" i="1"/>
  <c r="K39" i="1"/>
  <c r="K40" i="1" s="1"/>
  <c r="L38" i="1" s="1"/>
  <c r="O46" i="3" l="1"/>
  <c r="O53" i="3"/>
  <c r="O54" i="3" s="1"/>
  <c r="P52" i="3" s="1"/>
  <c r="L32" i="1"/>
  <c r="L39" i="1"/>
  <c r="L40" i="1" s="1"/>
  <c r="M38" i="1" s="1"/>
  <c r="P46" i="3" l="1"/>
  <c r="P53" i="3"/>
  <c r="P54" i="3" s="1"/>
  <c r="Q52" i="3" s="1"/>
  <c r="M32" i="1"/>
  <c r="M39" i="1"/>
  <c r="M40" i="1" s="1"/>
  <c r="N38" i="1" s="1"/>
  <c r="Q53" i="3" l="1"/>
  <c r="Q54" i="3" s="1"/>
  <c r="Q46" i="3"/>
  <c r="N39" i="1"/>
  <c r="N40" i="1" s="1"/>
  <c r="O38" i="1" s="1"/>
  <c r="N32" i="1"/>
  <c r="F60" i="3" l="1"/>
  <c r="F66" i="3" s="1"/>
  <c r="R46" i="3"/>
  <c r="O32" i="1"/>
  <c r="O39" i="1"/>
  <c r="O40" i="1" s="1"/>
  <c r="P38" i="1" s="1"/>
  <c r="F67" i="3" l="1"/>
  <c r="F68" i="3" s="1"/>
  <c r="G66" i="3" s="1"/>
  <c r="P39" i="1"/>
  <c r="P40" i="1" s="1"/>
  <c r="Q38" i="1" s="1"/>
  <c r="P32" i="1"/>
  <c r="G60" i="3" l="1"/>
  <c r="G67" i="3"/>
  <c r="G68" i="3" s="1"/>
  <c r="H66" i="3" s="1"/>
  <c r="Q32" i="1"/>
  <c r="Q39" i="1"/>
  <c r="H67" i="3" l="1"/>
  <c r="H68" i="3" s="1"/>
  <c r="I66" i="3" s="1"/>
  <c r="H60" i="3"/>
  <c r="F46" i="1"/>
  <c r="F52" i="1" s="1"/>
  <c r="R32" i="1"/>
  <c r="Q40" i="1"/>
  <c r="F53" i="1"/>
  <c r="I67" i="3" l="1"/>
  <c r="I68" i="3" s="1"/>
  <c r="J66" i="3" s="1"/>
  <c r="I60" i="3"/>
  <c r="F54" i="1"/>
  <c r="G52" i="1" s="1"/>
  <c r="J60" i="3" l="1"/>
  <c r="J67" i="3"/>
  <c r="J68" i="3" s="1"/>
  <c r="K66" i="3" s="1"/>
  <c r="G53" i="1"/>
  <c r="G46" i="1"/>
  <c r="K67" i="3" l="1"/>
  <c r="K68" i="3" s="1"/>
  <c r="L66" i="3" s="1"/>
  <c r="K60" i="3"/>
  <c r="G54" i="1"/>
  <c r="H52" i="1" s="1"/>
  <c r="L60" i="3" l="1"/>
  <c r="L67" i="3"/>
  <c r="L68" i="3" s="1"/>
  <c r="M66" i="3" s="1"/>
  <c r="H53" i="1"/>
  <c r="H46" i="1"/>
  <c r="M60" i="3" l="1"/>
  <c r="M67" i="3"/>
  <c r="M68" i="3" s="1"/>
  <c r="N66" i="3" s="1"/>
  <c r="H54" i="1"/>
  <c r="I52" i="1" s="1"/>
  <c r="N67" i="3" l="1"/>
  <c r="N68" i="3" s="1"/>
  <c r="N60" i="3"/>
  <c r="O66" i="3"/>
  <c r="I53" i="1"/>
  <c r="I46" i="1"/>
  <c r="O60" i="3" l="1"/>
  <c r="O67" i="3"/>
  <c r="O68" i="3" s="1"/>
  <c r="P66" i="3"/>
  <c r="I54" i="1"/>
  <c r="J52" i="1" s="1"/>
  <c r="P67" i="3" l="1"/>
  <c r="P68" i="3" s="1"/>
  <c r="Q66" i="3" s="1"/>
  <c r="P60" i="3"/>
  <c r="J53" i="1"/>
  <c r="J46" i="1"/>
  <c r="Q67" i="3" l="1"/>
  <c r="Q68" i="3" s="1"/>
  <c r="Q60" i="3"/>
  <c r="J54" i="1"/>
  <c r="K52" i="1" s="1"/>
  <c r="F74" i="3" l="1"/>
  <c r="F80" i="3" s="1"/>
  <c r="R60" i="3"/>
  <c r="K53" i="1"/>
  <c r="K54" i="1" s="1"/>
  <c r="L52" i="1" s="1"/>
  <c r="K46" i="1"/>
  <c r="F81" i="3" l="1"/>
  <c r="F82" i="3" s="1"/>
  <c r="G80" i="3" s="1"/>
  <c r="L53" i="1"/>
  <c r="L54" i="1" s="1"/>
  <c r="M52" i="1" s="1"/>
  <c r="L46" i="1"/>
  <c r="G81" i="3" l="1"/>
  <c r="G82" i="3" s="1"/>
  <c r="H80" i="3" s="1"/>
  <c r="G74" i="3"/>
  <c r="M53" i="1"/>
  <c r="M54" i="1" s="1"/>
  <c r="N52" i="1"/>
  <c r="M46" i="1"/>
  <c r="H74" i="3" l="1"/>
  <c r="H81" i="3"/>
  <c r="H82" i="3" s="1"/>
  <c r="I80" i="3" s="1"/>
  <c r="N53" i="1"/>
  <c r="N54" i="1" s="1"/>
  <c r="O52" i="1" s="1"/>
  <c r="N46" i="1"/>
  <c r="I74" i="3" l="1"/>
  <c r="I81" i="3"/>
  <c r="I82" i="3" s="1"/>
  <c r="J80" i="3" s="1"/>
  <c r="O53" i="1"/>
  <c r="O54" i="1" s="1"/>
  <c r="P52" i="1" s="1"/>
  <c r="O46" i="1"/>
  <c r="J81" i="3" l="1"/>
  <c r="J82" i="3" s="1"/>
  <c r="K80" i="3"/>
  <c r="J74" i="3"/>
  <c r="P53" i="1"/>
  <c r="P54" i="1" s="1"/>
  <c r="Q52" i="1" s="1"/>
  <c r="P46" i="1"/>
  <c r="K74" i="3" l="1"/>
  <c r="K81" i="3"/>
  <c r="K82" i="3" s="1"/>
  <c r="L80" i="3" s="1"/>
  <c r="Q53" i="1"/>
  <c r="Q46" i="1"/>
  <c r="L81" i="3" l="1"/>
  <c r="L82" i="3" s="1"/>
  <c r="M80" i="3" s="1"/>
  <c r="L74" i="3"/>
  <c r="F60" i="1"/>
  <c r="F66" i="1" s="1"/>
  <c r="R46" i="1"/>
  <c r="F67" i="1"/>
  <c r="Q54" i="1"/>
  <c r="M81" i="3" l="1"/>
  <c r="M82" i="3" s="1"/>
  <c r="N80" i="3" s="1"/>
  <c r="M74" i="3"/>
  <c r="F68" i="1"/>
  <c r="G66" i="1" s="1"/>
  <c r="N81" i="3" l="1"/>
  <c r="N82" i="3" s="1"/>
  <c r="O80" i="3" s="1"/>
  <c r="N74" i="3"/>
  <c r="G60" i="1"/>
  <c r="G67" i="1"/>
  <c r="O81" i="3" l="1"/>
  <c r="O82" i="3" s="1"/>
  <c r="P80" i="3" s="1"/>
  <c r="O74" i="3"/>
  <c r="G68" i="1"/>
  <c r="H66" i="1" s="1"/>
  <c r="P81" i="3" l="1"/>
  <c r="P82" i="3" s="1"/>
  <c r="Q80" i="3"/>
  <c r="P74" i="3"/>
  <c r="H67" i="1"/>
  <c r="H60" i="1"/>
  <c r="Q81" i="3" l="1"/>
  <c r="Q82" i="3" s="1"/>
  <c r="Q74" i="3"/>
  <c r="H68" i="1"/>
  <c r="I66" i="1" s="1"/>
  <c r="R74" i="3" l="1"/>
  <c r="F88" i="3"/>
  <c r="F94" i="3" s="1"/>
  <c r="I67" i="1"/>
  <c r="I60" i="1"/>
  <c r="F95" i="3" l="1"/>
  <c r="F96" i="3" s="1"/>
  <c r="G94" i="3" s="1"/>
  <c r="I68" i="1"/>
  <c r="J66" i="1" s="1"/>
  <c r="G95" i="3" l="1"/>
  <c r="G96" i="3" s="1"/>
  <c r="H94" i="3" s="1"/>
  <c r="G88" i="3"/>
  <c r="J67" i="1"/>
  <c r="J60" i="1"/>
  <c r="H95" i="3" l="1"/>
  <c r="H96" i="3" s="1"/>
  <c r="I94" i="3" s="1"/>
  <c r="H88" i="3"/>
  <c r="J68" i="1"/>
  <c r="K66" i="1" s="1"/>
  <c r="I95" i="3" l="1"/>
  <c r="I96" i="3" s="1"/>
  <c r="J94" i="3" s="1"/>
  <c r="I88" i="3"/>
  <c r="K67" i="1"/>
  <c r="K68" i="1" s="1"/>
  <c r="L66" i="1" s="1"/>
  <c r="K60" i="1"/>
  <c r="J95" i="3" l="1"/>
  <c r="J96" i="3" s="1"/>
  <c r="K94" i="3" s="1"/>
  <c r="J88" i="3"/>
  <c r="L60" i="1"/>
  <c r="L67" i="1"/>
  <c r="L68" i="1" s="1"/>
  <c r="M66" i="1" s="1"/>
  <c r="K95" i="3" l="1"/>
  <c r="K96" i="3" s="1"/>
  <c r="L94" i="3" s="1"/>
  <c r="K88" i="3"/>
  <c r="M67" i="1"/>
  <c r="M68" i="1" s="1"/>
  <c r="N66" i="1" s="1"/>
  <c r="M60" i="1"/>
  <c r="L95" i="3" l="1"/>
  <c r="L96" i="3" s="1"/>
  <c r="M94" i="3" s="1"/>
  <c r="L88" i="3"/>
  <c r="N67" i="1"/>
  <c r="N68" i="1" s="1"/>
  <c r="O66" i="1" s="1"/>
  <c r="N60" i="1"/>
  <c r="M95" i="3" l="1"/>
  <c r="M96" i="3" s="1"/>
  <c r="N94" i="3" s="1"/>
  <c r="M88" i="3"/>
  <c r="O67" i="1"/>
  <c r="O68" i="1" s="1"/>
  <c r="P66" i="1" s="1"/>
  <c r="O60" i="1"/>
  <c r="N95" i="3" l="1"/>
  <c r="N96" i="3" s="1"/>
  <c r="O94" i="3" s="1"/>
  <c r="N88" i="3"/>
  <c r="P60" i="1"/>
  <c r="P67" i="1"/>
  <c r="P68" i="1" s="1"/>
  <c r="Q66" i="1" s="1"/>
  <c r="O95" i="3" l="1"/>
  <c r="O96" i="3" s="1"/>
  <c r="P94" i="3" s="1"/>
  <c r="O88" i="3"/>
  <c r="Q67" i="1"/>
  <c r="Q60" i="1"/>
  <c r="P95" i="3" l="1"/>
  <c r="P96" i="3" s="1"/>
  <c r="Q94" i="3" s="1"/>
  <c r="P88" i="3"/>
  <c r="F74" i="1"/>
  <c r="F80" i="1" s="1"/>
  <c r="R60" i="1"/>
  <c r="F81" i="1"/>
  <c r="Q68" i="1"/>
  <c r="Q95" i="3" l="1"/>
  <c r="Q96" i="3" s="1"/>
  <c r="Q88" i="3"/>
  <c r="F82" i="1"/>
  <c r="G80" i="1" s="1"/>
  <c r="R88" i="3" l="1"/>
  <c r="F108" i="3"/>
  <c r="G81" i="1"/>
  <c r="G74" i="1"/>
  <c r="F109" i="3" l="1"/>
  <c r="F110" i="3" s="1"/>
  <c r="G108" i="3" s="1"/>
  <c r="G82" i="1"/>
  <c r="H80" i="1" s="1"/>
  <c r="G109" i="3" l="1"/>
  <c r="G110" i="3" s="1"/>
  <c r="H108" i="3" s="1"/>
  <c r="G102" i="3"/>
  <c r="H81" i="1"/>
  <c r="H74" i="1"/>
  <c r="H109" i="3" l="1"/>
  <c r="H110" i="3" s="1"/>
  <c r="I108" i="3" s="1"/>
  <c r="H102" i="3"/>
  <c r="H82" i="1"/>
  <c r="I80" i="1" s="1"/>
  <c r="I109" i="3" l="1"/>
  <c r="I110" i="3" s="1"/>
  <c r="J108" i="3" s="1"/>
  <c r="I102" i="3"/>
  <c r="I81" i="1"/>
  <c r="I74" i="1"/>
  <c r="J109" i="3" l="1"/>
  <c r="J110" i="3" s="1"/>
  <c r="K108" i="3" s="1"/>
  <c r="J102" i="3"/>
  <c r="I82" i="1"/>
  <c r="J80" i="1" s="1"/>
  <c r="K109" i="3" l="1"/>
  <c r="K110" i="3" s="1"/>
  <c r="L108" i="3" s="1"/>
  <c r="K102" i="3"/>
  <c r="J81" i="1"/>
  <c r="J74" i="1"/>
  <c r="L109" i="3" l="1"/>
  <c r="L110" i="3" s="1"/>
  <c r="M108" i="3" s="1"/>
  <c r="L102" i="3"/>
  <c r="J82" i="1"/>
  <c r="K80" i="1" s="1"/>
  <c r="M109" i="3" l="1"/>
  <c r="M110" i="3" s="1"/>
  <c r="N108" i="3" s="1"/>
  <c r="M102" i="3"/>
  <c r="K81" i="1"/>
  <c r="K82" i="1" s="1"/>
  <c r="L80" i="1" s="1"/>
  <c r="K74" i="1"/>
  <c r="N109" i="3" l="1"/>
  <c r="N110" i="3" s="1"/>
  <c r="O108" i="3" s="1"/>
  <c r="N102" i="3"/>
  <c r="L81" i="1"/>
  <c r="L82" i="1" s="1"/>
  <c r="M80" i="1" s="1"/>
  <c r="L74" i="1"/>
  <c r="O109" i="3" l="1"/>
  <c r="O110" i="3" s="1"/>
  <c r="P108" i="3" s="1"/>
  <c r="O102" i="3"/>
  <c r="M81" i="1"/>
  <c r="M82" i="1" s="1"/>
  <c r="N80" i="1" s="1"/>
  <c r="M74" i="1"/>
  <c r="P109" i="3" l="1"/>
  <c r="P110" i="3" s="1"/>
  <c r="Q108" i="3" s="1"/>
  <c r="P102" i="3"/>
  <c r="N81" i="1"/>
  <c r="N82" i="1" s="1"/>
  <c r="O80" i="1" s="1"/>
  <c r="N74" i="1"/>
  <c r="Q109" i="3" l="1"/>
  <c r="Q110" i="3" s="1"/>
  <c r="Q102" i="3"/>
  <c r="R102" i="3" s="1"/>
  <c r="R114" i="3" s="1"/>
  <c r="R115" i="3" s="1"/>
  <c r="O74" i="1"/>
  <c r="O81" i="1"/>
  <c r="O82" i="1" s="1"/>
  <c r="P80" i="1" s="1"/>
  <c r="P81" i="1" l="1"/>
  <c r="P82" i="1" s="1"/>
  <c r="Q80" i="1" s="1"/>
  <c r="P74" i="1"/>
  <c r="Q81" i="1" l="1"/>
  <c r="Q74" i="1"/>
  <c r="F88" i="1" l="1"/>
  <c r="F94" i="1" s="1"/>
  <c r="R74" i="1"/>
  <c r="F95" i="1"/>
  <c r="Q82" i="1"/>
  <c r="F96" i="1" l="1"/>
  <c r="G94" i="1" s="1"/>
  <c r="G95" i="1" l="1"/>
  <c r="G88" i="1"/>
  <c r="G96" i="1" l="1"/>
  <c r="H94" i="1" s="1"/>
  <c r="H95" i="1" l="1"/>
  <c r="H88" i="1"/>
  <c r="H96" i="1" l="1"/>
  <c r="I94" i="1" s="1"/>
  <c r="I95" i="1" l="1"/>
  <c r="I88" i="1"/>
  <c r="I96" i="1" l="1"/>
  <c r="J94" i="1" s="1"/>
  <c r="J95" i="1" l="1"/>
  <c r="J88" i="1"/>
  <c r="J96" i="1" l="1"/>
  <c r="K94" i="1" s="1"/>
  <c r="K95" i="1" l="1"/>
  <c r="K96" i="1" s="1"/>
  <c r="L94" i="1" s="1"/>
  <c r="K88" i="1"/>
  <c r="L95" i="1" l="1"/>
  <c r="L96" i="1" s="1"/>
  <c r="M94" i="1" s="1"/>
  <c r="L88" i="1"/>
  <c r="M95" i="1" l="1"/>
  <c r="M96" i="1" s="1"/>
  <c r="N94" i="1" s="1"/>
  <c r="M88" i="1"/>
  <c r="N95" i="1" l="1"/>
  <c r="N96" i="1" s="1"/>
  <c r="O94" i="1" s="1"/>
  <c r="N88" i="1"/>
  <c r="O95" i="1" l="1"/>
  <c r="O96" i="1" s="1"/>
  <c r="P94" i="1" s="1"/>
  <c r="O88" i="1"/>
  <c r="P88" i="1" l="1"/>
  <c r="P95" i="1"/>
  <c r="P96" i="1" s="1"/>
  <c r="Q94" i="1" s="1"/>
  <c r="Q95" i="1" l="1"/>
  <c r="Q88" i="1"/>
  <c r="F102" i="1" l="1"/>
  <c r="F108" i="1" s="1"/>
  <c r="F109" i="1" s="1"/>
  <c r="R88" i="1"/>
  <c r="F110" i="1"/>
  <c r="G108" i="1" s="1"/>
  <c r="Q96" i="1"/>
  <c r="G109" i="1" l="1"/>
  <c r="G102" i="1"/>
  <c r="G110" i="1" l="1"/>
  <c r="H108" i="1" s="1"/>
  <c r="H109" i="1" l="1"/>
  <c r="H102" i="1"/>
  <c r="H110" i="1" l="1"/>
  <c r="I108" i="1" s="1"/>
  <c r="I109" i="1" l="1"/>
  <c r="I102" i="1"/>
  <c r="I110" i="1" l="1"/>
  <c r="J108" i="1" s="1"/>
  <c r="J109" i="1" l="1"/>
  <c r="J102" i="1"/>
  <c r="J110" i="1" l="1"/>
  <c r="K108" i="1" s="1"/>
  <c r="K109" i="1" l="1"/>
  <c r="K110" i="1" s="1"/>
  <c r="L108" i="1" s="1"/>
  <c r="K102" i="1"/>
  <c r="L102" i="1" l="1"/>
  <c r="L109" i="1"/>
  <c r="L110" i="1" s="1"/>
  <c r="M108" i="1" s="1"/>
  <c r="M109" i="1" l="1"/>
  <c r="M110" i="1" s="1"/>
  <c r="N108" i="1" s="1"/>
  <c r="M102" i="1"/>
  <c r="N109" i="1" l="1"/>
  <c r="N110" i="1" s="1"/>
  <c r="O108" i="1" s="1"/>
  <c r="N102" i="1"/>
  <c r="O109" i="1" l="1"/>
  <c r="O110" i="1" s="1"/>
  <c r="P108" i="1" s="1"/>
  <c r="O102" i="1"/>
  <c r="P109" i="1" l="1"/>
  <c r="P110" i="1" s="1"/>
  <c r="Q108" i="1" s="1"/>
  <c r="P102" i="1"/>
  <c r="Q109" i="1" l="1"/>
  <c r="Q102" i="1"/>
  <c r="R102" i="1" s="1"/>
  <c r="R114" i="1" s="1"/>
  <c r="R115" i="1" s="1"/>
  <c r="Q1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<sst xmlns="http://schemas.openxmlformats.org/spreadsheetml/2006/main" count="344" uniqueCount="35">
  <si>
    <t>Month 1</t>
  </si>
  <si>
    <t>Month 2</t>
  </si>
  <si>
    <t xml:space="preserve"> 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</si>
  <si>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</si>
  <si>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</si>
  <si>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</si>
  <si>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</si>
  <si>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</si>
  <si>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</si>
  <si>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</si>
  <si>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</si>
  <si>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</si>
  <si>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Initial Investment</t>
  </si>
  <si>
    <t>Current Price</t>
  </si>
  <si>
    <t>Div Per Share</t>
  </si>
  <si>
    <t>Monthly Dividened</t>
  </si>
  <si>
    <t>Totals</t>
  </si>
  <si>
    <t>Price</t>
  </si>
  <si>
    <t>Date</t>
  </si>
  <si>
    <t>Shares Bought w/ Divs</t>
  </si>
  <si>
    <t>Shares Bought @ Price</t>
  </si>
  <si>
    <t>Dividend Reinvestment and Monthly Dividend Totals</t>
  </si>
  <si>
    <t>Total $ Over Time</t>
  </si>
  <si>
    <t>Amount + Initial Invesment</t>
  </si>
  <si>
    <t>QYLD Backtrack of Monthly Prices / Div Increase 2014</t>
  </si>
  <si>
    <t>QYLD Backtrack of Monthly Price / Div Increase 2015</t>
  </si>
  <si>
    <t>QYLD Backtrack of Monthly Price / Div Increase 2020</t>
  </si>
  <si>
    <t>QYLD Backtrack of Monthly Price / Div Increase  2016</t>
  </si>
  <si>
    <t>QYLD Backtrack of Monthly Price / Div Increase 2017</t>
  </si>
  <si>
    <t>QYLD Backtrack of Monthly Price / Div Increase 2018</t>
  </si>
  <si>
    <t>QYLD Backtrack of Monthly Price / Div Increase 2019</t>
  </si>
  <si>
    <t>Year Over Year Totals Based On Initial Investment Starting Year 1</t>
  </si>
  <si>
    <t>QYLD Current Year's Monthly Price / Div Increase Tracking</t>
  </si>
  <si>
    <t>Div</t>
  </si>
  <si>
    <t>Monthly Div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</si>
</sst>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00000_);_(&quot;$&quot;* \(#,##0.00000000\);_(&quot;$&quot;* &quot;-&quot;????????_);_(@_)"/>
    <numFmt numFmtId="165" formatCode="_(&quot;$&quot;* #,##0.000000_);_(&quot;$&quot;* \(#,##0.000000\);_(&quot;$&quot;* &quot;-&quot;??????_);_(@_)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56">
    <xf numFmtId="0" fontId="0" fillId="0" borderId="0" xfId="0"/>
    <xf numFmtId="0" fontId="0" fillId="7" borderId="0" xfId="0" applyFill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8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/>
    </xf>
    <xf numFmtId="0" fontId="9" fillId="7" borderId="0" xfId="0" applyFont="1" applyFill="1" applyAlignment="1">
      <alignment horizontal="center" vertical="center"/>
    </xf>
    <xf numFmtId="166" fontId="0" fillId="0" borderId="0" xfId="1" applyNumberFormat="1" applyFont="1"/>
    <xf numFmtId="164" fontId="5" fillId="5" borderId="1" xfId="5" applyNumberFormat="1" applyAlignment="1">
      <alignment horizontal="right"/>
    </xf>
    <xf numFmtId="164" fontId="5" fillId="5" borderId="1" xfId="5" applyNumberFormat="1"/>
    <xf numFmtId="0" fontId="5" fillId="5" borderId="1" xfId="5" applyAlignment="1">
      <alignment horizontal="right"/>
    </xf>
    <xf numFmtId="44" fontId="5" fillId="5" borderId="1" xfId="5" applyNumberFormat="1"/>
    <xf numFmtId="0" fontId="5" fillId="5" borderId="1" xfId="5"/>
    <xf numFmtId="0" fontId="1" fillId="6" borderId="2" xfId="6"/>
    <xf numFmtId="0" fontId="1" fillId="6" borderId="2" xfId="6" applyAlignment="1">
      <alignment horizontal="right"/>
    </xf>
    <xf numFmtId="164" fontId="1" fillId="6" borderId="2" xfId="6" applyNumberFormat="1" applyAlignment="1">
      <alignment horizontal="right"/>
    </xf>
    <xf numFmtId="164" fontId="10" fillId="5" borderId="1" xfId="5" applyNumberFormat="1" applyFont="1" applyAlignment="1">
      <alignment horizontal="center" vertical="center"/>
    </xf>
    <xf numFmtId="0" fontId="0" fillId="6" borderId="2" xfId="6" applyFont="1"/>
    <xf numFmtId="0" fontId="11" fillId="6" borderId="2" xfId="6" applyFont="1" applyAlignment="1">
      <alignment horizontal="center"/>
    </xf>
    <xf numFmtId="166" fontId="1" fillId="6" borderId="2" xfId="6" applyNumberFormat="1"/>
    <xf numFmtId="14" fontId="5" fillId="5" borderId="1" xfId="5" applyNumberFormat="1" applyAlignment="1">
      <alignment horizontal="right" wrapText="1"/>
    </xf>
    <xf numFmtId="14" fontId="4" fillId="6" borderId="2" xfId="6" applyNumberFormat="1" applyFont="1" applyAlignment="1">
      <alignment horizontal="right" wrapText="1"/>
    </xf>
    <xf numFmtId="14" fontId="0" fillId="6" borderId="2" xfId="6" applyNumberFormat="1" applyFont="1" applyAlignment="1">
      <alignment horizontal="right" wrapText="1"/>
    </xf>
    <xf numFmtId="14" fontId="2" fillId="2" borderId="0" xfId="2" applyNumberFormat="1" applyAlignment="1">
      <alignment horizontal="right" wrapText="1"/>
    </xf>
    <xf numFmtId="14" fontId="3" fillId="3" borderId="0" xfId="3" applyNumberFormat="1" applyAlignment="1">
      <alignment horizontal="right" wrapText="1"/>
    </xf>
    <xf numFmtId="166" fontId="5" fillId="5" borderId="1" xfId="5" applyNumberFormat="1" applyAlignment="1">
      <alignment horizontal="right" wrapText="1"/>
    </xf>
    <xf numFmtId="165" fontId="5" fillId="5" borderId="1" xfId="5" applyNumberFormat="1"/>
    <xf numFmtId="166" fontId="4" fillId="4" borderId="0" xfId="4" applyNumberFormat="1" applyAlignment="1">
      <alignment horizontal="right" wrapText="1"/>
    </xf>
    <xf numFmtId="165" fontId="4" fillId="4" borderId="0" xfId="4" applyNumberFormat="1"/>
    <xf numFmtId="14" fontId="4" fillId="4" borderId="1" xfId="4" applyNumberFormat="1" applyBorder="1" applyAlignment="1">
      <alignment horizontal="right" wrapText="1"/>
    </xf>
    <xf numFmtId="166" fontId="2" fillId="2" borderId="0" xfId="2" applyNumberFormat="1" applyAlignment="1">
      <alignment horizontal="right" wrapText="1"/>
    </xf>
    <xf numFmtId="165" fontId="2" fillId="2" borderId="0" xfId="2" applyNumberFormat="1"/>
    <xf numFmtId="166" fontId="0" fillId="6" borderId="2" xfId="6" applyNumberFormat="1" applyFont="1" applyAlignment="1">
      <alignment horizontal="right" wrapText="1"/>
    </xf>
    <xf numFmtId="165" fontId="0" fillId="6" borderId="2" xfId="6" applyNumberFormat="1" applyFont="1"/>
    <xf numFmtId="166" fontId="3" fillId="3" borderId="0" xfId="3" applyNumberFormat="1" applyAlignment="1">
      <alignment horizontal="right" wrapText="1"/>
    </xf>
    <xf numFmtId="165" fontId="3" fillId="3" borderId="0" xfId="3" applyNumberFormat="1"/>
    <xf numFmtId="14" fontId="2" fillId="2" borderId="2" xfId="2" applyNumberFormat="1" applyBorder="1" applyAlignment="1">
      <alignment horizontal="right" wrapText="1"/>
    </xf>
    <xf numFmtId="166" fontId="4" fillId="4" borderId="0" xfId="4" applyNumberFormat="1"/>
    <xf numFmtId="0" fontId="4" fillId="4" borderId="0" xfId="4"/>
    <xf numFmtId="0" fontId="1" fillId="6" borderId="2" xfId="6" applyNumberFormat="1"/>
    <xf numFmtId="0" fontId="0" fillId="6" borderId="2" xfId="6" applyFont="1" applyAlignment="1">
      <alignment horizontal="right"/>
    </xf>
    <xf numFmtId="0" fontId="0" fillId="6" borderId="2" xfId="6" applyNumberFormat="1" applyFont="1"/>
    <xf numFmtId="166" fontId="0" fillId="6" borderId="2" xfId="6" applyNumberFormat="1" applyFont="1"/>
    <xf numFmtId="0" fontId="3" fillId="3" borderId="0" xfId="3"/>
    <xf numFmtId="0" fontId="7" fillId="6" borderId="2" xfId="6" applyFont="1" applyAlignment="1">
      <alignment horizontal="center"/>
    </xf>
    <xf numFmtId="166" fontId="5" fillId="5" borderId="3" xfId="5" applyNumberFormat="1" applyBorder="1" applyAlignment="1">
      <alignment horizontal="center" wrapText="1"/>
    </xf>
    <xf numFmtId="165" fontId="5" fillId="5" borderId="3" xfId="5" applyNumberFormat="1" applyBorder="1" applyAlignment="1">
      <alignment horizontal="center"/>
    </xf>
    <xf numFmtId="14" fontId="5" fillId="5" borderId="3" xfId="5" applyNumberFormat="1" applyBorder="1" applyAlignment="1">
      <alignment horizontal="center" wrapText="1"/>
    </xf>
    <xf numFmtId="165" fontId="4" fillId="4" borderId="2" xfId="4" applyNumberFormat="1" applyBorder="1"/>
  </cellXfs>
  <cellStyles count="7">
    <cellStyle name="Bad" xfId="3" builtinId="27"/>
    <cellStyle name="Currency" xfId="1" builtinId="4"/>
    <cellStyle name="Good" xfId="2" builtinId="26"/>
    <cellStyle name="Input" xfId="5" builtinId="20"/>
    <cellStyle name="Neutral" xfId="4" builtinId="28"/>
    <cellStyle name="Normal" xfId="0" builtinId="0"/>
    <cellStyle name="Note" xfId="6" builtinId="10"/>
  </cellStyles>
  <dxfs count="8">
    <dxf>
      <numFmt numFmtId="165" formatCode="_(&quot;$&quot;* #,##0.000000_);_(&quot;$&quot;* \(#,##0.000000\);_(&quot;$&quot;* &quot;-&quot;??????_);_(@_)"/>
    </dxf>
    <dxf>
      <numFmt numFmtId="166" formatCode="&quot;$&quot;#,##0.00"/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alignment horizontal="center" vertical="bottom" textRotation="0" indent="0" justifyLastLine="0" shrinkToFit="0" readingOrder="0"/>
    </dxf>
    <dxf>
      <numFmt numFmtId="19" formatCode="m/d/yyyy"/>
      <alignment horizontal="right" vertical="bottom" textRotation="0" wrapText="1" indent="0" justifyLastLine="0" shrinkToFit="0" readingOrder="0"/>
    </dxf>
    <dxf>
      <numFmt numFmtId="165" formatCode="_(&quot;$&quot;* #,##0.000000_);_(&quot;$&quot;* \(#,##0.000000\);_(&quot;$&quot;* &quot;-&quot;??????_);_(@_)"/>
    </dxf>
    <dxf>
      <numFmt numFmtId="166" formatCode="&quot;$&quot;#,##0.00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5C255-C270-439C-AD5C-2F483BDEADE9}" name="Table1" displayName="Table1" ref="A1:C97" totalsRowShown="0">
  <autoFilter ref="A1:C97" xr:uid="{2935C255-C270-439C-AD5C-2F483BDEADE9}">
    <filterColumn colId="0" hiddenButton="1"/>
    <filterColumn colId="1" hiddenButton="1"/>
    <filterColumn colId="2" hiddenButton="1"/>
  </autoFilter>
  <sortState xmlns:xlrd2="http://schemas.microsoft.com/office/spreadsheetml/2017/richdata2" ref="A2:C97">
    <sortCondition ref="C97"/>
  </sortState>
  <tableColumns count="3">
    <tableColumn id="1" xr3:uid="{909722EF-5B8B-442C-8633-7C46CF128AC9}" name="Price" dataDxfId="7"/>
    <tableColumn id="2" xr3:uid="{E8224822-4808-4EAA-B8AE-CFF51C9D1470}" name="Div" dataDxfId="6"/>
    <tableColumn id="3" xr3:uid="{817F2067-7012-4D6F-A882-3CE3DEA73120}" name="Date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08ABC-6ECB-44C8-AC33-DFDAEBBD1719}" name="Table2" displayName="Table2" ref="A2:C98" totalsRowShown="0" headerRowDxfId="4" headerRowBorderDxfId="3" tableBorderDxfId="2">
  <autoFilter ref="A2:C98" xr:uid="{82708ABC-6ECB-44C8-AC33-DFDAEBBD1719}">
    <filterColumn colId="0" hiddenButton="1"/>
    <filterColumn colId="1" hiddenButton="1"/>
    <filterColumn colId="2" hiddenButton="1"/>
  </autoFilter>
  <tableColumns count="3">
    <tableColumn id="1" xr3:uid="{0551DCA9-D747-4BDD-AE2D-A04F39C5E138}" name="Price" dataDxfId="1" dataCellStyle="Neutral"/>
    <tableColumn id="2" xr3:uid="{FAF08915-A428-42DD-8BAD-F5CF0787456A}" name="Div" dataDxfId="0" dataCellStyle="Neutral"/>
    <tableColumn id="3" xr3:uid="{97924266-4A11-4C82-8B50-F1B5BED69C34}" name="Date" dataCellStyle="Neutr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2396-3085-4BC6-B7CB-F698D1BCD067}">
  <sheetPr>
    <tabColor theme="9"/>
  </sheetPr>
  <dimension ref="A1:S118"/>
  <sheetViews>
    <sheetView zoomScale="115" zoomScaleNormal="115" workbookViewId="0">
      <selection activeCell="B2" sqref="B2"/>
    </sheetView>
  </sheetViews>
  <sheetFormatPr defaultRowHeight="15" x14ac:dyDescent="0.25"/>
  <cols>
    <col min="1" max="1" width="9.5703125" style="9" bestFit="1" customWidth="1"/>
    <col min="2" max="2" width="11.85546875" bestFit="1" customWidth="1"/>
    <col min="3" max="3" width="10.7109375" style="8" bestFit="1" customWidth="1"/>
    <col min="4" max="4" width="12.7109375" customWidth="1"/>
    <col min="5" max="5" width="22.7109375" customWidth="1"/>
    <col min="6" max="10" width="16.7109375" customWidth="1"/>
    <col min="11" max="11" width="17.85546875" customWidth="1"/>
    <col min="12" max="17" width="16.7109375" customWidth="1"/>
    <col min="18" max="18" width="22.7109375" customWidth="1"/>
    <col min="19" max="19" width="19.42578125" customWidth="1"/>
  </cols>
  <sheetData>
    <row r="1" spans="1:18" ht="28.5" x14ac:dyDescent="0.4">
      <c r="A1" s="12" t="s">
        <v>17</v>
      </c>
      <c r="B1" s="11" t="s">
        <v>33</v>
      </c>
      <c r="C1" s="12" t="s">
        <v>18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28.5" x14ac:dyDescent="0.35">
      <c r="A2" s="32">
        <v>25.13</v>
      </c>
      <c r="B2" s="33">
        <v>0.25740000000000002</v>
      </c>
      <c r="C2" s="27">
        <v>41640</v>
      </c>
      <c r="E2" s="20"/>
      <c r="F2" s="5"/>
      <c r="G2" s="6"/>
      <c r="H2" s="6"/>
      <c r="I2" s="7"/>
      <c r="J2" s="6"/>
      <c r="K2" s="13" t="s">
        <v>32</v>
      </c>
      <c r="L2" s="6"/>
      <c r="M2" s="5"/>
      <c r="N2" s="6"/>
      <c r="O2" s="6"/>
      <c r="P2" s="7"/>
      <c r="Q2" s="6"/>
      <c r="R2" s="25" t="s">
        <v>16</v>
      </c>
    </row>
    <row r="3" spans="1:18" x14ac:dyDescent="0.25">
      <c r="A3" s="32">
        <v>25.8</v>
      </c>
      <c r="B3" s="33">
        <v>0.193275</v>
      </c>
      <c r="C3" s="27">
        <v>41671</v>
      </c>
      <c r="E3" s="20"/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20"/>
    </row>
    <row r="4" spans="1:18" x14ac:dyDescent="0.25">
      <c r="A4" s="32">
        <v>25.19</v>
      </c>
      <c r="B4" s="33">
        <v>0.19342000000000001</v>
      </c>
      <c r="C4" s="27">
        <v>41699</v>
      </c>
      <c r="E4" s="21" t="s">
        <v>12</v>
      </c>
      <c r="F4" s="14">
        <v>15000</v>
      </c>
      <c r="G4" s="14">
        <f t="shared" ref="G4:Q4" si="0">SUM(G5*G10)</f>
        <v>14864.98377138226</v>
      </c>
      <c r="H4" s="14">
        <f t="shared" si="0"/>
        <v>15133.794825099822</v>
      </c>
      <c r="I4" s="14">
        <f t="shared" si="0"/>
        <v>15290.670779888618</v>
      </c>
      <c r="J4" s="14">
        <f t="shared" si="0"/>
        <v>15192.158099431301</v>
      </c>
      <c r="K4" s="14">
        <f t="shared" si="0"/>
        <v>15495.102545313935</v>
      </c>
      <c r="L4" s="14">
        <f t="shared" si="0"/>
        <v>15670.88233626134</v>
      </c>
      <c r="M4" s="14">
        <f t="shared" si="0"/>
        <v>15988.116695335306</v>
      </c>
      <c r="N4" s="14">
        <f t="shared" si="0"/>
        <v>0</v>
      </c>
      <c r="O4" s="14" t="e">
        <f t="shared" si="0"/>
        <v>#DIV/0!</v>
      </c>
      <c r="P4" s="14" t="e">
        <f t="shared" si="0"/>
        <v>#DIV/0!</v>
      </c>
      <c r="Q4" s="14" t="e">
        <f t="shared" si="0"/>
        <v>#DIV/0!</v>
      </c>
      <c r="R4" s="26" t="e">
        <f>Q4-F4</f>
        <v>#DIV/0!</v>
      </c>
    </row>
    <row r="5" spans="1:18" x14ac:dyDescent="0.25">
      <c r="A5" s="32">
        <v>24.740200000000002</v>
      </c>
      <c r="B5" s="33">
        <v>0.26250000000000001</v>
      </c>
      <c r="C5" s="27">
        <v>41730</v>
      </c>
      <c r="E5" s="21" t="s">
        <v>13</v>
      </c>
      <c r="F5" s="14" cm="1">
        <f t="array" ref="F5:Q5">TRANSPOSE(A86:A97)</f>
        <v>22.83</v>
      </c>
      <c r="G5" s="14">
        <v>22.4</v>
      </c>
      <c r="H5" s="14">
        <v>22.57</v>
      </c>
      <c r="I5" s="14">
        <v>22.58</v>
      </c>
      <c r="J5" s="14">
        <v>22.21</v>
      </c>
      <c r="K5" s="14">
        <v>22.43</v>
      </c>
      <c r="L5" s="14">
        <v>22.49</v>
      </c>
      <c r="M5" s="14">
        <v>22.72</v>
      </c>
      <c r="N5" s="14">
        <v>0</v>
      </c>
      <c r="O5" s="14">
        <v>0</v>
      </c>
      <c r="P5" s="14">
        <v>0</v>
      </c>
      <c r="Q5" s="14">
        <v>0</v>
      </c>
      <c r="R5" s="20"/>
    </row>
    <row r="6" spans="1:18" x14ac:dyDescent="0.25">
      <c r="A6" s="32">
        <v>25.07</v>
      </c>
      <c r="B6" s="33">
        <v>0.2445</v>
      </c>
      <c r="C6" s="27">
        <v>41760</v>
      </c>
      <c r="E6" s="22" t="s">
        <v>14</v>
      </c>
      <c r="F6" s="2">
        <v>0.22881499999999999</v>
      </c>
      <c r="G6" s="3">
        <v>0.23330000000000001</v>
      </c>
      <c r="H6" s="3">
        <v>0.22386</v>
      </c>
      <c r="I6" s="3">
        <v>0.228265</v>
      </c>
      <c r="J6" s="3">
        <v>0.22070000000000001</v>
      </c>
      <c r="K6" s="3">
        <v>0.19393199999999999</v>
      </c>
      <c r="L6" s="3">
        <v>0.222997</v>
      </c>
      <c r="M6" s="3">
        <v>0.223</v>
      </c>
      <c r="N6" s="3">
        <v>0.223</v>
      </c>
      <c r="O6" s="3">
        <v>0.223</v>
      </c>
      <c r="P6" s="3">
        <v>0.223</v>
      </c>
      <c r="Q6" s="3">
        <v>0.223</v>
      </c>
      <c r="R6" s="20"/>
    </row>
    <row r="7" spans="1:18" x14ac:dyDescent="0.25">
      <c r="A7" s="32">
        <v>25.16</v>
      </c>
      <c r="B7" s="33">
        <v>0.21249999999999999</v>
      </c>
      <c r="C7" s="27">
        <v>41791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1:18" ht="21" x14ac:dyDescent="0.25">
      <c r="A8" s="32">
        <v>24.974799999999998</v>
      </c>
      <c r="B8" s="33">
        <v>0.20937500000000001</v>
      </c>
      <c r="C8" s="27">
        <v>41821</v>
      </c>
      <c r="E8" s="15"/>
      <c r="F8" s="16"/>
      <c r="G8" s="16"/>
      <c r="H8" s="16"/>
      <c r="I8" s="16"/>
      <c r="J8" s="16"/>
      <c r="K8" s="23" t="s">
        <v>21</v>
      </c>
      <c r="L8" s="16"/>
      <c r="M8" s="16"/>
      <c r="N8" s="16"/>
      <c r="O8" s="16"/>
      <c r="P8" s="16"/>
      <c r="Q8" s="16"/>
      <c r="R8" s="21"/>
    </row>
    <row r="9" spans="1:18" x14ac:dyDescent="0.25">
      <c r="A9" s="32">
        <v>25.309000000000001</v>
      </c>
      <c r="B9" s="33">
        <v>0.22184999999999999</v>
      </c>
      <c r="C9" s="27">
        <v>41852</v>
      </c>
      <c r="E9" s="17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x14ac:dyDescent="0.25">
      <c r="A10" s="32">
        <v>24.812000000000001</v>
      </c>
      <c r="B10" s="33">
        <v>0.19481499999999999</v>
      </c>
      <c r="C10" s="27">
        <v>41883</v>
      </c>
      <c r="E10" s="21" t="s">
        <v>20</v>
      </c>
      <c r="F10">
        <f>SUM(F4/F5)</f>
        <v>657.03022339027598</v>
      </c>
      <c r="G10">
        <f>SUM(F10+F12)</f>
        <v>663.61534693670808</v>
      </c>
      <c r="H10">
        <f>SUM(G10+G12)</f>
        <v>670.52701927779447</v>
      </c>
      <c r="I10">
        <f>SUM(H10+H12)</f>
        <v>677.17762532721963</v>
      </c>
      <c r="J10">
        <f>SUM(I10+I12)</f>
        <v>684.02332730442595</v>
      </c>
      <c r="K10">
        <f t="shared" ref="K10:Q10" si="1">SUM(J10+J12)</f>
        <v>690.82044339339882</v>
      </c>
      <c r="L10">
        <f t="shared" si="1"/>
        <v>696.79334532064661</v>
      </c>
      <c r="M10">
        <f t="shared" si="1"/>
        <v>703.70231933694129</v>
      </c>
      <c r="N10">
        <f t="shared" si="1"/>
        <v>710.60925671423604</v>
      </c>
      <c r="O10" t="e">
        <f t="shared" si="1"/>
        <v>#DIV/0!</v>
      </c>
      <c r="P10" t="e">
        <f t="shared" si="1"/>
        <v>#DIV/0!</v>
      </c>
      <c r="Q10" t="e">
        <f t="shared" si="1"/>
        <v>#DIV/0!</v>
      </c>
      <c r="R10" s="20"/>
    </row>
    <row r="11" spans="1:18" x14ac:dyDescent="0.25">
      <c r="A11" s="32">
        <v>24.07</v>
      </c>
      <c r="B11" s="33">
        <v>0.24124999999999999</v>
      </c>
      <c r="C11" s="27">
        <v>41913</v>
      </c>
      <c r="E11" s="21" t="s">
        <v>15</v>
      </c>
      <c r="F11" s="9">
        <f t="shared" ref="F11:Q11" si="2">SUM(F10*F6)</f>
        <v>150.33837056504601</v>
      </c>
      <c r="G11" s="9">
        <f t="shared" si="2"/>
        <v>154.82146044033399</v>
      </c>
      <c r="H11" s="9">
        <f t="shared" si="2"/>
        <v>150.10417853552707</v>
      </c>
      <c r="I11" s="9">
        <f t="shared" si="2"/>
        <v>154.57595064531779</v>
      </c>
      <c r="J11" s="9">
        <f t="shared" si="2"/>
        <v>150.96394833608682</v>
      </c>
      <c r="K11" s="9">
        <f t="shared" si="2"/>
        <v>133.97219022816861</v>
      </c>
      <c r="L11" s="9">
        <f t="shared" si="2"/>
        <v>155.38282562646822</v>
      </c>
      <c r="M11" s="9">
        <f t="shared" si="2"/>
        <v>156.92561721213792</v>
      </c>
      <c r="N11" s="9">
        <f t="shared" si="2"/>
        <v>158.46586424727465</v>
      </c>
      <c r="O11" s="9" t="e">
        <f t="shared" si="2"/>
        <v>#DIV/0!</v>
      </c>
      <c r="P11" s="9" t="e">
        <f t="shared" si="2"/>
        <v>#DIV/0!</v>
      </c>
      <c r="Q11" s="9" t="e">
        <f t="shared" si="2"/>
        <v>#DIV/0!</v>
      </c>
      <c r="R11" s="20"/>
    </row>
    <row r="12" spans="1:18" x14ac:dyDescent="0.25">
      <c r="A12" s="32">
        <v>23.82</v>
      </c>
      <c r="B12" s="33">
        <v>0.203405</v>
      </c>
      <c r="C12" s="27">
        <v>41944</v>
      </c>
      <c r="E12" s="21" t="s">
        <v>19</v>
      </c>
      <c r="F12">
        <f t="shared" ref="F12:Q12" si="3">SUM(F11/F5)</f>
        <v>6.5851235464321514</v>
      </c>
      <c r="G12">
        <f t="shared" si="3"/>
        <v>6.911672341086339</v>
      </c>
      <c r="H12" s="4">
        <f t="shared" si="3"/>
        <v>6.6506060494252131</v>
      </c>
      <c r="I12">
        <f t="shared" si="3"/>
        <v>6.8457019772062795</v>
      </c>
      <c r="J12" s="4">
        <f t="shared" si="3"/>
        <v>6.7971160889728415</v>
      </c>
      <c r="K12">
        <f t="shared" si="3"/>
        <v>5.972901927247821</v>
      </c>
      <c r="L12" s="4">
        <f t="shared" si="3"/>
        <v>6.9089740162947191</v>
      </c>
      <c r="M12">
        <f t="shared" si="3"/>
        <v>6.9069373772948035</v>
      </c>
      <c r="N12" s="4" t="e">
        <f t="shared" si="3"/>
        <v>#DIV/0!</v>
      </c>
      <c r="O12" t="e">
        <f t="shared" si="3"/>
        <v>#DIV/0!</v>
      </c>
      <c r="P12" s="4" t="e">
        <f t="shared" si="3"/>
        <v>#DIV/0!</v>
      </c>
      <c r="Q12" t="e">
        <f t="shared" si="3"/>
        <v>#DIV/0!</v>
      </c>
      <c r="R12" s="20"/>
    </row>
    <row r="13" spans="1:18" x14ac:dyDescent="0.25">
      <c r="A13" s="32">
        <v>24.01</v>
      </c>
      <c r="B13" s="33">
        <v>0.14435999999999999</v>
      </c>
      <c r="C13" s="27">
        <v>41974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34">
        <v>23.3399</v>
      </c>
      <c r="B14" s="35">
        <v>0.230217</v>
      </c>
      <c r="C14" s="36">
        <v>42005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8" x14ac:dyDescent="0.25">
      <c r="A15" s="34">
        <v>23.709900000000001</v>
      </c>
      <c r="B15" s="35">
        <v>0.15422759999999999</v>
      </c>
      <c r="C15" s="36">
        <v>42036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28.5" x14ac:dyDescent="0.35">
      <c r="A16" s="34">
        <v>23.48</v>
      </c>
      <c r="B16" s="35">
        <v>0.15965199999999999</v>
      </c>
      <c r="C16" s="36">
        <v>42064</v>
      </c>
      <c r="E16" s="20"/>
      <c r="F16" s="5"/>
      <c r="G16" s="6"/>
      <c r="H16" s="6"/>
      <c r="I16" s="7"/>
      <c r="J16" s="6"/>
      <c r="K16" s="13" t="s">
        <v>24</v>
      </c>
      <c r="L16" s="6"/>
      <c r="M16" s="5"/>
      <c r="N16" s="6"/>
      <c r="O16" s="6"/>
      <c r="P16" s="7"/>
      <c r="Q16" s="6"/>
      <c r="R16" s="25" t="s">
        <v>16</v>
      </c>
    </row>
    <row r="17" spans="1:19" x14ac:dyDescent="0.25">
      <c r="A17" s="34">
        <v>23.57</v>
      </c>
      <c r="B17" s="35">
        <v>0.153313</v>
      </c>
      <c r="C17" s="36">
        <v>42095</v>
      </c>
      <c r="E17" s="20"/>
      <c r="F17" s="1" t="s">
        <v>0</v>
      </c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  <c r="Q17" s="1" t="s">
        <v>11</v>
      </c>
      <c r="R17" s="20"/>
      <c r="S17" s="4"/>
    </row>
    <row r="18" spans="1:19" x14ac:dyDescent="0.25">
      <c r="A18" s="34">
        <v>23.64</v>
      </c>
      <c r="B18" s="35">
        <v>0.16941899999999999</v>
      </c>
      <c r="C18" s="36">
        <v>42125</v>
      </c>
      <c r="E18" s="21" t="s">
        <v>12</v>
      </c>
      <c r="F18" s="14">
        <v>100000</v>
      </c>
      <c r="G18" s="14">
        <f t="shared" ref="G18:Q18" si="4">SUM(G19*G24)</f>
        <v>103717.71840151864</v>
      </c>
      <c r="H18" s="14">
        <f t="shared" si="4"/>
        <v>102024.08572677374</v>
      </c>
      <c r="I18" s="14">
        <f t="shared" si="4"/>
        <v>100971.71168086471</v>
      </c>
      <c r="J18" s="14">
        <f t="shared" si="4"/>
        <v>103403.33598220999</v>
      </c>
      <c r="K18" s="14">
        <f t="shared" si="4"/>
        <v>104786.62985417749</v>
      </c>
      <c r="L18" s="14">
        <f t="shared" si="4"/>
        <v>104893.81462688929</v>
      </c>
      <c r="M18" s="14">
        <f t="shared" si="4"/>
        <v>107188.58941760485</v>
      </c>
      <c r="N18" s="14">
        <f t="shared" si="4"/>
        <v>106004.82432138572</v>
      </c>
      <c r="O18" s="14">
        <f t="shared" si="4"/>
        <v>103642.18425065164</v>
      </c>
      <c r="P18" s="14">
        <f t="shared" si="4"/>
        <v>103593.71866571871</v>
      </c>
      <c r="Q18" s="14">
        <f t="shared" si="4"/>
        <v>105311.70201379593</v>
      </c>
      <c r="R18" s="26">
        <f>Q18-F18</f>
        <v>5311.7020137959335</v>
      </c>
    </row>
    <row r="19" spans="1:19" x14ac:dyDescent="0.25">
      <c r="A19" s="34">
        <v>23.22</v>
      </c>
      <c r="B19" s="35">
        <v>0.15027799999999999</v>
      </c>
      <c r="C19" s="36">
        <v>42156</v>
      </c>
      <c r="D19" s="3"/>
      <c r="E19" s="21" t="s">
        <v>13</v>
      </c>
      <c r="F19" s="14" cm="1">
        <f t="array" ref="F19:Q19">TRANSPOSE(A2:A13)</f>
        <v>25.13</v>
      </c>
      <c r="G19" s="14">
        <v>25.8</v>
      </c>
      <c r="H19" s="14">
        <v>25.19</v>
      </c>
      <c r="I19" s="14">
        <v>24.740200000000002</v>
      </c>
      <c r="J19" s="14">
        <v>25.07</v>
      </c>
      <c r="K19" s="14">
        <v>25.16</v>
      </c>
      <c r="L19" s="14">
        <v>24.974799999999998</v>
      </c>
      <c r="M19" s="14">
        <v>25.309000000000001</v>
      </c>
      <c r="N19" s="14">
        <v>24.812000000000001</v>
      </c>
      <c r="O19" s="14">
        <v>24.07</v>
      </c>
      <c r="P19" s="14">
        <v>23.82</v>
      </c>
      <c r="Q19" s="14">
        <v>24.01</v>
      </c>
      <c r="R19" s="20"/>
    </row>
    <row r="20" spans="1:19" x14ac:dyDescent="0.25">
      <c r="A20" s="34">
        <v>23.827000000000002</v>
      </c>
      <c r="B20" s="35">
        <v>0.15206</v>
      </c>
      <c r="C20" s="36">
        <v>42186</v>
      </c>
      <c r="E20" s="22" t="s">
        <v>14</v>
      </c>
      <c r="F20" s="2" cm="1">
        <f t="array" ref="F20:Q20">TRANSPOSE(B2:B13)</f>
        <v>0.25740000000000002</v>
      </c>
      <c r="G20" s="3">
        <v>0.193275</v>
      </c>
      <c r="H20" s="3">
        <v>0.19342000000000001</v>
      </c>
      <c r="I20" s="3">
        <v>0.26250000000000001</v>
      </c>
      <c r="J20" s="3">
        <v>0.2445</v>
      </c>
      <c r="K20" s="3">
        <v>0.21249999999999999</v>
      </c>
      <c r="L20" s="3">
        <v>0.20937500000000001</v>
      </c>
      <c r="M20" s="3">
        <v>0.22184999999999999</v>
      </c>
      <c r="N20" s="3">
        <v>0.19481499999999999</v>
      </c>
      <c r="O20" s="3">
        <v>0.24124999999999999</v>
      </c>
      <c r="P20" s="3">
        <v>0.203405</v>
      </c>
      <c r="Q20" s="3">
        <v>0.14435999999999999</v>
      </c>
      <c r="R20" s="20"/>
    </row>
    <row r="21" spans="1:19" x14ac:dyDescent="0.25">
      <c r="A21" s="34">
        <v>22</v>
      </c>
      <c r="B21" s="35">
        <v>0.20352999999999999</v>
      </c>
      <c r="C21" s="36">
        <v>42217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0"/>
    </row>
    <row r="22" spans="1:19" ht="23.25" x14ac:dyDescent="0.35">
      <c r="A22" s="34">
        <v>22.23</v>
      </c>
      <c r="B22" s="35">
        <v>0.22156000000000001</v>
      </c>
      <c r="C22" s="36">
        <v>42248</v>
      </c>
      <c r="E22" s="15"/>
      <c r="F22" s="16"/>
      <c r="G22" s="16"/>
      <c r="H22" s="16"/>
      <c r="I22" s="16"/>
      <c r="J22" s="16"/>
      <c r="K22" s="23" t="s">
        <v>21</v>
      </c>
      <c r="L22" s="16"/>
      <c r="M22" s="16"/>
      <c r="N22" s="16"/>
      <c r="O22" s="16"/>
      <c r="P22" s="16"/>
      <c r="Q22" s="16"/>
      <c r="R22" s="25"/>
    </row>
    <row r="23" spans="1:19" x14ac:dyDescent="0.25">
      <c r="A23" s="34">
        <v>23.59</v>
      </c>
      <c r="B23" s="35">
        <v>0.214175</v>
      </c>
      <c r="C23" s="36">
        <v>42278</v>
      </c>
      <c r="E23" s="17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1:19" x14ac:dyDescent="0.25">
      <c r="A24" s="34">
        <v>23.57</v>
      </c>
      <c r="B24" s="35">
        <v>0.18099000000000001</v>
      </c>
      <c r="C24" s="36">
        <v>42309</v>
      </c>
      <c r="E24" s="21" t="s">
        <v>20</v>
      </c>
      <c r="F24">
        <f>SUM(F18/F19)</f>
        <v>3979.3076004775171</v>
      </c>
      <c r="G24">
        <f>SUM(F24+F26)</f>
        <v>4020.0666047100244</v>
      </c>
      <c r="H24">
        <f>SUM(G24+G26)</f>
        <v>4050.1820455249599</v>
      </c>
      <c r="I24">
        <f>SUM(H24+H26)</f>
        <v>4081.2811408503048</v>
      </c>
      <c r="J24">
        <f>SUM(I24+I26)</f>
        <v>4124.5846024016746</v>
      </c>
      <c r="K24">
        <f t="shared" ref="K24" si="5">SUM(J24+J26)</f>
        <v>4164.8104075587235</v>
      </c>
      <c r="L24">
        <f t="shared" ref="L24" si="6">SUM(K24+K26)</f>
        <v>4199.9861711360772</v>
      </c>
      <c r="M24">
        <f t="shared" ref="M24" si="7">SUM(L24+L26)</f>
        <v>4235.196547378594</v>
      </c>
      <c r="N24">
        <f t="shared" ref="N24" si="8">SUM(M24+M26)</f>
        <v>4272.3208254629099</v>
      </c>
      <c r="O24">
        <f t="shared" ref="O24" si="9">SUM(N24+N26)</f>
        <v>4305.8655692003176</v>
      </c>
      <c r="P24">
        <f t="shared" ref="P24" si="10">SUM(O24+O26)</f>
        <v>4349.0226140100212</v>
      </c>
      <c r="Q24">
        <f t="shared" ref="Q24" si="11">SUM(P24+P26)</f>
        <v>4386.160017234316</v>
      </c>
      <c r="R24" s="20"/>
    </row>
    <row r="25" spans="1:19" x14ac:dyDescent="0.25">
      <c r="A25" s="34">
        <v>23.408000000000001</v>
      </c>
      <c r="B25" s="35">
        <v>0.21453</v>
      </c>
      <c r="C25" s="36">
        <v>42339</v>
      </c>
      <c r="E25" s="21" t="s">
        <v>15</v>
      </c>
      <c r="F25" s="9">
        <f t="shared" ref="F25:Q25" si="12">SUM(F24*F20)</f>
        <v>1024.2737763629129</v>
      </c>
      <c r="G25" s="9">
        <f t="shared" si="12"/>
        <v>776.97837302533003</v>
      </c>
      <c r="H25" s="9">
        <f t="shared" si="12"/>
        <v>783.38621124543783</v>
      </c>
      <c r="I25" s="9">
        <f t="shared" si="12"/>
        <v>1071.3362994732051</v>
      </c>
      <c r="J25" s="9">
        <f t="shared" si="12"/>
        <v>1008.4609352872094</v>
      </c>
      <c r="K25" s="9">
        <f t="shared" si="12"/>
        <v>885.02221160622867</v>
      </c>
      <c r="L25" s="9">
        <f t="shared" si="12"/>
        <v>879.37210458161621</v>
      </c>
      <c r="M25" s="9">
        <f t="shared" si="12"/>
        <v>939.57835403594106</v>
      </c>
      <c r="N25" s="9">
        <f t="shared" si="12"/>
        <v>832.31218161255674</v>
      </c>
      <c r="O25" s="9">
        <f t="shared" si="12"/>
        <v>1038.7900685695765</v>
      </c>
      <c r="P25" s="9">
        <f t="shared" si="12"/>
        <v>884.6129448027084</v>
      </c>
      <c r="Q25" s="9">
        <f t="shared" si="12"/>
        <v>633.18606008794586</v>
      </c>
      <c r="R25" s="26"/>
    </row>
    <row r="26" spans="1:19" x14ac:dyDescent="0.25">
      <c r="A26" s="37">
        <v>21.69</v>
      </c>
      <c r="B26" s="38">
        <v>0.21392</v>
      </c>
      <c r="C26" s="30">
        <v>42370</v>
      </c>
      <c r="E26" s="21" t="s">
        <v>19</v>
      </c>
      <c r="F26" s="10">
        <f t="shared" ref="F26:Q26" si="13">SUM(F25/F19)</f>
        <v>40.759004232507479</v>
      </c>
      <c r="G26" s="10">
        <f t="shared" si="13"/>
        <v>30.115440814935273</v>
      </c>
      <c r="H26" s="10">
        <f t="shared" si="13"/>
        <v>31.099095325344891</v>
      </c>
      <c r="I26" s="10">
        <f t="shared" si="13"/>
        <v>43.303461551370042</v>
      </c>
      <c r="J26" s="10">
        <f t="shared" si="13"/>
        <v>40.22580515704864</v>
      </c>
      <c r="K26" s="10">
        <f t="shared" si="13"/>
        <v>35.175763577354083</v>
      </c>
      <c r="L26" s="10">
        <f t="shared" si="13"/>
        <v>35.210376242517107</v>
      </c>
      <c r="M26" s="10">
        <f t="shared" si="13"/>
        <v>37.124278084315499</v>
      </c>
      <c r="N26" s="10">
        <f t="shared" si="13"/>
        <v>33.544743737407572</v>
      </c>
      <c r="O26" s="10">
        <f t="shared" si="13"/>
        <v>43.157044809704054</v>
      </c>
      <c r="P26" s="10">
        <f t="shared" si="13"/>
        <v>37.137403224295063</v>
      </c>
      <c r="Q26" s="10">
        <f t="shared" si="13"/>
        <v>26.371764268552511</v>
      </c>
      <c r="R26" s="46"/>
    </row>
    <row r="27" spans="1:19" x14ac:dyDescent="0.25">
      <c r="A27" s="37">
        <v>21.945</v>
      </c>
      <c r="B27" s="38">
        <v>0.22029000000000001</v>
      </c>
      <c r="C27" s="30">
        <v>42401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9" x14ac:dyDescent="0.25">
      <c r="A28" s="37">
        <v>22.375800000000002</v>
      </c>
      <c r="B28" s="38">
        <v>0.15787999999999999</v>
      </c>
      <c r="C28" s="30">
        <v>42430</v>
      </c>
    </row>
    <row r="29" spans="1:19" x14ac:dyDescent="0.25">
      <c r="A29" s="37">
        <v>21.5745</v>
      </c>
      <c r="B29" s="38">
        <v>0.15556</v>
      </c>
      <c r="C29" s="30">
        <v>42461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9" ht="28.5" x14ac:dyDescent="0.35">
      <c r="A30" s="37">
        <v>21.77</v>
      </c>
      <c r="B30" s="38">
        <v>0.17132254999999999</v>
      </c>
      <c r="C30" s="30">
        <v>42491</v>
      </c>
      <c r="E30" s="20"/>
      <c r="F30" s="5"/>
      <c r="G30" s="6"/>
      <c r="H30" s="6"/>
      <c r="I30" s="7"/>
      <c r="J30" s="6"/>
      <c r="K30" s="13" t="s">
        <v>25</v>
      </c>
      <c r="L30" s="6"/>
      <c r="M30" s="5"/>
      <c r="N30" s="6"/>
      <c r="O30" s="6"/>
      <c r="P30" s="7"/>
      <c r="Q30" s="6"/>
      <c r="R30" s="25" t="s">
        <v>16</v>
      </c>
    </row>
    <row r="31" spans="1:19" x14ac:dyDescent="0.25">
      <c r="A31" s="37">
        <v>21.719899999999999</v>
      </c>
      <c r="B31" s="38">
        <v>0.20241000000000001</v>
      </c>
      <c r="C31" s="30">
        <v>42522</v>
      </c>
      <c r="E31" s="20"/>
      <c r="F31" s="1" t="s">
        <v>0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10</v>
      </c>
      <c r="Q31" s="1" t="s">
        <v>11</v>
      </c>
      <c r="R31" s="20"/>
    </row>
    <row r="32" spans="1:19" x14ac:dyDescent="0.25">
      <c r="A32" s="37">
        <v>21.905000000000001</v>
      </c>
      <c r="B32" s="38">
        <v>0.14141999999999999</v>
      </c>
      <c r="C32" s="30">
        <v>42552</v>
      </c>
      <c r="E32" s="21" t="s">
        <v>12</v>
      </c>
      <c r="F32" s="14">
        <f>Q18</f>
        <v>105311.70201379593</v>
      </c>
      <c r="G32" s="14">
        <f t="shared" ref="G32:Q32" si="14">SUM(G33*G38)</f>
        <v>108036.40155759886</v>
      </c>
      <c r="H32" s="14">
        <f t="shared" si="14"/>
        <v>107684.77896002617</v>
      </c>
      <c r="I32" s="14">
        <f t="shared" si="14"/>
        <v>108832.54806430722</v>
      </c>
      <c r="J32" s="14">
        <f t="shared" si="14"/>
        <v>109865.77999145766</v>
      </c>
      <c r="K32" s="14">
        <f t="shared" si="14"/>
        <v>108687.22791608187</v>
      </c>
      <c r="L32" s="14">
        <f t="shared" si="14"/>
        <v>112250.25201442839</v>
      </c>
      <c r="M32" s="14">
        <f t="shared" si="14"/>
        <v>104304.59239694191</v>
      </c>
      <c r="N32" s="14">
        <f t="shared" si="14"/>
        <v>106370.09742766389</v>
      </c>
      <c r="O32" s="14">
        <f t="shared" si="14"/>
        <v>114002.6889260535</v>
      </c>
      <c r="P32" s="14">
        <f t="shared" si="14"/>
        <v>114940.19513120878</v>
      </c>
      <c r="Q32" s="14">
        <f t="shared" si="14"/>
        <v>115026.7344658028</v>
      </c>
      <c r="R32" s="26">
        <f>Q32-F32</f>
        <v>9715.032452006868</v>
      </c>
    </row>
    <row r="33" spans="1:18" x14ac:dyDescent="0.25">
      <c r="A33" s="37">
        <v>21.901299999999999</v>
      </c>
      <c r="B33" s="38">
        <v>0.1298</v>
      </c>
      <c r="C33" s="30">
        <v>42583</v>
      </c>
      <c r="E33" s="21" t="s">
        <v>13</v>
      </c>
      <c r="F33" s="14" cm="1">
        <f t="array" ref="F33:Q33">TRANSPOSE(A14:A25)</f>
        <v>23.3399</v>
      </c>
      <c r="G33" s="14">
        <v>23.709900000000001</v>
      </c>
      <c r="H33" s="14">
        <v>23.48</v>
      </c>
      <c r="I33" s="14">
        <v>23.57</v>
      </c>
      <c r="J33" s="14">
        <v>23.64</v>
      </c>
      <c r="K33" s="14">
        <v>23.22</v>
      </c>
      <c r="L33" s="14">
        <v>23.827000000000002</v>
      </c>
      <c r="M33" s="14">
        <v>22</v>
      </c>
      <c r="N33" s="14">
        <v>22.23</v>
      </c>
      <c r="O33" s="14">
        <v>23.59</v>
      </c>
      <c r="P33" s="14">
        <v>23.57</v>
      </c>
      <c r="Q33" s="14">
        <v>23.408000000000001</v>
      </c>
      <c r="R33" s="20"/>
    </row>
    <row r="34" spans="1:18" x14ac:dyDescent="0.25">
      <c r="A34" s="37">
        <v>22.155000000000001</v>
      </c>
      <c r="B34" s="38">
        <v>0.19447999999999999</v>
      </c>
      <c r="C34" s="30">
        <v>42614</v>
      </c>
      <c r="E34" s="22" t="s">
        <v>14</v>
      </c>
      <c r="F34" s="2" cm="1">
        <f t="array" ref="F34:Q34">TRANSPOSE(B14:B25)</f>
        <v>0.230217</v>
      </c>
      <c r="G34" s="3">
        <v>0.15422759999999999</v>
      </c>
      <c r="H34" s="3">
        <v>0.15965199999999999</v>
      </c>
      <c r="I34" s="3">
        <v>0.153313</v>
      </c>
      <c r="J34" s="3">
        <v>0.16941899999999999</v>
      </c>
      <c r="K34" s="3">
        <v>0.15027799999999999</v>
      </c>
      <c r="L34" s="3">
        <v>0.15206</v>
      </c>
      <c r="M34" s="3">
        <v>0.20352999999999999</v>
      </c>
      <c r="N34" s="3">
        <v>0.22156000000000001</v>
      </c>
      <c r="O34" s="3">
        <v>0.214175</v>
      </c>
      <c r="P34" s="3">
        <v>0.18099000000000001</v>
      </c>
      <c r="Q34" s="3">
        <v>0.21453</v>
      </c>
      <c r="R34" s="20"/>
    </row>
    <row r="35" spans="1:18" x14ac:dyDescent="0.25">
      <c r="A35" s="37">
        <v>22.150099999999998</v>
      </c>
      <c r="B35" s="38">
        <v>0.14939</v>
      </c>
      <c r="C35" s="30">
        <v>42644</v>
      </c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0"/>
    </row>
    <row r="36" spans="1:18" ht="23.25" x14ac:dyDescent="0.35">
      <c r="A36" s="37">
        <v>22.31</v>
      </c>
      <c r="B36" s="38">
        <v>0.16203000000000001</v>
      </c>
      <c r="C36" s="30">
        <v>42675</v>
      </c>
      <c r="E36" s="15"/>
      <c r="F36" s="16"/>
      <c r="G36" s="16"/>
      <c r="H36" s="16"/>
      <c r="I36" s="16"/>
      <c r="J36" s="16"/>
      <c r="K36" s="23" t="s">
        <v>21</v>
      </c>
      <c r="L36" s="16"/>
      <c r="M36" s="16"/>
      <c r="N36" s="16"/>
      <c r="O36" s="16"/>
      <c r="P36" s="16"/>
      <c r="Q36" s="16"/>
      <c r="R36" s="25"/>
    </row>
    <row r="37" spans="1:18" x14ac:dyDescent="0.25">
      <c r="A37" s="37">
        <v>22.35</v>
      </c>
      <c r="B37" s="38">
        <v>0.14551</v>
      </c>
      <c r="C37" s="30">
        <v>42705</v>
      </c>
      <c r="E37" s="17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</row>
    <row r="38" spans="1:18" x14ac:dyDescent="0.25">
      <c r="A38" s="39">
        <v>22.9</v>
      </c>
      <c r="B38" s="40">
        <v>0.12751000000000001</v>
      </c>
      <c r="C38" s="28">
        <v>42736</v>
      </c>
      <c r="E38" s="21" t="s">
        <v>20</v>
      </c>
      <c r="F38">
        <f>SUM(F32/F33)</f>
        <v>4512.0888270213636</v>
      </c>
      <c r="G38">
        <f>SUM(F38+F40)</f>
        <v>4556.5945684123026</v>
      </c>
      <c r="H38">
        <f>SUM(G38+G40)</f>
        <v>4586.234197616106</v>
      </c>
      <c r="I38">
        <f>SUM(H38+H40)</f>
        <v>4617.4182462582612</v>
      </c>
      <c r="J38">
        <f>SUM(I38+I40)</f>
        <v>4647.4526223120838</v>
      </c>
      <c r="K38">
        <f t="shared" ref="K38" si="15">SUM(J38+J40)</f>
        <v>4680.7591695125702</v>
      </c>
      <c r="L38">
        <f t="shared" ref="L38" si="16">SUM(K38+K40)</f>
        <v>4711.0526719447844</v>
      </c>
      <c r="M38">
        <f t="shared" ref="M38" si="17">SUM(L38+L40)</f>
        <v>4741.1178362246319</v>
      </c>
      <c r="N38">
        <f t="shared" ref="N38" si="18">SUM(M38+M40)</f>
        <v>4784.9796413703953</v>
      </c>
      <c r="O38">
        <f t="shared" ref="O38" si="19">SUM(N38+N40)</f>
        <v>4832.6701537114668</v>
      </c>
      <c r="P38">
        <f t="shared" ref="P38" si="20">SUM(O38+O40)</f>
        <v>4876.5462507937536</v>
      </c>
      <c r="Q38">
        <f t="shared" ref="Q38" si="21">SUM(P38+P40)</f>
        <v>4913.9924156614316</v>
      </c>
      <c r="R38" s="20"/>
    </row>
    <row r="39" spans="1:18" x14ac:dyDescent="0.25">
      <c r="A39" s="39">
        <v>23.07</v>
      </c>
      <c r="B39" s="40">
        <v>9.9879999999999997E-2</v>
      </c>
      <c r="C39" s="29">
        <v>42767</v>
      </c>
      <c r="E39" s="21" t="s">
        <v>15</v>
      </c>
      <c r="F39" s="9">
        <f t="shared" ref="F39:Q39" si="22">SUM(F38*F34)</f>
        <v>1038.7595534903774</v>
      </c>
      <c r="G39" s="9">
        <f t="shared" si="22"/>
        <v>702.75264445926518</v>
      </c>
      <c r="H39" s="9">
        <f t="shared" si="22"/>
        <v>732.2014621178065</v>
      </c>
      <c r="I39" s="9">
        <f t="shared" si="22"/>
        <v>707.91024358859283</v>
      </c>
      <c r="J39" s="9">
        <f t="shared" si="22"/>
        <v>787.36677581949084</v>
      </c>
      <c r="K39" s="9">
        <f t="shared" si="22"/>
        <v>703.41512647600996</v>
      </c>
      <c r="L39" s="9">
        <f t="shared" si="22"/>
        <v>716.36266929592387</v>
      </c>
      <c r="M39" s="9">
        <f t="shared" si="22"/>
        <v>964.95971320679928</v>
      </c>
      <c r="N39" s="9">
        <f t="shared" si="22"/>
        <v>1060.1600893420248</v>
      </c>
      <c r="O39" s="9">
        <f t="shared" si="22"/>
        <v>1035.0371301711534</v>
      </c>
      <c r="P39" s="9">
        <f t="shared" si="22"/>
        <v>882.60610593116155</v>
      </c>
      <c r="Q39" s="9">
        <f t="shared" si="22"/>
        <v>1054.1987929318468</v>
      </c>
      <c r="R39" s="26"/>
    </row>
    <row r="40" spans="1:18" x14ac:dyDescent="0.25">
      <c r="A40" s="39">
        <v>23.25</v>
      </c>
      <c r="B40" s="40">
        <v>0.12327</v>
      </c>
      <c r="C40" s="29">
        <v>42795</v>
      </c>
      <c r="E40" s="21" t="s">
        <v>19</v>
      </c>
      <c r="F40" s="10">
        <f t="shared" ref="F40:Q40" si="23">SUM(F39/F33)</f>
        <v>44.505741390939008</v>
      </c>
      <c r="G40" s="10">
        <f t="shared" si="23"/>
        <v>29.639629203803693</v>
      </c>
      <c r="H40" s="10">
        <f t="shared" si="23"/>
        <v>31.1840486421553</v>
      </c>
      <c r="I40" s="10">
        <f t="shared" si="23"/>
        <v>30.034376053822353</v>
      </c>
      <c r="J40" s="10">
        <f t="shared" si="23"/>
        <v>33.306547200486072</v>
      </c>
      <c r="K40" s="10">
        <f t="shared" si="23"/>
        <v>30.293502432214041</v>
      </c>
      <c r="L40" s="10">
        <f t="shared" si="23"/>
        <v>30.065164279847391</v>
      </c>
      <c r="M40" s="10">
        <f t="shared" si="23"/>
        <v>43.861805145763604</v>
      </c>
      <c r="N40" s="10">
        <f t="shared" si="23"/>
        <v>47.690512341071738</v>
      </c>
      <c r="O40" s="10">
        <f t="shared" si="23"/>
        <v>43.876097082287131</v>
      </c>
      <c r="P40" s="10">
        <f t="shared" si="23"/>
        <v>37.446164867677624</v>
      </c>
      <c r="Q40" s="10">
        <f t="shared" si="23"/>
        <v>45.035833600984567</v>
      </c>
      <c r="R40" s="46"/>
    </row>
    <row r="41" spans="1:18" x14ac:dyDescent="0.25">
      <c r="A41" s="39">
        <v>23.46</v>
      </c>
      <c r="B41" s="40">
        <v>0.14451</v>
      </c>
      <c r="C41" s="29">
        <v>42826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39">
        <v>23.75</v>
      </c>
      <c r="B42" s="40">
        <v>0.12598000000000001</v>
      </c>
      <c r="C42" s="29">
        <v>42856</v>
      </c>
    </row>
    <row r="43" spans="1:18" x14ac:dyDescent="0.25">
      <c r="A43" s="39">
        <v>23.64</v>
      </c>
      <c r="B43" s="40">
        <v>0.22142000000000001</v>
      </c>
      <c r="C43" s="29">
        <v>42887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ht="28.5" x14ac:dyDescent="0.25">
      <c r="A44" s="39">
        <v>23.82</v>
      </c>
      <c r="B44" s="40">
        <v>0.15853</v>
      </c>
      <c r="C44" s="29">
        <v>42917</v>
      </c>
      <c r="E44" s="20"/>
      <c r="F44" s="5"/>
      <c r="G44" s="6"/>
      <c r="H44" s="6"/>
      <c r="I44" s="7"/>
      <c r="J44" s="6"/>
      <c r="K44" s="13" t="s">
        <v>27</v>
      </c>
      <c r="L44" s="6"/>
      <c r="M44" s="5"/>
      <c r="N44" s="6"/>
      <c r="O44" s="6"/>
      <c r="P44" s="7"/>
      <c r="Q44" s="6"/>
      <c r="R44" s="20"/>
    </row>
    <row r="45" spans="1:18" x14ac:dyDescent="0.25">
      <c r="A45" s="39">
        <v>23.93</v>
      </c>
      <c r="B45" s="40">
        <v>0.20276</v>
      </c>
      <c r="C45" s="29">
        <v>42948</v>
      </c>
      <c r="E45" s="20"/>
      <c r="F45" s="1" t="s">
        <v>0</v>
      </c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  <c r="L45" s="1" t="s">
        <v>6</v>
      </c>
      <c r="M45" s="1" t="s">
        <v>7</v>
      </c>
      <c r="N45" s="1" t="s">
        <v>8</v>
      </c>
      <c r="O45" s="1" t="s">
        <v>9</v>
      </c>
      <c r="P45" s="1" t="s">
        <v>10</v>
      </c>
      <c r="Q45" s="1" t="s">
        <v>11</v>
      </c>
      <c r="R45" s="20"/>
    </row>
    <row r="46" spans="1:18" x14ac:dyDescent="0.25">
      <c r="A46" s="39">
        <v>23.9</v>
      </c>
      <c r="B46" s="40">
        <v>0.15373999999999999</v>
      </c>
      <c r="C46" s="29">
        <v>42979</v>
      </c>
      <c r="E46" s="21" t="s">
        <v>12</v>
      </c>
      <c r="F46" s="14">
        <f>Q32</f>
        <v>115026.7344658028</v>
      </c>
      <c r="G46" s="14">
        <f t="shared" ref="G46:Q46" si="24">SUM(G47*G52)</f>
        <v>117526.85547020457</v>
      </c>
      <c r="H46" s="14">
        <f t="shared" si="24"/>
        <v>121036.93995567664</v>
      </c>
      <c r="I46" s="14">
        <f t="shared" si="24"/>
        <v>117525.91859892676</v>
      </c>
      <c r="J46" s="14">
        <f t="shared" si="24"/>
        <v>119445.97777039833</v>
      </c>
      <c r="K46" s="14">
        <f t="shared" si="24"/>
        <v>120108.92917309642</v>
      </c>
      <c r="L46" s="14">
        <f t="shared" si="24"/>
        <v>122261.36058272157</v>
      </c>
      <c r="M46" s="14">
        <f t="shared" si="24"/>
        <v>123029.90265396649</v>
      </c>
      <c r="N46" s="14">
        <f t="shared" si="24"/>
        <v>125192.64881176889</v>
      </c>
      <c r="O46" s="14">
        <f t="shared" si="24"/>
        <v>126263.67735864621</v>
      </c>
      <c r="P46" s="14">
        <f t="shared" si="24"/>
        <v>128032.89104351542</v>
      </c>
      <c r="Q46" s="14">
        <f t="shared" si="24"/>
        <v>129193.9703516507</v>
      </c>
      <c r="R46" s="26">
        <f>Q46-F46</f>
        <v>14167.235885847898</v>
      </c>
    </row>
    <row r="47" spans="1:18" x14ac:dyDescent="0.25">
      <c r="A47" s="39">
        <v>24.36</v>
      </c>
      <c r="B47" s="40">
        <v>0.14901</v>
      </c>
      <c r="C47" s="29">
        <v>43009</v>
      </c>
      <c r="E47" s="21" t="s">
        <v>13</v>
      </c>
      <c r="F47" s="14" cm="1">
        <f t="array" ref="F47:Q47">TRANSPOSE(A26:A37)</f>
        <v>21.69</v>
      </c>
      <c r="G47" s="14">
        <v>21.945</v>
      </c>
      <c r="H47" s="14">
        <v>22.375800000000002</v>
      </c>
      <c r="I47" s="14">
        <v>21.5745</v>
      </c>
      <c r="J47" s="14">
        <v>21.77</v>
      </c>
      <c r="K47" s="14">
        <v>21.719899999999999</v>
      </c>
      <c r="L47" s="14">
        <v>21.905000000000001</v>
      </c>
      <c r="M47" s="14">
        <v>21.901299999999999</v>
      </c>
      <c r="N47" s="14">
        <v>22.155000000000001</v>
      </c>
      <c r="O47" s="14">
        <v>22.150099999999998</v>
      </c>
      <c r="P47" s="14">
        <v>22.31</v>
      </c>
      <c r="Q47" s="14">
        <v>22.35</v>
      </c>
      <c r="R47" s="20"/>
    </row>
    <row r="48" spans="1:18" x14ac:dyDescent="0.25">
      <c r="A48" s="39">
        <v>24.4</v>
      </c>
      <c r="B48" s="40">
        <v>0.13217000000000001</v>
      </c>
      <c r="C48" s="29">
        <v>43040</v>
      </c>
      <c r="E48" s="22" t="s">
        <v>14</v>
      </c>
      <c r="F48" s="2" cm="1">
        <f t="array" ref="F48:Q48">TRANSPOSE(B26:B37)</f>
        <v>0.21392</v>
      </c>
      <c r="G48" s="3">
        <v>0.22029000000000001</v>
      </c>
      <c r="H48" s="3">
        <v>0.15787999999999999</v>
      </c>
      <c r="I48" s="3">
        <v>0.15556</v>
      </c>
      <c r="J48" s="3">
        <v>0.17132254999999999</v>
      </c>
      <c r="K48" s="3">
        <v>0.20241000000000001</v>
      </c>
      <c r="L48" s="3">
        <v>0.14141999999999999</v>
      </c>
      <c r="M48" s="3">
        <v>0.1298</v>
      </c>
      <c r="N48" s="3">
        <v>0.19447999999999999</v>
      </c>
      <c r="O48" s="3">
        <v>0.14939</v>
      </c>
      <c r="P48" s="3">
        <v>0.16203000000000001</v>
      </c>
      <c r="Q48" s="3">
        <v>0.14551</v>
      </c>
      <c r="R48" s="20"/>
    </row>
    <row r="49" spans="1:18" x14ac:dyDescent="0.25">
      <c r="A49" s="39">
        <v>24.531400000000001</v>
      </c>
      <c r="B49" s="40">
        <v>0.13577</v>
      </c>
      <c r="C49" s="29">
        <v>43070</v>
      </c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20"/>
    </row>
    <row r="50" spans="1:18" ht="23.25" x14ac:dyDescent="0.35">
      <c r="A50" s="41">
        <v>24.858000000000001</v>
      </c>
      <c r="B50" s="42">
        <v>0.25019999999999998</v>
      </c>
      <c r="C50" s="31">
        <v>43101</v>
      </c>
      <c r="E50" s="15"/>
      <c r="F50" s="16"/>
      <c r="G50" s="16"/>
      <c r="H50" s="16"/>
      <c r="I50" s="16"/>
      <c r="J50" s="16"/>
      <c r="K50" s="23" t="s">
        <v>21</v>
      </c>
      <c r="L50" s="16"/>
      <c r="M50" s="16"/>
      <c r="N50" s="16"/>
      <c r="O50" s="16"/>
      <c r="P50" s="16"/>
      <c r="Q50" s="16"/>
      <c r="R50" s="25"/>
    </row>
    <row r="51" spans="1:18" x14ac:dyDescent="0.25">
      <c r="A51" s="41">
        <v>24.909800000000001</v>
      </c>
      <c r="B51" s="42">
        <v>0.2487</v>
      </c>
      <c r="C51" s="31">
        <v>43132</v>
      </c>
      <c r="E51" s="17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</row>
    <row r="52" spans="1:18" x14ac:dyDescent="0.25">
      <c r="A52" s="41">
        <v>23.8</v>
      </c>
      <c r="B52" s="42">
        <v>0.2487</v>
      </c>
      <c r="C52" s="31">
        <v>43160</v>
      </c>
      <c r="E52" s="21" t="s">
        <v>20</v>
      </c>
      <c r="F52">
        <f>SUM(F46/F47)</f>
        <v>5303.2150514431905</v>
      </c>
      <c r="G52">
        <f>SUM(F52+F54)</f>
        <v>5355.5185905766493</v>
      </c>
      <c r="H52">
        <f>SUM(G52+G54)</f>
        <v>5409.2787724093278</v>
      </c>
      <c r="I52">
        <f>SUM(H52+H54)</f>
        <v>5447.4457623085937</v>
      </c>
      <c r="J52">
        <f>SUM(I52+I54)</f>
        <v>5486.7238296002906</v>
      </c>
      <c r="K52">
        <f t="shared" ref="K52" si="25">SUM(J52+J54)</f>
        <v>5529.9024937083695</v>
      </c>
      <c r="L52">
        <f t="shared" ref="L52" si="26">SUM(K52+K54)</f>
        <v>5581.4362283826322</v>
      </c>
      <c r="M52">
        <f t="shared" ref="M52" si="27">SUM(L52+L54)</f>
        <v>5617.4703170116154</v>
      </c>
      <c r="N52">
        <f t="shared" ref="N52" si="28">SUM(M52+M54)</f>
        <v>5650.7627538600264</v>
      </c>
      <c r="O52">
        <f t="shared" ref="O52" si="29">SUM(N52+N54)</f>
        <v>5700.3660190539194</v>
      </c>
      <c r="P52">
        <f t="shared" ref="P52" si="30">SUM(O52+O54)</f>
        <v>5738.8117903861694</v>
      </c>
      <c r="Q52">
        <f t="shared" ref="Q52" si="31">SUM(P52+P54)</f>
        <v>5780.4908434743038</v>
      </c>
      <c r="R52" s="20"/>
    </row>
    <row r="53" spans="1:18" x14ac:dyDescent="0.25">
      <c r="A53" s="41">
        <v>23.96</v>
      </c>
      <c r="B53" s="42">
        <v>0.2341</v>
      </c>
      <c r="C53" s="31">
        <v>43191</v>
      </c>
      <c r="E53" s="21" t="s">
        <v>15</v>
      </c>
      <c r="F53" s="9">
        <f t="shared" ref="F53:Q53" si="32">SUM(F52*F48)</f>
        <v>1134.4637638047273</v>
      </c>
      <c r="G53" s="9">
        <f t="shared" si="32"/>
        <v>1179.7671903181301</v>
      </c>
      <c r="H53" s="9">
        <f t="shared" si="32"/>
        <v>854.01693258798457</v>
      </c>
      <c r="I53" s="9">
        <f t="shared" si="32"/>
        <v>847.40466278472491</v>
      </c>
      <c r="J53" s="9">
        <f t="shared" si="32"/>
        <v>939.9995176328872</v>
      </c>
      <c r="K53" s="9">
        <f t="shared" si="32"/>
        <v>1119.3075637515112</v>
      </c>
      <c r="L53" s="9">
        <f t="shared" si="32"/>
        <v>789.32671141787182</v>
      </c>
      <c r="M53" s="9">
        <f t="shared" si="32"/>
        <v>729.14764714810769</v>
      </c>
      <c r="N53" s="9">
        <f t="shared" si="32"/>
        <v>1098.9603403706978</v>
      </c>
      <c r="O53" s="9">
        <f t="shared" si="32"/>
        <v>851.57767958646502</v>
      </c>
      <c r="P53" s="9">
        <f t="shared" si="32"/>
        <v>929.85967439627109</v>
      </c>
      <c r="Q53" s="9">
        <f t="shared" si="32"/>
        <v>841.11922263394592</v>
      </c>
      <c r="R53" s="26"/>
    </row>
    <row r="54" spans="1:18" x14ac:dyDescent="0.25">
      <c r="A54" s="41">
        <v>24.57</v>
      </c>
      <c r="B54" s="42">
        <v>0.21626000000000001</v>
      </c>
      <c r="C54" s="31">
        <v>43221</v>
      </c>
      <c r="E54" s="21" t="s">
        <v>19</v>
      </c>
      <c r="F54" s="10">
        <f t="shared" ref="F54:Q54" si="33">SUM(F53/F47)</f>
        <v>52.303539133459068</v>
      </c>
      <c r="G54" s="10">
        <f t="shared" si="33"/>
        <v>53.760181832678519</v>
      </c>
      <c r="H54" s="10">
        <f t="shared" si="33"/>
        <v>38.166989899265481</v>
      </c>
      <c r="I54" s="10">
        <f t="shared" si="33"/>
        <v>39.278067291697369</v>
      </c>
      <c r="J54" s="10">
        <f t="shared" si="33"/>
        <v>43.178664108079339</v>
      </c>
      <c r="K54" s="10">
        <f t="shared" si="33"/>
        <v>51.533734674262369</v>
      </c>
      <c r="L54" s="10">
        <f t="shared" si="33"/>
        <v>36.034088628982964</v>
      </c>
      <c r="M54" s="10">
        <f t="shared" si="33"/>
        <v>33.292436848411178</v>
      </c>
      <c r="N54" s="10">
        <f t="shared" si="33"/>
        <v>49.603265193892923</v>
      </c>
      <c r="O54" s="10">
        <f t="shared" si="33"/>
        <v>38.445771332249748</v>
      </c>
      <c r="P54" s="10">
        <f t="shared" si="33"/>
        <v>41.679053088134069</v>
      </c>
      <c r="Q54" s="10">
        <f t="shared" si="33"/>
        <v>37.633969692793997</v>
      </c>
      <c r="R54" s="46"/>
    </row>
    <row r="55" spans="1:18" x14ac:dyDescent="0.25">
      <c r="A55" s="41">
        <v>24.04</v>
      </c>
      <c r="B55" s="42">
        <v>0.19952</v>
      </c>
      <c r="C55" s="31">
        <v>43252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x14ac:dyDescent="0.25">
      <c r="A56" s="41">
        <v>24.53</v>
      </c>
      <c r="B56" s="42">
        <v>0.18143999999999999</v>
      </c>
      <c r="C56" s="31">
        <v>43282</v>
      </c>
    </row>
    <row r="57" spans="1:18" x14ac:dyDescent="0.25">
      <c r="A57" s="41">
        <v>25.15</v>
      </c>
      <c r="B57" s="42">
        <v>0.22585</v>
      </c>
      <c r="C57" s="31">
        <v>43313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ht="28.5" x14ac:dyDescent="0.35">
      <c r="A58" s="41">
        <v>25.13</v>
      </c>
      <c r="B58" s="42">
        <v>0.20141999999999999</v>
      </c>
      <c r="C58" s="31">
        <v>43344</v>
      </c>
      <c r="E58" s="20"/>
      <c r="F58" s="5"/>
      <c r="G58" s="6"/>
      <c r="H58" s="6"/>
      <c r="I58" s="7"/>
      <c r="J58" s="6"/>
      <c r="K58" s="13" t="s">
        <v>28</v>
      </c>
      <c r="L58" s="6"/>
      <c r="M58" s="5"/>
      <c r="N58" s="6"/>
      <c r="O58" s="6"/>
      <c r="P58" s="7"/>
      <c r="Q58" s="6"/>
      <c r="R58" s="25" t="s">
        <v>16</v>
      </c>
    </row>
    <row r="59" spans="1:18" x14ac:dyDescent="0.25">
      <c r="A59" s="41">
        <v>23.52</v>
      </c>
      <c r="B59" s="42">
        <v>0.24697</v>
      </c>
      <c r="C59" s="31">
        <v>43374</v>
      </c>
      <c r="E59" s="20"/>
      <c r="F59" s="1" t="s">
        <v>0</v>
      </c>
      <c r="G59" s="1" t="s">
        <v>1</v>
      </c>
      <c r="H59" s="1" t="s">
        <v>2</v>
      </c>
      <c r="I59" s="1" t="s">
        <v>3</v>
      </c>
      <c r="J59" s="1" t="s">
        <v>4</v>
      </c>
      <c r="K59" s="1" t="s">
        <v>5</v>
      </c>
      <c r="L59" s="1" t="s">
        <v>6</v>
      </c>
      <c r="M59" s="1" t="s">
        <v>7</v>
      </c>
      <c r="N59" s="1" t="s">
        <v>8</v>
      </c>
      <c r="O59" s="1" t="s">
        <v>9</v>
      </c>
      <c r="P59" s="1" t="s">
        <v>10</v>
      </c>
      <c r="Q59" s="1" t="s">
        <v>11</v>
      </c>
      <c r="R59" s="20"/>
    </row>
    <row r="60" spans="1:18" x14ac:dyDescent="0.25">
      <c r="A60" s="41">
        <v>23.33</v>
      </c>
      <c r="B60" s="42">
        <v>0.22500000000000001</v>
      </c>
      <c r="C60" s="31">
        <v>43405</v>
      </c>
      <c r="E60" s="21" t="s">
        <v>12</v>
      </c>
      <c r="F60" s="14">
        <f>Q46</f>
        <v>129193.9703516507</v>
      </c>
      <c r="G60" s="14">
        <f t="shared" ref="G60:Q60" si="34">SUM(G61*G66)</f>
        <v>130877.76033633739</v>
      </c>
      <c r="H60" s="14">
        <f t="shared" si="34"/>
        <v>132469.96060994978</v>
      </c>
      <c r="I60" s="14">
        <f t="shared" si="34"/>
        <v>134375.15444570314</v>
      </c>
      <c r="J60" s="14">
        <f t="shared" si="34"/>
        <v>136874.19068416173</v>
      </c>
      <c r="K60" s="14">
        <f t="shared" si="34"/>
        <v>136962.92269889367</v>
      </c>
      <c r="L60" s="14">
        <f t="shared" si="34"/>
        <v>139298.39510052401</v>
      </c>
      <c r="M60" s="14">
        <f t="shared" si="34"/>
        <v>140873.02887501408</v>
      </c>
      <c r="N60" s="14">
        <f t="shared" si="34"/>
        <v>141888.54980093153</v>
      </c>
      <c r="O60" s="14">
        <f t="shared" si="34"/>
        <v>145549.74346430862</v>
      </c>
      <c r="P60" s="14">
        <f t="shared" si="34"/>
        <v>146680.5304140106</v>
      </c>
      <c r="Q60" s="14">
        <f t="shared" si="34"/>
        <v>148269.2595083458</v>
      </c>
      <c r="R60" s="26">
        <f>Q60-F60</f>
        <v>19075.2891566951</v>
      </c>
    </row>
    <row r="61" spans="1:18" x14ac:dyDescent="0.25">
      <c r="A61" s="41">
        <v>21.31</v>
      </c>
      <c r="B61" s="42">
        <v>0.1721</v>
      </c>
      <c r="C61" s="31">
        <v>43435</v>
      </c>
      <c r="E61" s="21" t="s">
        <v>13</v>
      </c>
      <c r="F61" s="14" cm="1">
        <f t="array" ref="F61:Q61">TRANSPOSE(A38:A49)</f>
        <v>22.9</v>
      </c>
      <c r="G61" s="14">
        <v>23.07</v>
      </c>
      <c r="H61" s="14">
        <v>23.25</v>
      </c>
      <c r="I61" s="14">
        <v>23.46</v>
      </c>
      <c r="J61" s="14">
        <v>23.75</v>
      </c>
      <c r="K61" s="14">
        <v>23.64</v>
      </c>
      <c r="L61" s="14">
        <v>23.82</v>
      </c>
      <c r="M61" s="14">
        <v>23.93</v>
      </c>
      <c r="N61" s="14">
        <v>23.9</v>
      </c>
      <c r="O61" s="14">
        <v>24.36</v>
      </c>
      <c r="P61" s="14">
        <v>24.4</v>
      </c>
      <c r="Q61" s="14">
        <v>24.531400000000001</v>
      </c>
      <c r="R61" s="20"/>
    </row>
    <row r="62" spans="1:18" x14ac:dyDescent="0.25">
      <c r="A62" s="34">
        <v>22.07</v>
      </c>
      <c r="B62" s="35">
        <v>0.21740000000000001</v>
      </c>
      <c r="C62" s="36">
        <v>43466</v>
      </c>
      <c r="E62" s="22" t="s">
        <v>14</v>
      </c>
      <c r="F62" s="2" cm="1">
        <f t="array" ref="F62:Q62">TRANSPOSE(B38:B49)</f>
        <v>0.12751000000000001</v>
      </c>
      <c r="G62" s="3">
        <v>9.9879999999999997E-2</v>
      </c>
      <c r="H62" s="3">
        <v>0.12327</v>
      </c>
      <c r="I62" s="3">
        <v>0.14451</v>
      </c>
      <c r="J62" s="3">
        <v>0.12598000000000001</v>
      </c>
      <c r="K62" s="3">
        <v>0.22142000000000001</v>
      </c>
      <c r="L62" s="3">
        <v>0.15853</v>
      </c>
      <c r="M62" s="3">
        <v>0.20276</v>
      </c>
      <c r="N62" s="3">
        <v>0.15373999999999999</v>
      </c>
      <c r="O62" s="3">
        <v>0.14901</v>
      </c>
      <c r="P62" s="3">
        <v>0.13217000000000001</v>
      </c>
      <c r="Q62" s="3">
        <v>0.13577</v>
      </c>
      <c r="R62" s="20"/>
    </row>
    <row r="63" spans="1:18" x14ac:dyDescent="0.25">
      <c r="A63" s="34">
        <v>22.41</v>
      </c>
      <c r="B63" s="35">
        <v>0.185</v>
      </c>
      <c r="C63" s="36">
        <v>43497</v>
      </c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20"/>
    </row>
    <row r="64" spans="1:18" ht="23.25" x14ac:dyDescent="0.35">
      <c r="A64" s="34">
        <v>22.7</v>
      </c>
      <c r="B64" s="35">
        <v>0.20349999999999999</v>
      </c>
      <c r="C64" s="36">
        <v>43525</v>
      </c>
      <c r="E64" s="15"/>
      <c r="F64" s="16"/>
      <c r="G64" s="16"/>
      <c r="H64" s="16"/>
      <c r="I64" s="16"/>
      <c r="J64" s="16"/>
      <c r="K64" s="23" t="s">
        <v>21</v>
      </c>
      <c r="L64" s="16"/>
      <c r="M64" s="16"/>
      <c r="N64" s="16"/>
      <c r="O64" s="16"/>
      <c r="P64" s="16"/>
      <c r="Q64" s="16"/>
      <c r="R64" s="25"/>
    </row>
    <row r="65" spans="1:18" x14ac:dyDescent="0.25">
      <c r="A65" s="34">
        <v>22.9</v>
      </c>
      <c r="B65" s="35">
        <v>0.1789</v>
      </c>
      <c r="C65" s="36">
        <v>43556</v>
      </c>
      <c r="E65" s="17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</row>
    <row r="66" spans="1:18" x14ac:dyDescent="0.25">
      <c r="A66" s="34">
        <v>21.69</v>
      </c>
      <c r="B66" s="35">
        <v>0.2114</v>
      </c>
      <c r="C66" s="36">
        <v>43586</v>
      </c>
      <c r="E66" s="21" t="s">
        <v>20</v>
      </c>
      <c r="F66">
        <f>SUM(F60/F61)</f>
        <v>5641.6580939585465</v>
      </c>
      <c r="G66">
        <f>SUM(F66+F68)</f>
        <v>5673.0715360354307</v>
      </c>
      <c r="H66">
        <f>SUM(G66+G68)</f>
        <v>5697.6327144064417</v>
      </c>
      <c r="I66">
        <f>SUM(H66+H68)</f>
        <v>5727.8411954690173</v>
      </c>
      <c r="J66">
        <f>SUM(I66+I68)</f>
        <v>5763.1238182804937</v>
      </c>
      <c r="K66">
        <f t="shared" ref="K66" si="35">SUM(J66+J68)</f>
        <v>5793.6938535911031</v>
      </c>
      <c r="L66">
        <f t="shared" ref="L66" si="36">SUM(K66+K68)</f>
        <v>5847.9594920455083</v>
      </c>
      <c r="M66">
        <f t="shared" ref="M66" si="37">SUM(L66+L68)</f>
        <v>5886.8796019646506</v>
      </c>
      <c r="N66">
        <f t="shared" ref="N66" si="38">SUM(M66+M68)</f>
        <v>5936.759405896717</v>
      </c>
      <c r="O66">
        <f t="shared" ref="O66" si="39">SUM(N66+N68)</f>
        <v>5974.9484180750669</v>
      </c>
      <c r="P66">
        <f t="shared" ref="P66" si="40">SUM(O66+O68)</f>
        <v>6011.4971481151888</v>
      </c>
      <c r="Q66">
        <f t="shared" ref="Q66" si="41">SUM(P66+P68)</f>
        <v>6044.0602455769258</v>
      </c>
      <c r="R66" s="20"/>
    </row>
    <row r="67" spans="1:18" x14ac:dyDescent="0.25">
      <c r="A67" s="34">
        <v>22.79</v>
      </c>
      <c r="B67" s="35">
        <v>0.21529999999999999</v>
      </c>
      <c r="C67" s="36">
        <v>43617</v>
      </c>
      <c r="E67" s="21" t="s">
        <v>15</v>
      </c>
      <c r="F67" s="9">
        <f t="shared" ref="F67:Q67" si="42">SUM(F66*F62)</f>
        <v>719.3678235606543</v>
      </c>
      <c r="G67" s="9">
        <f t="shared" si="42"/>
        <v>566.62638501921879</v>
      </c>
      <c r="H67" s="9">
        <f t="shared" si="42"/>
        <v>702.34718470488212</v>
      </c>
      <c r="I67" s="9">
        <f t="shared" si="42"/>
        <v>827.73033115722774</v>
      </c>
      <c r="J67" s="9">
        <f t="shared" si="42"/>
        <v>726.03833862697661</v>
      </c>
      <c r="K67" s="9">
        <f t="shared" si="42"/>
        <v>1282.839693062142</v>
      </c>
      <c r="L67" s="9">
        <f t="shared" si="42"/>
        <v>927.07701827397443</v>
      </c>
      <c r="M67" s="9">
        <f t="shared" si="42"/>
        <v>1193.6237080943527</v>
      </c>
      <c r="N67" s="9">
        <f t="shared" si="42"/>
        <v>912.71739106256121</v>
      </c>
      <c r="O67" s="9">
        <f t="shared" si="42"/>
        <v>890.32706377736577</v>
      </c>
      <c r="P67" s="9">
        <f t="shared" si="42"/>
        <v>794.53957806638459</v>
      </c>
      <c r="Q67" s="9">
        <f t="shared" si="42"/>
        <v>820.6020595419792</v>
      </c>
      <c r="R67" s="26"/>
    </row>
    <row r="68" spans="1:18" x14ac:dyDescent="0.25">
      <c r="A68" s="34">
        <v>23.18</v>
      </c>
      <c r="B68" s="35">
        <v>0.1711</v>
      </c>
      <c r="C68" s="36">
        <v>43647</v>
      </c>
      <c r="E68" s="21" t="s">
        <v>19</v>
      </c>
      <c r="F68" s="10">
        <f t="shared" ref="F68:Q68" si="43">SUM(F67/F61)</f>
        <v>31.413442076884468</v>
      </c>
      <c r="G68" s="10">
        <f t="shared" si="43"/>
        <v>24.561178371010783</v>
      </c>
      <c r="H68" s="10">
        <f t="shared" si="43"/>
        <v>30.208481062575576</v>
      </c>
      <c r="I68" s="10">
        <f t="shared" si="43"/>
        <v>35.282622811476031</v>
      </c>
      <c r="J68" s="10">
        <f t="shared" si="43"/>
        <v>30.570035310609541</v>
      </c>
      <c r="K68" s="10">
        <f t="shared" si="43"/>
        <v>54.265638454405327</v>
      </c>
      <c r="L68" s="10">
        <f t="shared" si="43"/>
        <v>38.920109919142504</v>
      </c>
      <c r="M68" s="10">
        <f t="shared" si="43"/>
        <v>49.879803932066558</v>
      </c>
      <c r="N68" s="10">
        <f t="shared" si="43"/>
        <v>38.189012178349842</v>
      </c>
      <c r="O68" s="10">
        <f t="shared" si="43"/>
        <v>36.548730040121747</v>
      </c>
      <c r="P68" s="10">
        <f t="shared" si="43"/>
        <v>32.563097461737073</v>
      </c>
      <c r="Q68" s="10">
        <f t="shared" si="43"/>
        <v>33.45108960523978</v>
      </c>
      <c r="R68" s="46"/>
    </row>
    <row r="69" spans="1:18" x14ac:dyDescent="0.25">
      <c r="A69" s="34">
        <v>22.66</v>
      </c>
      <c r="B69" s="35">
        <v>0.2273</v>
      </c>
      <c r="C69" s="36">
        <v>43678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x14ac:dyDescent="0.25">
      <c r="A70" s="34">
        <v>22.6</v>
      </c>
      <c r="B70" s="35">
        <v>0.1754</v>
      </c>
      <c r="C70" s="36">
        <v>43709</v>
      </c>
    </row>
    <row r="71" spans="1:18" x14ac:dyDescent="0.25">
      <c r="A71" s="34">
        <v>23.13</v>
      </c>
      <c r="B71" s="35">
        <v>0.1769</v>
      </c>
      <c r="C71" s="36">
        <v>43739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 spans="1:18" ht="28.5" x14ac:dyDescent="0.35">
      <c r="A72" s="34">
        <v>23.39</v>
      </c>
      <c r="B72" s="35">
        <v>0.1951</v>
      </c>
      <c r="C72" s="36">
        <v>43770</v>
      </c>
      <c r="E72" s="20"/>
      <c r="F72" s="5"/>
      <c r="G72" s="6"/>
      <c r="H72" s="6"/>
      <c r="I72" s="7"/>
      <c r="J72" s="6"/>
      <c r="K72" s="13" t="s">
        <v>29</v>
      </c>
      <c r="L72" s="6"/>
      <c r="M72" s="5"/>
      <c r="N72" s="6"/>
      <c r="O72" s="6"/>
      <c r="P72" s="7"/>
      <c r="Q72" s="6"/>
      <c r="R72" s="25" t="s">
        <v>16</v>
      </c>
    </row>
    <row r="73" spans="1:18" x14ac:dyDescent="0.25">
      <c r="A73" s="34">
        <v>23.61</v>
      </c>
      <c r="B73" s="35">
        <v>0.16539999999999999</v>
      </c>
      <c r="C73" s="36">
        <v>43800</v>
      </c>
      <c r="E73" s="20"/>
      <c r="F73" s="1" t="s">
        <v>0</v>
      </c>
      <c r="G73" s="1" t="s">
        <v>1</v>
      </c>
      <c r="H73" s="1" t="s">
        <v>2</v>
      </c>
      <c r="I73" s="1" t="s">
        <v>3</v>
      </c>
      <c r="J73" s="1" t="s">
        <v>4</v>
      </c>
      <c r="K73" s="1" t="s">
        <v>5</v>
      </c>
      <c r="L73" s="1" t="s">
        <v>6</v>
      </c>
      <c r="M73" s="1" t="s">
        <v>7</v>
      </c>
      <c r="N73" s="1" t="s">
        <v>8</v>
      </c>
      <c r="O73" s="1" t="s">
        <v>9</v>
      </c>
      <c r="P73" s="1" t="s">
        <v>10</v>
      </c>
      <c r="Q73" s="1" t="s">
        <v>11</v>
      </c>
      <c r="R73" s="20"/>
    </row>
    <row r="74" spans="1:18" x14ac:dyDescent="0.25">
      <c r="A74" s="37">
        <v>23.51</v>
      </c>
      <c r="B74" s="38">
        <v>0.19889999999999999</v>
      </c>
      <c r="C74" s="43">
        <v>43831</v>
      </c>
      <c r="E74" s="21" t="s">
        <v>12</v>
      </c>
      <c r="F74" s="14">
        <f>Q60</f>
        <v>148269.2595083458</v>
      </c>
      <c r="G74" s="14">
        <f t="shared" ref="G74:Q74" si="44">SUM(G75*G80)</f>
        <v>150073.69350856627</v>
      </c>
      <c r="H74" s="14">
        <f t="shared" si="44"/>
        <v>144819.08230233029</v>
      </c>
      <c r="I74" s="14">
        <f t="shared" si="44"/>
        <v>147316.12796228137</v>
      </c>
      <c r="J74" s="14">
        <f t="shared" si="44"/>
        <v>152542.65317290594</v>
      </c>
      <c r="K74" s="14">
        <f t="shared" si="44"/>
        <v>150565.83853216912</v>
      </c>
      <c r="L74" s="14">
        <f t="shared" si="44"/>
        <v>154909.86812546197</v>
      </c>
      <c r="M74" s="14">
        <f t="shared" si="44"/>
        <v>160000.01774326799</v>
      </c>
      <c r="N74" s="14">
        <f t="shared" si="44"/>
        <v>161308.4577936678</v>
      </c>
      <c r="O74" s="14">
        <f t="shared" si="44"/>
        <v>152184.00703620882</v>
      </c>
      <c r="P74" s="14">
        <f t="shared" si="44"/>
        <v>152539.71721873598</v>
      </c>
      <c r="Q74" s="14">
        <f t="shared" si="44"/>
        <v>140676.00214325686</v>
      </c>
      <c r="R74" s="26">
        <f>Q74-F74</f>
        <v>-7593.257365088939</v>
      </c>
    </row>
    <row r="75" spans="1:18" x14ac:dyDescent="0.25">
      <c r="A75" s="37">
        <v>21.39</v>
      </c>
      <c r="B75" s="38">
        <v>0.23769999999999999</v>
      </c>
      <c r="C75" s="43">
        <v>43862</v>
      </c>
      <c r="E75" s="21" t="s">
        <v>13</v>
      </c>
      <c r="F75" s="14" cm="1">
        <f t="array" ref="F75:Q75">TRANSPOSE(A50:A61)</f>
        <v>24.858000000000001</v>
      </c>
      <c r="G75" s="14">
        <v>24.909800000000001</v>
      </c>
      <c r="H75" s="14">
        <v>23.8</v>
      </c>
      <c r="I75" s="14">
        <v>23.96</v>
      </c>
      <c r="J75" s="14">
        <v>24.57</v>
      </c>
      <c r="K75" s="14">
        <v>24.04</v>
      </c>
      <c r="L75" s="14">
        <v>24.53</v>
      </c>
      <c r="M75" s="14">
        <v>25.15</v>
      </c>
      <c r="N75" s="14">
        <v>25.13</v>
      </c>
      <c r="O75" s="14">
        <v>23.52</v>
      </c>
      <c r="P75" s="14">
        <v>23.33</v>
      </c>
      <c r="Q75" s="14">
        <v>21.31</v>
      </c>
      <c r="R75" s="20"/>
    </row>
    <row r="76" spans="1:18" x14ac:dyDescent="0.25">
      <c r="A76" s="37">
        <v>19.27</v>
      </c>
      <c r="B76" s="38">
        <v>0.18060000000000001</v>
      </c>
      <c r="C76" s="43">
        <v>43891</v>
      </c>
      <c r="E76" s="22" t="s">
        <v>14</v>
      </c>
      <c r="F76" s="2" cm="1">
        <f t="array" ref="F76:Q76">TRANSPOSE(B50:B61)</f>
        <v>0.25019999999999998</v>
      </c>
      <c r="G76" s="3">
        <v>0.2487</v>
      </c>
      <c r="H76" s="3">
        <v>0.2487</v>
      </c>
      <c r="I76" s="3">
        <v>0.2341</v>
      </c>
      <c r="J76" s="3">
        <v>0.21626000000000001</v>
      </c>
      <c r="K76" s="3">
        <v>0.19952</v>
      </c>
      <c r="L76" s="3">
        <v>0.18143999999999999</v>
      </c>
      <c r="M76" s="3">
        <v>0.22585</v>
      </c>
      <c r="N76" s="3">
        <v>0.20141999999999999</v>
      </c>
      <c r="O76" s="3">
        <v>0.24697</v>
      </c>
      <c r="P76" s="3">
        <v>0.22500000000000001</v>
      </c>
      <c r="Q76" s="3">
        <v>0.1721</v>
      </c>
      <c r="R76" s="20"/>
    </row>
    <row r="77" spans="1:18" x14ac:dyDescent="0.25">
      <c r="A77" s="37">
        <v>20.07</v>
      </c>
      <c r="B77" s="38">
        <v>0.1986</v>
      </c>
      <c r="C77" s="43">
        <v>43922</v>
      </c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20"/>
    </row>
    <row r="78" spans="1:18" ht="23.25" x14ac:dyDescent="0.35">
      <c r="A78" s="37">
        <v>20.66</v>
      </c>
      <c r="B78" s="38">
        <v>0.20419999999999999</v>
      </c>
      <c r="C78" s="43">
        <v>43952</v>
      </c>
      <c r="E78" s="15"/>
      <c r="F78" s="16"/>
      <c r="G78" s="16"/>
      <c r="H78" s="16"/>
      <c r="I78" s="16"/>
      <c r="J78" s="16"/>
      <c r="K78" s="23" t="s">
        <v>21</v>
      </c>
      <c r="L78" s="16"/>
      <c r="M78" s="16"/>
      <c r="N78" s="16"/>
      <c r="O78" s="16"/>
      <c r="P78" s="16"/>
      <c r="Q78" s="16"/>
      <c r="R78" s="25"/>
    </row>
    <row r="79" spans="1:18" x14ac:dyDescent="0.25">
      <c r="A79" s="37">
        <v>21</v>
      </c>
      <c r="B79" s="38">
        <v>0.2092</v>
      </c>
      <c r="C79" s="43">
        <v>43983</v>
      </c>
      <c r="E79" s="17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</row>
    <row r="80" spans="1:18" x14ac:dyDescent="0.25">
      <c r="A80" s="37">
        <v>21.58</v>
      </c>
      <c r="B80" s="38">
        <v>0.21432799999999999</v>
      </c>
      <c r="C80" s="43">
        <v>44013</v>
      </c>
      <c r="E80" s="21" t="s">
        <v>20</v>
      </c>
      <c r="F80">
        <f>SUM(F74/F75)</f>
        <v>5964.6495900050604</v>
      </c>
      <c r="G80">
        <f>SUM(F80+F82)</f>
        <v>6024.68480311228</v>
      </c>
      <c r="H80">
        <f>SUM(G80+G82)</f>
        <v>6084.835390854214</v>
      </c>
      <c r="I80">
        <f>SUM(H80+H82)</f>
        <v>6148.419364035115</v>
      </c>
      <c r="J80">
        <f>SUM(I80+I82)</f>
        <v>6208.4921926294646</v>
      </c>
      <c r="K80">
        <f t="shared" ref="K80" si="45">SUM(J80+J82)</f>
        <v>6263.138042103541</v>
      </c>
      <c r="L80">
        <f t="shared" ref="L80" si="46">SUM(K80+K82)</f>
        <v>6315.118961494577</v>
      </c>
      <c r="M80">
        <f t="shared" ref="M80" si="47">SUM(L80+L82)</f>
        <v>6361.8297313426638</v>
      </c>
      <c r="N80">
        <f t="shared" ref="N80" si="48">SUM(M80+M82)</f>
        <v>6418.9597211964901</v>
      </c>
      <c r="O80">
        <f t="shared" ref="O80" si="49">SUM(N80+N82)</f>
        <v>6470.408462423844</v>
      </c>
      <c r="P80">
        <f t="shared" ref="P80" si="50">SUM(O80+O82)</f>
        <v>6538.3505023033003</v>
      </c>
      <c r="Q80">
        <f t="shared" ref="Q80" si="51">SUM(P80+P82)</f>
        <v>6601.407890345231</v>
      </c>
      <c r="R80" s="20"/>
    </row>
    <row r="81" spans="1:18" x14ac:dyDescent="0.25">
      <c r="A81" s="37">
        <v>22.14</v>
      </c>
      <c r="B81" s="38">
        <v>0.22</v>
      </c>
      <c r="C81" s="43">
        <v>44044</v>
      </c>
      <c r="E81" s="21" t="s">
        <v>15</v>
      </c>
      <c r="F81" s="9">
        <f t="shared" ref="F81:Q81" si="52">SUM(F80*F76)</f>
        <v>1492.3553274192659</v>
      </c>
      <c r="G81" s="9">
        <f t="shared" si="52"/>
        <v>1498.339110534024</v>
      </c>
      <c r="H81" s="9">
        <f t="shared" si="52"/>
        <v>1513.298561705443</v>
      </c>
      <c r="I81" s="9">
        <f t="shared" si="52"/>
        <v>1439.3449731206204</v>
      </c>
      <c r="J81" s="9">
        <f t="shared" si="52"/>
        <v>1342.6485215780481</v>
      </c>
      <c r="K81" s="9">
        <f t="shared" si="52"/>
        <v>1249.6213021604985</v>
      </c>
      <c r="L81" s="9">
        <f t="shared" si="52"/>
        <v>1145.8151843735759</v>
      </c>
      <c r="M81" s="9">
        <f t="shared" si="52"/>
        <v>1436.8192448237405</v>
      </c>
      <c r="N81" s="9">
        <f t="shared" si="52"/>
        <v>1292.9068670433969</v>
      </c>
      <c r="O81" s="9">
        <f t="shared" si="52"/>
        <v>1597.9967779648166</v>
      </c>
      <c r="P81" s="9">
        <f t="shared" si="52"/>
        <v>1471.1288630182426</v>
      </c>
      <c r="Q81" s="9">
        <f t="shared" si="52"/>
        <v>1136.1022979284144</v>
      </c>
      <c r="R81" s="26"/>
    </row>
    <row r="82" spans="1:18" x14ac:dyDescent="0.25">
      <c r="A82" s="37">
        <v>21.56</v>
      </c>
      <c r="B82" s="38">
        <v>0.21190000000000001</v>
      </c>
      <c r="C82" s="43">
        <v>44075</v>
      </c>
      <c r="E82" s="21" t="s">
        <v>19</v>
      </c>
      <c r="F82" s="10">
        <f t="shared" ref="F82:Q82" si="53">SUM(F81/F75)</f>
        <v>60.03521310721964</v>
      </c>
      <c r="G82" s="10">
        <f t="shared" si="53"/>
        <v>60.150587741933855</v>
      </c>
      <c r="H82" s="10">
        <f t="shared" si="53"/>
        <v>63.583973180900969</v>
      </c>
      <c r="I82" s="10">
        <f t="shared" si="53"/>
        <v>60.072828594349765</v>
      </c>
      <c r="J82" s="10">
        <f t="shared" si="53"/>
        <v>54.64584947407603</v>
      </c>
      <c r="K82" s="10">
        <f t="shared" si="53"/>
        <v>51.980919391035712</v>
      </c>
      <c r="L82" s="10">
        <f t="shared" si="53"/>
        <v>46.710769848087068</v>
      </c>
      <c r="M82" s="10">
        <f t="shared" si="53"/>
        <v>57.129989853826665</v>
      </c>
      <c r="N82" s="10">
        <f t="shared" si="53"/>
        <v>51.448741227353636</v>
      </c>
      <c r="O82" s="10">
        <f t="shared" si="53"/>
        <v>67.942039879456487</v>
      </c>
      <c r="P82" s="10">
        <f t="shared" si="53"/>
        <v>63.057388041930679</v>
      </c>
      <c r="Q82" s="10">
        <f t="shared" si="53"/>
        <v>53.313106425547367</v>
      </c>
      <c r="R82" s="46"/>
    </row>
    <row r="83" spans="1:18" x14ac:dyDescent="0.25">
      <c r="A83" s="37">
        <v>20.69</v>
      </c>
      <c r="B83" s="38">
        <v>0.21668999999999999</v>
      </c>
      <c r="C83" s="43">
        <v>44105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x14ac:dyDescent="0.25">
      <c r="A84" s="37">
        <v>22.54</v>
      </c>
      <c r="B84" s="38">
        <v>0.222887</v>
      </c>
      <c r="C84" s="43">
        <v>44136</v>
      </c>
    </row>
    <row r="85" spans="1:18" x14ac:dyDescent="0.25">
      <c r="A85" s="37">
        <v>22.8</v>
      </c>
      <c r="B85" s="38">
        <v>0.229852</v>
      </c>
      <c r="C85" s="43">
        <v>44166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ht="28.5" x14ac:dyDescent="0.25">
      <c r="A86" s="34">
        <v>22.83</v>
      </c>
      <c r="B86" s="35">
        <v>0.22881499999999999</v>
      </c>
      <c r="C86" s="36">
        <v>44197</v>
      </c>
      <c r="E86" s="20"/>
      <c r="F86" s="5"/>
      <c r="G86" s="6"/>
      <c r="H86" s="6"/>
      <c r="I86" s="7"/>
      <c r="J86" s="6"/>
      <c r="K86" s="13" t="s">
        <v>30</v>
      </c>
      <c r="L86" s="6"/>
      <c r="M86" s="5"/>
      <c r="N86" s="6"/>
      <c r="O86" s="6"/>
      <c r="P86" s="7"/>
      <c r="Q86" s="6"/>
      <c r="R86" s="20"/>
    </row>
    <row r="87" spans="1:18" x14ac:dyDescent="0.25">
      <c r="A87" s="34">
        <v>22.4</v>
      </c>
      <c r="B87" s="35">
        <v>0.23330000000000001</v>
      </c>
      <c r="C87" s="36">
        <v>44228</v>
      </c>
      <c r="E87" s="20"/>
      <c r="F87" s="1" t="s">
        <v>0</v>
      </c>
      <c r="G87" s="1" t="s">
        <v>1</v>
      </c>
      <c r="H87" s="1" t="s">
        <v>2</v>
      </c>
      <c r="I87" s="1" t="s">
        <v>3</v>
      </c>
      <c r="J87" s="1" t="s">
        <v>4</v>
      </c>
      <c r="K87" s="1" t="s">
        <v>5</v>
      </c>
      <c r="L87" s="1" t="s">
        <v>6</v>
      </c>
      <c r="M87" s="1" t="s">
        <v>7</v>
      </c>
      <c r="N87" s="1" t="s">
        <v>8</v>
      </c>
      <c r="O87" s="1" t="s">
        <v>9</v>
      </c>
      <c r="P87" s="1" t="s">
        <v>10</v>
      </c>
      <c r="Q87" s="1" t="s">
        <v>11</v>
      </c>
      <c r="R87" s="20"/>
    </row>
    <row r="88" spans="1:18" x14ac:dyDescent="0.25">
      <c r="A88" s="34">
        <v>22.57</v>
      </c>
      <c r="B88" s="35">
        <v>0.22386</v>
      </c>
      <c r="C88" s="36">
        <v>44256</v>
      </c>
      <c r="E88" s="21" t="s">
        <v>12</v>
      </c>
      <c r="F88" s="14">
        <f>Q74</f>
        <v>140676.00214325686</v>
      </c>
      <c r="G88" s="14">
        <f t="shared" ref="G88:Q88" si="54">SUM(G89*G94)</f>
        <v>144250.2635968728</v>
      </c>
      <c r="H88" s="14">
        <f t="shared" si="54"/>
        <v>147323.1869927017</v>
      </c>
      <c r="I88" s="14">
        <f t="shared" si="54"/>
        <v>149953.54158683491</v>
      </c>
      <c r="J88" s="14">
        <f t="shared" si="54"/>
        <v>143139.80460944126</v>
      </c>
      <c r="K88" s="14">
        <f t="shared" si="54"/>
        <v>151864.93838422457</v>
      </c>
      <c r="L88" s="14">
        <f t="shared" si="54"/>
        <v>155923.00662516576</v>
      </c>
      <c r="M88" s="14">
        <f t="shared" si="54"/>
        <v>153550.27074623853</v>
      </c>
      <c r="N88" s="14">
        <f t="shared" si="54"/>
        <v>154679.86234068125</v>
      </c>
      <c r="O88" s="14">
        <f t="shared" si="54"/>
        <v>159535.94328279211</v>
      </c>
      <c r="P88" s="14">
        <f t="shared" si="54"/>
        <v>162563.1153886712</v>
      </c>
      <c r="Q88" s="14">
        <f t="shared" si="54"/>
        <v>165460.86066003615</v>
      </c>
      <c r="R88" s="26">
        <f>Q88-F88</f>
        <v>24784.858516779292</v>
      </c>
    </row>
    <row r="89" spans="1:18" x14ac:dyDescent="0.25">
      <c r="A89" s="34">
        <v>22.58</v>
      </c>
      <c r="B89" s="35">
        <v>0.228265</v>
      </c>
      <c r="C89" s="36">
        <v>44287</v>
      </c>
      <c r="E89" s="21" t="s">
        <v>13</v>
      </c>
      <c r="F89" s="14" cm="1">
        <f t="array" ref="F89:Q89">TRANSPOSE(A62:A73)</f>
        <v>22.07</v>
      </c>
      <c r="G89" s="14">
        <v>22.41</v>
      </c>
      <c r="H89" s="14">
        <v>22.7</v>
      </c>
      <c r="I89" s="14">
        <v>22.9</v>
      </c>
      <c r="J89" s="14">
        <v>21.69</v>
      </c>
      <c r="K89" s="14">
        <v>22.79</v>
      </c>
      <c r="L89" s="14">
        <v>23.18</v>
      </c>
      <c r="M89" s="14">
        <v>22.66</v>
      </c>
      <c r="N89" s="14">
        <v>22.6</v>
      </c>
      <c r="O89" s="14">
        <v>23.13</v>
      </c>
      <c r="P89" s="14">
        <v>23.39</v>
      </c>
      <c r="Q89" s="14">
        <v>23.61</v>
      </c>
      <c r="R89" s="20"/>
    </row>
    <row r="90" spans="1:18" x14ac:dyDescent="0.25">
      <c r="A90" s="34">
        <v>22.21</v>
      </c>
      <c r="B90" s="35">
        <v>0.22070000000000001</v>
      </c>
      <c r="C90" s="36">
        <v>44317</v>
      </c>
      <c r="E90" s="22" t="s">
        <v>14</v>
      </c>
      <c r="F90" s="2" cm="1">
        <f t="array" ref="F90:Q90">TRANSPOSE(B62:B73)</f>
        <v>0.21740000000000001</v>
      </c>
      <c r="G90" s="3">
        <v>0.185</v>
      </c>
      <c r="H90" s="3">
        <v>0.20349999999999999</v>
      </c>
      <c r="I90" s="3">
        <v>0.1789</v>
      </c>
      <c r="J90" s="3">
        <v>0.2114</v>
      </c>
      <c r="K90" s="3">
        <v>0.21529999999999999</v>
      </c>
      <c r="L90" s="3">
        <v>0.1711</v>
      </c>
      <c r="M90" s="3">
        <v>0.2273</v>
      </c>
      <c r="N90" s="3">
        <v>0.1754</v>
      </c>
      <c r="O90" s="3">
        <v>0.1769</v>
      </c>
      <c r="P90" s="3">
        <v>0.1951</v>
      </c>
      <c r="Q90" s="3">
        <v>0.16539999999999999</v>
      </c>
      <c r="R90" s="20"/>
    </row>
    <row r="91" spans="1:18" x14ac:dyDescent="0.25">
      <c r="A91" s="34">
        <v>22.43</v>
      </c>
      <c r="B91" s="35">
        <v>0.19393199999999999</v>
      </c>
      <c r="C91" s="36">
        <v>44348</v>
      </c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20"/>
    </row>
    <row r="92" spans="1:18" ht="23.25" x14ac:dyDescent="0.35">
      <c r="A92" s="34">
        <v>22.49</v>
      </c>
      <c r="B92" s="35">
        <v>0.222997</v>
      </c>
      <c r="C92" s="36">
        <v>44378</v>
      </c>
      <c r="E92" s="15"/>
      <c r="F92" s="16"/>
      <c r="G92" s="16"/>
      <c r="H92" s="16"/>
      <c r="I92" s="16"/>
      <c r="J92" s="16"/>
      <c r="K92" s="23" t="s">
        <v>21</v>
      </c>
      <c r="L92" s="16"/>
      <c r="M92" s="16"/>
      <c r="N92" s="16"/>
      <c r="O92" s="16"/>
      <c r="P92" s="16"/>
      <c r="Q92" s="16"/>
      <c r="R92" s="25"/>
    </row>
    <row r="93" spans="1:18" x14ac:dyDescent="0.25">
      <c r="A93" s="34">
        <v>22.72</v>
      </c>
      <c r="B93" s="35"/>
      <c r="C93" s="36">
        <v>44410</v>
      </c>
      <c r="E93" s="17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</row>
    <row r="94" spans="1:18" x14ac:dyDescent="0.25">
      <c r="A94" s="44"/>
      <c r="B94" s="35"/>
      <c r="C94" s="45"/>
      <c r="E94" s="21" t="s">
        <v>20</v>
      </c>
      <c r="F94">
        <f>SUM(F88/F89)</f>
        <v>6374.0825619962325</v>
      </c>
      <c r="G94">
        <f>SUM(F94+F96)</f>
        <v>6436.8703077587143</v>
      </c>
      <c r="H94">
        <f>SUM(G94+G96)</f>
        <v>6490.0082375639513</v>
      </c>
      <c r="I94">
        <f>SUM(H94+H96)</f>
        <v>6548.189588944756</v>
      </c>
      <c r="J94">
        <f>SUM(I94+I96)</f>
        <v>6599.3455329387389</v>
      </c>
      <c r="K94">
        <f t="shared" ref="K94" si="55">SUM(J94+J96)</f>
        <v>6663.6655719273622</v>
      </c>
      <c r="L94">
        <f t="shared" ref="L94" si="56">SUM(K94+K96)</f>
        <v>6726.6180597569346</v>
      </c>
      <c r="M94">
        <f t="shared" ref="M94" si="57">SUM(L94+L96)</f>
        <v>6776.2696710608352</v>
      </c>
      <c r="N94">
        <f t="shared" ref="N94" si="58">SUM(M94+M96)</f>
        <v>6844.2416964903205</v>
      </c>
      <c r="O94">
        <f t="shared" ref="O94" si="59">SUM(N94+N96)</f>
        <v>6897.3602802763562</v>
      </c>
      <c r="P94">
        <f t="shared" ref="P94" si="60">SUM(O94+O96)</f>
        <v>6950.1118165314747</v>
      </c>
      <c r="Q94">
        <f t="shared" ref="Q94" si="61">SUM(P94+P96)</f>
        <v>7008.0838907258012</v>
      </c>
      <c r="R94" s="20"/>
    </row>
    <row r="95" spans="1:18" x14ac:dyDescent="0.25">
      <c r="A95" s="44"/>
      <c r="B95" s="35"/>
      <c r="C95" s="45"/>
      <c r="E95" s="21" t="s">
        <v>15</v>
      </c>
      <c r="F95" s="9">
        <f t="shared" ref="F95:Q95" si="62">SUM(F94*F90)</f>
        <v>1385.7255489779809</v>
      </c>
      <c r="G95" s="9">
        <f t="shared" si="62"/>
        <v>1190.8210069353622</v>
      </c>
      <c r="H95" s="9">
        <f t="shared" si="62"/>
        <v>1320.716676344264</v>
      </c>
      <c r="I95" s="9">
        <f t="shared" si="62"/>
        <v>1171.4711174622169</v>
      </c>
      <c r="J95" s="9">
        <f t="shared" si="62"/>
        <v>1395.1016456632494</v>
      </c>
      <c r="K95" s="9">
        <f t="shared" si="62"/>
        <v>1434.687197635961</v>
      </c>
      <c r="L95" s="9">
        <f t="shared" si="62"/>
        <v>1150.9243500244115</v>
      </c>
      <c r="M95" s="9">
        <f t="shared" si="62"/>
        <v>1540.2460962321279</v>
      </c>
      <c r="N95" s="9">
        <f t="shared" si="62"/>
        <v>1200.4799935644023</v>
      </c>
      <c r="O95" s="9">
        <f t="shared" si="62"/>
        <v>1220.1430335808875</v>
      </c>
      <c r="P95" s="9">
        <f t="shared" si="62"/>
        <v>1355.9668154052906</v>
      </c>
      <c r="Q95" s="9">
        <f t="shared" si="62"/>
        <v>1159.1370755260475</v>
      </c>
      <c r="R95" s="26"/>
    </row>
    <row r="96" spans="1:18" x14ac:dyDescent="0.25">
      <c r="A96" s="44"/>
      <c r="B96" s="35"/>
      <c r="C96" s="45"/>
      <c r="E96" s="21" t="s">
        <v>19</v>
      </c>
      <c r="F96" s="10">
        <f t="shared" ref="F96:Q96" si="63">SUM(F95/F89)</f>
        <v>62.787745762482146</v>
      </c>
      <c r="G96" s="10">
        <f t="shared" si="63"/>
        <v>53.137929805237043</v>
      </c>
      <c r="H96" s="10">
        <f t="shared" si="63"/>
        <v>58.181351380804585</v>
      </c>
      <c r="I96" s="10">
        <f t="shared" si="63"/>
        <v>51.155943993983271</v>
      </c>
      <c r="J96" s="10">
        <f t="shared" si="63"/>
        <v>64.320038988623764</v>
      </c>
      <c r="K96" s="10">
        <f t="shared" si="63"/>
        <v>62.952487829572661</v>
      </c>
      <c r="L96" s="10">
        <f t="shared" si="63"/>
        <v>49.65161130390041</v>
      </c>
      <c r="M96" s="10">
        <f t="shared" si="63"/>
        <v>67.972025429484901</v>
      </c>
      <c r="N96" s="10">
        <f t="shared" si="63"/>
        <v>53.118583786035501</v>
      </c>
      <c r="O96" s="10">
        <f t="shared" si="63"/>
        <v>52.751536255118353</v>
      </c>
      <c r="P96" s="10">
        <f t="shared" si="63"/>
        <v>57.972074194326233</v>
      </c>
      <c r="Q96" s="10">
        <f t="shared" si="63"/>
        <v>49.095174736384905</v>
      </c>
      <c r="R96" s="46"/>
    </row>
    <row r="97" spans="1:18" x14ac:dyDescent="0.25">
      <c r="A97" s="44"/>
      <c r="B97" s="35"/>
      <c r="C97" s="45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9" spans="1:18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ht="28.5" x14ac:dyDescent="0.35">
      <c r="E100" s="20"/>
      <c r="F100" s="5"/>
      <c r="G100" s="6"/>
      <c r="H100" s="6"/>
      <c r="I100" s="7"/>
      <c r="J100" s="6"/>
      <c r="K100" s="13" t="s">
        <v>26</v>
      </c>
      <c r="L100" s="6"/>
      <c r="M100" s="5"/>
      <c r="N100" s="6"/>
      <c r="O100" s="6"/>
      <c r="P100" s="7"/>
      <c r="Q100" s="6"/>
      <c r="R100" s="25" t="s">
        <v>16</v>
      </c>
    </row>
    <row r="101" spans="1:18" x14ac:dyDescent="0.25">
      <c r="E101" s="20"/>
      <c r="F101" s="1" t="s">
        <v>0</v>
      </c>
      <c r="G101" s="1" t="s">
        <v>1</v>
      </c>
      <c r="H101" s="1" t="s">
        <v>2</v>
      </c>
      <c r="I101" s="1" t="s">
        <v>3</v>
      </c>
      <c r="J101" s="1" t="s">
        <v>4</v>
      </c>
      <c r="K101" s="1" t="s">
        <v>5</v>
      </c>
      <c r="L101" s="1" t="s">
        <v>6</v>
      </c>
      <c r="M101" s="1" t="s">
        <v>7</v>
      </c>
      <c r="N101" s="1" t="s">
        <v>8</v>
      </c>
      <c r="O101" s="1" t="s">
        <v>9</v>
      </c>
      <c r="P101" s="1" t="s">
        <v>10</v>
      </c>
      <c r="Q101" s="1" t="s">
        <v>11</v>
      </c>
      <c r="R101" s="20"/>
    </row>
    <row r="102" spans="1:18" x14ac:dyDescent="0.25">
      <c r="E102" s="21" t="s">
        <v>12</v>
      </c>
      <c r="F102" s="14">
        <f>Q88</f>
        <v>165460.86066003615</v>
      </c>
      <c r="G102" s="14">
        <f t="shared" ref="G102:Q102" si="64">SUM(G103*G108)</f>
        <v>151814.13528309431</v>
      </c>
      <c r="H102" s="14">
        <f t="shared" si="64"/>
        <v>138287.4258537711</v>
      </c>
      <c r="I102" s="14">
        <f t="shared" si="64"/>
        <v>145378.31752747737</v>
      </c>
      <c r="J102" s="14">
        <f t="shared" si="64"/>
        <v>151132.8814786743</v>
      </c>
      <c r="K102" s="14">
        <f t="shared" si="64"/>
        <v>155138.41858714336</v>
      </c>
      <c r="L102" s="14">
        <f t="shared" si="64"/>
        <v>161011.35263269013</v>
      </c>
      <c r="M102" s="14">
        <f t="shared" si="64"/>
        <v>166830.21787231197</v>
      </c>
      <c r="N102" s="14">
        <f t="shared" si="64"/>
        <v>164074.1033699337</v>
      </c>
      <c r="O102" s="14">
        <f t="shared" si="64"/>
        <v>159000.81416940922</v>
      </c>
      <c r="P102" s="14">
        <f t="shared" si="64"/>
        <v>175032.04147575868</v>
      </c>
      <c r="Q102" s="14">
        <f t="shared" si="64"/>
        <v>178801.81552034832</v>
      </c>
      <c r="R102" s="26">
        <f>Q102-F102</f>
        <v>13340.954860312166</v>
      </c>
    </row>
    <row r="103" spans="1:18" x14ac:dyDescent="0.25">
      <c r="E103" s="21" t="s">
        <v>13</v>
      </c>
      <c r="F103" s="14" cm="1">
        <f t="array" ref="F103:Q103">TRANSPOSE(A74:A85)</f>
        <v>23.51</v>
      </c>
      <c r="G103" s="14">
        <v>21.39</v>
      </c>
      <c r="H103" s="14">
        <v>19.27</v>
      </c>
      <c r="I103" s="14">
        <v>20.07</v>
      </c>
      <c r="J103" s="14">
        <v>20.66</v>
      </c>
      <c r="K103" s="14">
        <v>21</v>
      </c>
      <c r="L103" s="14">
        <v>21.58</v>
      </c>
      <c r="M103" s="14">
        <v>22.14</v>
      </c>
      <c r="N103" s="14">
        <v>21.56</v>
      </c>
      <c r="O103" s="14">
        <v>20.69</v>
      </c>
      <c r="P103" s="14">
        <v>22.54</v>
      </c>
      <c r="Q103" s="14">
        <v>22.8</v>
      </c>
      <c r="R103" s="20"/>
    </row>
    <row r="104" spans="1:18" x14ac:dyDescent="0.25">
      <c r="E104" s="22" t="s">
        <v>14</v>
      </c>
      <c r="F104" s="2" cm="1">
        <f t="array" ref="F104:Q104">TRANSPOSE(B74:B85)</f>
        <v>0.19889999999999999</v>
      </c>
      <c r="G104" s="3">
        <v>0.23769999999999999</v>
      </c>
      <c r="H104" s="3">
        <v>0.18060000000000001</v>
      </c>
      <c r="I104" s="3">
        <v>0.1986</v>
      </c>
      <c r="J104" s="3">
        <v>0.20419999999999999</v>
      </c>
      <c r="K104" s="3">
        <v>0.2092</v>
      </c>
      <c r="L104" s="3">
        <v>0.21432799999999999</v>
      </c>
      <c r="M104" s="3">
        <v>0.22</v>
      </c>
      <c r="N104" s="3">
        <v>0.21190000000000001</v>
      </c>
      <c r="O104" s="3">
        <v>0.21668999999999999</v>
      </c>
      <c r="P104" s="3">
        <v>0.222887</v>
      </c>
      <c r="Q104" s="3">
        <v>0.229852</v>
      </c>
      <c r="R104" s="20"/>
    </row>
    <row r="105" spans="1:18" x14ac:dyDescent="0.25"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20"/>
    </row>
    <row r="106" spans="1:18" ht="21" x14ac:dyDescent="0.25">
      <c r="E106" s="15"/>
      <c r="F106" s="16"/>
      <c r="G106" s="16"/>
      <c r="H106" s="16"/>
      <c r="I106" s="16"/>
      <c r="J106" s="16"/>
      <c r="K106" s="23" t="s">
        <v>21</v>
      </c>
      <c r="L106" s="16"/>
      <c r="M106" s="16"/>
      <c r="N106" s="16"/>
      <c r="O106" s="16"/>
      <c r="P106" s="16"/>
      <c r="Q106" s="16"/>
      <c r="R106" s="24"/>
    </row>
    <row r="107" spans="1:18" x14ac:dyDescent="0.25">
      <c r="E107" s="17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</row>
    <row r="108" spans="1:18" x14ac:dyDescent="0.25">
      <c r="E108" s="21" t="s">
        <v>20</v>
      </c>
      <c r="F108">
        <f>SUM(F102/F103)</f>
        <v>7037.8928396442425</v>
      </c>
      <c r="G108">
        <f>SUM(F108+F110)</f>
        <v>7097.4350295976765</v>
      </c>
      <c r="H108">
        <f>SUM(G108+G110)</f>
        <v>7176.3064791785728</v>
      </c>
      <c r="I108">
        <f>SUM(H108+H110)</f>
        <v>7243.5634044582639</v>
      </c>
      <c r="J108">
        <f>SUM(I108+I110)</f>
        <v>7315.2411170703917</v>
      </c>
      <c r="K108">
        <f t="shared" ref="K108" si="65">SUM(J108+J110)</f>
        <v>7387.5437422449213</v>
      </c>
      <c r="L108">
        <f t="shared" ref="L108" si="66">SUM(K108+K110)</f>
        <v>7461.1377494295712</v>
      </c>
      <c r="M108">
        <f t="shared" ref="M108" si="67">SUM(L108+L110)</f>
        <v>7535.2401929680209</v>
      </c>
      <c r="N108">
        <f t="shared" ref="N108" si="68">SUM(M108+M110)</f>
        <v>7610.1161117780011</v>
      </c>
      <c r="O108">
        <f t="shared" ref="O108" si="69">SUM(N108+N110)</f>
        <v>7684.9112696669508</v>
      </c>
      <c r="P108">
        <f t="shared" ref="P108" si="70">SUM(O108+O110)</f>
        <v>7765.396693689383</v>
      </c>
      <c r="Q108">
        <f t="shared" ref="Q108" si="71">SUM(P108+P110)</f>
        <v>7842.184891243347</v>
      </c>
      <c r="R108" s="20"/>
    </row>
    <row r="109" spans="1:18" x14ac:dyDescent="0.25">
      <c r="E109" s="21" t="s">
        <v>15</v>
      </c>
      <c r="F109" s="9">
        <f t="shared" ref="F109:Q109" si="72">SUM(F108*F104)</f>
        <v>1399.8368858052397</v>
      </c>
      <c r="G109" s="9">
        <f t="shared" si="72"/>
        <v>1687.0603065353678</v>
      </c>
      <c r="H109" s="9">
        <f t="shared" si="72"/>
        <v>1296.0409501396502</v>
      </c>
      <c r="I109" s="9">
        <f t="shared" si="72"/>
        <v>1438.5716921254111</v>
      </c>
      <c r="J109" s="9">
        <f t="shared" si="72"/>
        <v>1493.772236105774</v>
      </c>
      <c r="K109" s="9">
        <f t="shared" si="72"/>
        <v>1545.4741508776376</v>
      </c>
      <c r="L109" s="9">
        <f t="shared" si="72"/>
        <v>1599.130731559741</v>
      </c>
      <c r="M109" s="9">
        <f t="shared" si="72"/>
        <v>1657.7528424529646</v>
      </c>
      <c r="N109" s="9">
        <f t="shared" si="72"/>
        <v>1612.5836040857585</v>
      </c>
      <c r="O109" s="9">
        <f t="shared" si="72"/>
        <v>1665.2434230241315</v>
      </c>
      <c r="P109" s="9">
        <f t="shared" si="72"/>
        <v>1730.8059728663454</v>
      </c>
      <c r="Q109" s="9">
        <f t="shared" si="72"/>
        <v>1802.5418816220658</v>
      </c>
      <c r="R109" s="26"/>
    </row>
    <row r="110" spans="1:18" x14ac:dyDescent="0.25">
      <c r="E110" s="21" t="s">
        <v>19</v>
      </c>
      <c r="F110" s="10">
        <f t="shared" ref="F110:Q110" si="73">SUM(F109/F103)</f>
        <v>59.542189953434267</v>
      </c>
      <c r="G110" s="10">
        <f t="shared" si="73"/>
        <v>78.871449580896112</v>
      </c>
      <c r="H110" s="10">
        <f t="shared" si="73"/>
        <v>67.256925279691245</v>
      </c>
      <c r="I110" s="10">
        <f t="shared" si="73"/>
        <v>71.677712612128104</v>
      </c>
      <c r="J110" s="10">
        <f t="shared" si="73"/>
        <v>72.30262517452924</v>
      </c>
      <c r="K110" s="10">
        <f t="shared" si="73"/>
        <v>73.594007184649413</v>
      </c>
      <c r="L110" s="10">
        <f t="shared" si="73"/>
        <v>74.102443538449535</v>
      </c>
      <c r="M110" s="10">
        <f t="shared" si="73"/>
        <v>74.875918809980334</v>
      </c>
      <c r="N110" s="10">
        <f t="shared" si="73"/>
        <v>74.795157888949845</v>
      </c>
      <c r="O110" s="10">
        <f t="shared" si="73"/>
        <v>80.485424022432639</v>
      </c>
      <c r="P110" s="10">
        <f t="shared" si="73"/>
        <v>76.788197553963869</v>
      </c>
      <c r="Q110" s="10">
        <f t="shared" si="73"/>
        <v>79.058854457108154</v>
      </c>
      <c r="R110" s="46"/>
    </row>
    <row r="111" spans="1:18" x14ac:dyDescent="0.25">
      <c r="E111" s="21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6"/>
    </row>
    <row r="113" spans="5:18" ht="26.25" x14ac:dyDescent="0.4">
      <c r="E113" s="24"/>
      <c r="F113" s="24"/>
      <c r="G113" s="24"/>
      <c r="H113" s="24"/>
      <c r="I113" s="24"/>
      <c r="J113" s="24"/>
      <c r="K113" s="51" t="s">
        <v>31</v>
      </c>
      <c r="L113" s="24"/>
      <c r="M113" s="24"/>
      <c r="N113" s="24"/>
      <c r="O113" s="24"/>
      <c r="P113" s="24"/>
      <c r="Q113" s="24"/>
      <c r="R113" s="24"/>
    </row>
    <row r="114" spans="5:18" x14ac:dyDescent="0.25"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 t="s">
        <v>22</v>
      </c>
      <c r="R114" s="26">
        <f>SUM(R102,R88,R74,R60,R46,R32,R18)</f>
        <v>78801.815520348318</v>
      </c>
    </row>
    <row r="115" spans="5:18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47" t="s">
        <v>23</v>
      </c>
      <c r="R115" s="49">
        <f>R114+F18</f>
        <v>178801.81552034832</v>
      </c>
    </row>
    <row r="116" spans="5:18" x14ac:dyDescent="0.25"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6"/>
    </row>
    <row r="117" spans="5:18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47"/>
      <c r="R117" s="49"/>
    </row>
    <row r="118" spans="5:18" x14ac:dyDescent="0.25"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6"/>
    </row>
  </sheetData>
  <conditionalFormatting sqref="R118 R116 R114 R107:R111 R7:R105">
    <cfRule type="colorScale" priority="2">
      <colorScale>
        <cfvo type="num" val="-1"/>
        <cfvo type="num" val="1"/>
        <color rgb="FFFF7128"/>
        <color rgb="FFFFEF9C"/>
      </colorScale>
    </cfRule>
  </conditionalFormatting>
  <conditionalFormatting sqref="R2">
    <cfRule type="colorScale" priority="1">
      <colorScale>
        <cfvo type="num" val="-1"/>
        <cfvo type="num" val="1"/>
        <color rgb="FFFF7128"/>
        <color rgb="FFFFEF9C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296C-9BB1-407C-944E-AE249BE97769}">
  <dimension ref="A2:R118"/>
  <sheetViews>
    <sheetView tabSelected="1" topLeftCell="A65" zoomScaleNormal="100" workbookViewId="0">
      <selection activeCell="F103" sqref="F103"/>
    </sheetView>
  </sheetViews>
  <sheetFormatPr defaultRowHeight="15" x14ac:dyDescent="0.25"/>
  <cols>
    <col min="1" max="1" width="11" customWidth="1"/>
    <col min="2" max="2" width="12.42578125" customWidth="1"/>
    <col min="3" max="3" width="11" customWidth="1"/>
    <col min="5" max="5" width="21" bestFit="1" customWidth="1"/>
    <col min="6" max="10" width="13.140625" bestFit="1" customWidth="1"/>
    <col min="11" max="11" width="14.42578125" customWidth="1"/>
    <col min="12" max="16" width="13.140625" bestFit="1" customWidth="1"/>
    <col min="17" max="17" width="15" customWidth="1"/>
    <col min="18" max="18" width="14" customWidth="1"/>
  </cols>
  <sheetData>
    <row r="2" spans="1:18" ht="28.5" x14ac:dyDescent="0.35">
      <c r="A2" s="52" t="s">
        <v>17</v>
      </c>
      <c r="B2" s="53" t="s">
        <v>33</v>
      </c>
      <c r="C2" s="54" t="s">
        <v>18</v>
      </c>
      <c r="E2" s="20"/>
      <c r="F2" s="5"/>
      <c r="G2" s="6"/>
      <c r="H2" s="6"/>
      <c r="I2" s="7"/>
      <c r="J2" s="6"/>
      <c r="K2" s="13" t="s">
        <v>32</v>
      </c>
      <c r="L2" s="6"/>
      <c r="M2" s="5"/>
      <c r="N2" s="6"/>
      <c r="O2" s="6"/>
      <c r="P2" s="7"/>
      <c r="Q2" s="6"/>
      <c r="R2" s="25" t="s">
        <v>16</v>
      </c>
    </row>
    <row r="3" spans="1:18" x14ac:dyDescent="0.25">
      <c r="A3" s="32">
        <v>25.13</v>
      </c>
      <c r="B3" s="33">
        <v>0.25740000000000002</v>
      </c>
      <c r="C3" s="27">
        <v>41640</v>
      </c>
      <c r="E3" s="20"/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20"/>
    </row>
    <row r="4" spans="1:18" x14ac:dyDescent="0.25">
      <c r="A4" s="32">
        <v>25.8</v>
      </c>
      <c r="B4" s="33">
        <v>0.193275</v>
      </c>
      <c r="C4" s="27">
        <v>41671</v>
      </c>
      <c r="E4" s="21" t="s">
        <v>12</v>
      </c>
      <c r="F4" s="14">
        <v>2000</v>
      </c>
      <c r="G4" s="14">
        <f t="shared" ref="G4:Q4" si="0">SUM(G5*G10)</f>
        <v>1981.9978361843016</v>
      </c>
      <c r="H4" s="14">
        <f t="shared" si="0"/>
        <v>2017.8393100133096</v>
      </c>
      <c r="I4" s="14">
        <f t="shared" si="0"/>
        <v>2038.7561039851491</v>
      </c>
      <c r="J4" s="14">
        <f t="shared" si="0"/>
        <v>2025.6210799241735</v>
      </c>
      <c r="K4" s="14">
        <f t="shared" si="0"/>
        <v>2066.0136727085246</v>
      </c>
      <c r="L4" s="14">
        <f t="shared" si="0"/>
        <v>2089.4509781681791</v>
      </c>
      <c r="M4" s="14">
        <f t="shared" si="0"/>
        <v>2131.7488927113741</v>
      </c>
      <c r="N4" s="14">
        <f t="shared" si="0"/>
        <v>0</v>
      </c>
      <c r="O4" s="14" t="e">
        <f t="shared" si="0"/>
        <v>#DIV/0!</v>
      </c>
      <c r="P4" s="14" t="e">
        <f t="shared" si="0"/>
        <v>#DIV/0!</v>
      </c>
      <c r="Q4" s="14" t="e">
        <f t="shared" si="0"/>
        <v>#DIV/0!</v>
      </c>
      <c r="R4" s="26" t="e">
        <f>Q4-F4</f>
        <v>#DIV/0!</v>
      </c>
    </row>
    <row r="5" spans="1:18" x14ac:dyDescent="0.25">
      <c r="A5" s="32">
        <v>25.19</v>
      </c>
      <c r="B5" s="33">
        <v>0.19342000000000001</v>
      </c>
      <c r="C5" s="27">
        <v>41699</v>
      </c>
      <c r="E5" s="21" t="s">
        <v>13</v>
      </c>
      <c r="F5" s="14" cm="1">
        <f t="array" ref="F5:Q5">TRANSPOSE(A87:A98)</f>
        <v>22.83</v>
      </c>
      <c r="G5" s="14">
        <v>22.4</v>
      </c>
      <c r="H5" s="14">
        <v>22.57</v>
      </c>
      <c r="I5" s="14">
        <v>22.58</v>
      </c>
      <c r="J5" s="14">
        <v>22.21</v>
      </c>
      <c r="K5" s="14">
        <v>22.43</v>
      </c>
      <c r="L5" s="14">
        <v>22.49</v>
      </c>
      <c r="M5" s="14">
        <v>22.72</v>
      </c>
      <c r="N5" s="14">
        <v>0</v>
      </c>
      <c r="O5" s="14">
        <v>0</v>
      </c>
      <c r="P5" s="14">
        <v>0</v>
      </c>
      <c r="Q5" s="14">
        <v>0</v>
      </c>
      <c r="R5" s="20"/>
    </row>
    <row r="6" spans="1:18" x14ac:dyDescent="0.25">
      <c r="A6" s="32">
        <v>24.740200000000002</v>
      </c>
      <c r="B6" s="33">
        <v>0.26250000000000001</v>
      </c>
      <c r="C6" s="27">
        <v>41730</v>
      </c>
      <c r="E6" s="22" t="s">
        <v>14</v>
      </c>
      <c r="F6" s="2" cm="1">
        <f t="array" ref="F6:Q6">TRANSPOSE(B87:B98)</f>
        <v>0.22881499999999999</v>
      </c>
      <c r="G6" s="3">
        <v>0.23330000000000001</v>
      </c>
      <c r="H6" s="3">
        <v>0.22386</v>
      </c>
      <c r="I6" s="3">
        <v>0.228265</v>
      </c>
      <c r="J6" s="3">
        <v>0.22070000000000001</v>
      </c>
      <c r="K6" s="3">
        <v>0.19393199999999999</v>
      </c>
      <c r="L6" s="3">
        <v>0.222997</v>
      </c>
      <c r="M6" s="3">
        <v>0.18790000000000001</v>
      </c>
      <c r="N6" s="3">
        <v>0</v>
      </c>
      <c r="O6" s="3">
        <v>0</v>
      </c>
      <c r="P6" s="3">
        <v>0</v>
      </c>
      <c r="Q6" s="3">
        <v>0</v>
      </c>
      <c r="R6" s="20"/>
    </row>
    <row r="7" spans="1:18" x14ac:dyDescent="0.25">
      <c r="A7" s="32">
        <v>25.07</v>
      </c>
      <c r="B7" s="33">
        <v>0.2445</v>
      </c>
      <c r="C7" s="27">
        <v>41760</v>
      </c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1:18" ht="21" x14ac:dyDescent="0.25">
      <c r="A8" s="32">
        <v>25.16</v>
      </c>
      <c r="B8" s="33">
        <v>0.21249999999999999</v>
      </c>
      <c r="C8" s="27">
        <v>41791</v>
      </c>
      <c r="E8" s="15"/>
      <c r="F8" s="16"/>
      <c r="G8" s="16"/>
      <c r="H8" s="16"/>
      <c r="I8" s="16"/>
      <c r="J8" s="16"/>
      <c r="K8" s="23" t="s">
        <v>21</v>
      </c>
      <c r="L8" s="16"/>
      <c r="M8" s="16"/>
      <c r="N8" s="16"/>
      <c r="O8" s="16"/>
      <c r="P8" s="16"/>
      <c r="Q8" s="16"/>
      <c r="R8" s="21"/>
    </row>
    <row r="9" spans="1:18" x14ac:dyDescent="0.25">
      <c r="A9" s="32">
        <v>24.974799999999998</v>
      </c>
      <c r="B9" s="33">
        <v>0.20937500000000001</v>
      </c>
      <c r="C9" s="27">
        <v>41821</v>
      </c>
      <c r="E9" s="17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x14ac:dyDescent="0.25">
      <c r="A10" s="32">
        <v>25.309000000000001</v>
      </c>
      <c r="B10" s="33">
        <v>0.22184999999999999</v>
      </c>
      <c r="C10" s="27">
        <v>41852</v>
      </c>
      <c r="E10" s="21" t="s">
        <v>20</v>
      </c>
      <c r="F10">
        <f>SUM(F4/F5)</f>
        <v>87.60402978537013</v>
      </c>
      <c r="G10">
        <f>SUM(F10+F12)</f>
        <v>88.482046258227754</v>
      </c>
      <c r="H10">
        <f>SUM(G10+G12)</f>
        <v>89.403602570372598</v>
      </c>
      <c r="I10">
        <f>SUM(H10+H12)</f>
        <v>90.290350043629289</v>
      </c>
      <c r="J10">
        <f>SUM(I10+I12)</f>
        <v>91.203110307256793</v>
      </c>
      <c r="K10">
        <f t="shared" ref="K10:Q10" si="1">SUM(J10+J12)</f>
        <v>92.109392452453179</v>
      </c>
      <c r="L10">
        <f t="shared" si="1"/>
        <v>92.905779376086215</v>
      </c>
      <c r="M10">
        <f t="shared" si="1"/>
        <v>93.826975911592172</v>
      </c>
      <c r="N10">
        <f t="shared" si="1"/>
        <v>94.602948128748338</v>
      </c>
      <c r="O10" t="e">
        <f t="shared" si="1"/>
        <v>#DIV/0!</v>
      </c>
      <c r="P10" t="e">
        <f t="shared" si="1"/>
        <v>#DIV/0!</v>
      </c>
      <c r="Q10" t="e">
        <f t="shared" si="1"/>
        <v>#DIV/0!</v>
      </c>
      <c r="R10" s="20"/>
    </row>
    <row r="11" spans="1:18" x14ac:dyDescent="0.25">
      <c r="A11" s="32">
        <v>24.812000000000001</v>
      </c>
      <c r="B11" s="33">
        <v>0.19481499999999999</v>
      </c>
      <c r="C11" s="27">
        <v>41883</v>
      </c>
      <c r="E11" s="21" t="s">
        <v>34</v>
      </c>
      <c r="F11" s="9">
        <f t="shared" ref="F11:Q11" si="2">SUM(F10*F6)</f>
        <v>20.045116075339465</v>
      </c>
      <c r="G11" s="9">
        <f t="shared" si="2"/>
        <v>20.642861392044537</v>
      </c>
      <c r="H11" s="9">
        <f t="shared" si="2"/>
        <v>20.013890471403609</v>
      </c>
      <c r="I11" s="9">
        <f t="shared" si="2"/>
        <v>20.610126752709039</v>
      </c>
      <c r="J11" s="9">
        <f t="shared" si="2"/>
        <v>20.128526444811573</v>
      </c>
      <c r="K11" s="9">
        <f t="shared" si="2"/>
        <v>17.862958697089148</v>
      </c>
      <c r="L11" s="9">
        <f t="shared" si="2"/>
        <v>20.717710083529099</v>
      </c>
      <c r="M11" s="9">
        <f t="shared" si="2"/>
        <v>17.63008877378817</v>
      </c>
      <c r="N11" s="9">
        <f t="shared" si="2"/>
        <v>0</v>
      </c>
      <c r="O11" s="9" t="e">
        <f t="shared" si="2"/>
        <v>#DIV/0!</v>
      </c>
      <c r="P11" s="9" t="e">
        <f t="shared" si="2"/>
        <v>#DIV/0!</v>
      </c>
      <c r="Q11" s="9" t="e">
        <f t="shared" si="2"/>
        <v>#DIV/0!</v>
      </c>
      <c r="R11" s="20"/>
    </row>
    <row r="12" spans="1:18" x14ac:dyDescent="0.25">
      <c r="A12" s="32">
        <v>24.07</v>
      </c>
      <c r="B12" s="33">
        <v>0.24124999999999999</v>
      </c>
      <c r="C12" s="27">
        <v>41913</v>
      </c>
      <c r="E12" s="21" t="s">
        <v>19</v>
      </c>
      <c r="F12">
        <f t="shared" ref="F12:Q12" si="3">SUM(F11/F5)</f>
        <v>0.87801647285762008</v>
      </c>
      <c r="G12">
        <f t="shared" si="3"/>
        <v>0.92155631214484546</v>
      </c>
      <c r="H12" s="4">
        <f t="shared" si="3"/>
        <v>0.88674747325669512</v>
      </c>
      <c r="I12">
        <f t="shared" si="3"/>
        <v>0.91276026362750406</v>
      </c>
      <c r="J12" s="4">
        <f t="shared" si="3"/>
        <v>0.90628214519637873</v>
      </c>
      <c r="K12">
        <f t="shared" si="3"/>
        <v>0.79638692363304275</v>
      </c>
      <c r="L12" s="4">
        <f t="shared" si="3"/>
        <v>0.9211965355059627</v>
      </c>
      <c r="M12">
        <f t="shared" si="3"/>
        <v>0.77597221715616949</v>
      </c>
      <c r="N12" s="4" t="e">
        <f t="shared" si="3"/>
        <v>#DIV/0!</v>
      </c>
      <c r="O12" t="e">
        <f t="shared" si="3"/>
        <v>#DIV/0!</v>
      </c>
      <c r="P12" s="4" t="e">
        <f t="shared" si="3"/>
        <v>#DIV/0!</v>
      </c>
      <c r="Q12" t="e">
        <f t="shared" si="3"/>
        <v>#DIV/0!</v>
      </c>
      <c r="R12" s="20"/>
    </row>
    <row r="13" spans="1:18" x14ac:dyDescent="0.25">
      <c r="A13" s="32">
        <v>23.82</v>
      </c>
      <c r="B13" s="33">
        <v>0.203405</v>
      </c>
      <c r="C13" s="27">
        <v>41944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32">
        <v>24.01</v>
      </c>
      <c r="B14" s="33">
        <v>0.14435999999999999</v>
      </c>
      <c r="C14" s="27">
        <v>41974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8" x14ac:dyDescent="0.25">
      <c r="A15" s="34">
        <v>23.3399</v>
      </c>
      <c r="B15" s="35">
        <v>0.230217</v>
      </c>
      <c r="C15" s="36">
        <v>42005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28.5" x14ac:dyDescent="0.35">
      <c r="A16" s="34">
        <v>23.709900000000001</v>
      </c>
      <c r="B16" s="35">
        <v>0.15422759999999999</v>
      </c>
      <c r="C16" s="36">
        <v>42036</v>
      </c>
      <c r="E16" s="20"/>
      <c r="F16" s="5"/>
      <c r="G16" s="6"/>
      <c r="H16" s="6"/>
      <c r="I16" s="7"/>
      <c r="J16" s="6"/>
      <c r="K16" s="13" t="s">
        <v>24</v>
      </c>
      <c r="L16" s="6"/>
      <c r="M16" s="5"/>
      <c r="N16" s="6"/>
      <c r="O16" s="6"/>
      <c r="P16" s="7"/>
      <c r="Q16" s="6"/>
      <c r="R16" s="25" t="s">
        <v>16</v>
      </c>
    </row>
    <row r="17" spans="1:18" x14ac:dyDescent="0.25">
      <c r="A17" s="34">
        <v>23.48</v>
      </c>
      <c r="B17" s="35">
        <v>0.15965199999999999</v>
      </c>
      <c r="C17" s="36">
        <v>42064</v>
      </c>
      <c r="E17" s="20"/>
      <c r="F17" s="1" t="s">
        <v>0</v>
      </c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  <c r="Q17" s="1" t="s">
        <v>11</v>
      </c>
      <c r="R17" s="20"/>
    </row>
    <row r="18" spans="1:18" x14ac:dyDescent="0.25">
      <c r="A18" s="34">
        <v>23.57</v>
      </c>
      <c r="B18" s="35">
        <v>0.153313</v>
      </c>
      <c r="C18" s="36">
        <v>42095</v>
      </c>
      <c r="E18" s="21" t="s">
        <v>12</v>
      </c>
      <c r="F18" s="14">
        <v>20000</v>
      </c>
      <c r="G18" s="14">
        <f t="shared" ref="G18:Q18" si="4">SUM(G19*G24)</f>
        <v>20743.54368030373</v>
      </c>
      <c r="H18" s="14">
        <f t="shared" si="4"/>
        <v>20404.817145354751</v>
      </c>
      <c r="I18" s="14">
        <f t="shared" si="4"/>
        <v>20194.342336172944</v>
      </c>
      <c r="J18" s="14">
        <f t="shared" si="4"/>
        <v>20680.667196442002</v>
      </c>
      <c r="K18" s="14">
        <f t="shared" si="4"/>
        <v>20957.3259708355</v>
      </c>
      <c r="L18" s="14">
        <f t="shared" si="4"/>
        <v>20978.762925377865</v>
      </c>
      <c r="M18" s="14">
        <f t="shared" si="4"/>
        <v>21437.717883520978</v>
      </c>
      <c r="N18" s="14">
        <f t="shared" si="4"/>
        <v>21200.96486427715</v>
      </c>
      <c r="O18" s="14">
        <f t="shared" si="4"/>
        <v>20728.436850130332</v>
      </c>
      <c r="P18" s="14">
        <f t="shared" si="4"/>
        <v>20718.743733143747</v>
      </c>
      <c r="Q18" s="14">
        <f t="shared" si="4"/>
        <v>21062.340402759193</v>
      </c>
      <c r="R18" s="26">
        <f>Q18-F18</f>
        <v>1062.3404027591932</v>
      </c>
    </row>
    <row r="19" spans="1:18" x14ac:dyDescent="0.25">
      <c r="A19" s="34">
        <v>23.64</v>
      </c>
      <c r="B19" s="35">
        <v>0.16941899999999999</v>
      </c>
      <c r="C19" s="36">
        <v>42125</v>
      </c>
      <c r="D19" s="3"/>
      <c r="E19" s="21" t="s">
        <v>13</v>
      </c>
      <c r="F19" s="14" cm="1">
        <f t="array" ref="F19:Q19">TRANSPOSE(A3:A14)</f>
        <v>25.13</v>
      </c>
      <c r="G19" s="14">
        <v>25.8</v>
      </c>
      <c r="H19" s="14">
        <v>25.19</v>
      </c>
      <c r="I19" s="14">
        <v>24.740200000000002</v>
      </c>
      <c r="J19" s="14">
        <v>25.07</v>
      </c>
      <c r="K19" s="14">
        <v>25.16</v>
      </c>
      <c r="L19" s="14">
        <v>24.974799999999998</v>
      </c>
      <c r="M19" s="14">
        <v>25.309000000000001</v>
      </c>
      <c r="N19" s="14">
        <v>24.812000000000001</v>
      </c>
      <c r="O19" s="14">
        <v>24.07</v>
      </c>
      <c r="P19" s="14">
        <v>23.82</v>
      </c>
      <c r="Q19" s="14">
        <v>24.01</v>
      </c>
      <c r="R19" s="20"/>
    </row>
    <row r="20" spans="1:18" x14ac:dyDescent="0.25">
      <c r="A20" s="34">
        <v>23.22</v>
      </c>
      <c r="B20" s="35">
        <v>0.15027799999999999</v>
      </c>
      <c r="C20" s="36">
        <v>42156</v>
      </c>
      <c r="E20" s="22" t="s">
        <v>14</v>
      </c>
      <c r="F20" s="2" cm="1">
        <f t="array" ref="F20:Q20">TRANSPOSE(B3:B14)</f>
        <v>0.25740000000000002</v>
      </c>
      <c r="G20" s="3">
        <v>0.193275</v>
      </c>
      <c r="H20" s="3">
        <v>0.19342000000000001</v>
      </c>
      <c r="I20" s="3">
        <v>0.26250000000000001</v>
      </c>
      <c r="J20" s="3">
        <v>0.2445</v>
      </c>
      <c r="K20" s="3">
        <v>0.21249999999999999</v>
      </c>
      <c r="L20" s="3">
        <v>0.20937500000000001</v>
      </c>
      <c r="M20" s="3">
        <v>0.22184999999999999</v>
      </c>
      <c r="N20" s="3">
        <v>0.19481499999999999</v>
      </c>
      <c r="O20" s="3">
        <v>0.24124999999999999</v>
      </c>
      <c r="P20" s="3">
        <v>0.203405</v>
      </c>
      <c r="Q20" s="3">
        <v>0.14435999999999999</v>
      </c>
      <c r="R20" s="20"/>
    </row>
    <row r="21" spans="1:18" x14ac:dyDescent="0.25">
      <c r="A21" s="34">
        <v>23.827000000000002</v>
      </c>
      <c r="B21" s="35">
        <v>0.15206</v>
      </c>
      <c r="C21" s="36">
        <v>42186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0"/>
    </row>
    <row r="22" spans="1:18" ht="23.25" x14ac:dyDescent="0.35">
      <c r="A22" s="34">
        <v>22</v>
      </c>
      <c r="B22" s="35">
        <v>0.20352999999999999</v>
      </c>
      <c r="C22" s="36">
        <v>42217</v>
      </c>
      <c r="E22" s="15"/>
      <c r="F22" s="16"/>
      <c r="G22" s="16"/>
      <c r="H22" s="16"/>
      <c r="I22" s="16"/>
      <c r="J22" s="16"/>
      <c r="K22" s="23" t="s">
        <v>21</v>
      </c>
      <c r="L22" s="16"/>
      <c r="M22" s="16"/>
      <c r="N22" s="16"/>
      <c r="O22" s="16"/>
      <c r="P22" s="16"/>
      <c r="Q22" s="16"/>
      <c r="R22" s="25"/>
    </row>
    <row r="23" spans="1:18" x14ac:dyDescent="0.25">
      <c r="A23" s="34">
        <v>22.23</v>
      </c>
      <c r="B23" s="35">
        <v>0.22156000000000001</v>
      </c>
      <c r="C23" s="36">
        <v>42248</v>
      </c>
      <c r="E23" s="17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1:18" x14ac:dyDescent="0.25">
      <c r="A24" s="34">
        <v>23.59</v>
      </c>
      <c r="B24" s="35">
        <v>0.214175</v>
      </c>
      <c r="C24" s="36">
        <v>42278</v>
      </c>
      <c r="E24" s="21" t="s">
        <v>20</v>
      </c>
      <c r="F24">
        <f>SUM(F18/F19)</f>
        <v>795.86152009550347</v>
      </c>
      <c r="G24">
        <f>SUM(F24+F26)</f>
        <v>804.01332094200495</v>
      </c>
      <c r="H24">
        <f>SUM(G24+G26)</f>
        <v>810.036409104992</v>
      </c>
      <c r="I24">
        <f>SUM(H24+H26)</f>
        <v>816.25622817006104</v>
      </c>
      <c r="J24">
        <f>SUM(I24+I26)</f>
        <v>824.91692048033508</v>
      </c>
      <c r="K24">
        <f t="shared" ref="K24:Q24" si="5">SUM(J24+J26)</f>
        <v>832.96208151174483</v>
      </c>
      <c r="L24">
        <f t="shared" si="5"/>
        <v>839.9972342272157</v>
      </c>
      <c r="M24">
        <f t="shared" si="5"/>
        <v>847.03930947571916</v>
      </c>
      <c r="N24">
        <f t="shared" si="5"/>
        <v>854.46416509258222</v>
      </c>
      <c r="O24">
        <f t="shared" si="5"/>
        <v>861.17311384006371</v>
      </c>
      <c r="P24">
        <f t="shared" si="5"/>
        <v>869.8045228020045</v>
      </c>
      <c r="Q24">
        <f t="shared" si="5"/>
        <v>877.23200344686347</v>
      </c>
      <c r="R24" s="20"/>
    </row>
    <row r="25" spans="1:18" x14ac:dyDescent="0.25">
      <c r="A25" s="34">
        <v>23.57</v>
      </c>
      <c r="B25" s="35">
        <v>0.18099000000000001</v>
      </c>
      <c r="C25" s="36">
        <v>42309</v>
      </c>
      <c r="E25" s="21" t="s">
        <v>34</v>
      </c>
      <c r="F25" s="9">
        <f t="shared" ref="F25:Q25" si="6">SUM(F24*F20)</f>
        <v>204.85475527258259</v>
      </c>
      <c r="G25" s="9">
        <f t="shared" si="6"/>
        <v>155.39567460506601</v>
      </c>
      <c r="H25" s="9">
        <f t="shared" si="6"/>
        <v>156.67724224908756</v>
      </c>
      <c r="I25" s="9">
        <f t="shared" si="6"/>
        <v>214.26725989464103</v>
      </c>
      <c r="J25" s="9">
        <f t="shared" si="6"/>
        <v>201.69218705744191</v>
      </c>
      <c r="K25" s="9">
        <f t="shared" si="6"/>
        <v>177.00444232124576</v>
      </c>
      <c r="L25" s="9">
        <f t="shared" si="6"/>
        <v>175.87442091632329</v>
      </c>
      <c r="M25" s="9">
        <f t="shared" si="6"/>
        <v>187.91567080718829</v>
      </c>
      <c r="N25" s="9">
        <f t="shared" si="6"/>
        <v>166.46243632251139</v>
      </c>
      <c r="O25" s="9">
        <f t="shared" si="6"/>
        <v>207.75801371391537</v>
      </c>
      <c r="P25" s="9">
        <f t="shared" si="6"/>
        <v>176.92258896054173</v>
      </c>
      <c r="Q25" s="9">
        <f t="shared" si="6"/>
        <v>126.63721201758921</v>
      </c>
      <c r="R25" s="26"/>
    </row>
    <row r="26" spans="1:18" x14ac:dyDescent="0.25">
      <c r="A26" s="34">
        <v>23.408000000000001</v>
      </c>
      <c r="B26" s="35">
        <v>0.21453</v>
      </c>
      <c r="C26" s="36">
        <v>42339</v>
      </c>
      <c r="E26" s="21" t="s">
        <v>19</v>
      </c>
      <c r="F26" s="10">
        <f t="shared" ref="F26:Q26" si="7">SUM(F25/F19)</f>
        <v>8.1518008465014962</v>
      </c>
      <c r="G26" s="10">
        <f t="shared" si="7"/>
        <v>6.0230881629870545</v>
      </c>
      <c r="H26" s="10">
        <f t="shared" si="7"/>
        <v>6.219819065068978</v>
      </c>
      <c r="I26" s="10">
        <f t="shared" si="7"/>
        <v>8.6606923102740083</v>
      </c>
      <c r="J26" s="10">
        <f t="shared" si="7"/>
        <v>8.0451610314097284</v>
      </c>
      <c r="K26" s="10">
        <f t="shared" si="7"/>
        <v>7.0351527154708169</v>
      </c>
      <c r="L26" s="10">
        <f t="shared" si="7"/>
        <v>7.0420752485034237</v>
      </c>
      <c r="M26" s="10">
        <f t="shared" si="7"/>
        <v>7.4248556168631037</v>
      </c>
      <c r="N26" s="10">
        <f t="shared" si="7"/>
        <v>6.7089487474815162</v>
      </c>
      <c r="O26" s="10">
        <f t="shared" si="7"/>
        <v>8.6314089619408136</v>
      </c>
      <c r="P26" s="10">
        <f t="shared" si="7"/>
        <v>7.4274806448590143</v>
      </c>
      <c r="Q26" s="10">
        <f t="shared" si="7"/>
        <v>5.2743528537105036</v>
      </c>
      <c r="R26" s="46"/>
    </row>
    <row r="27" spans="1:18" x14ac:dyDescent="0.25">
      <c r="A27" s="37">
        <v>21.69</v>
      </c>
      <c r="B27" s="38">
        <v>0.21392</v>
      </c>
      <c r="C27" s="30">
        <v>42370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x14ac:dyDescent="0.25">
      <c r="A28" s="37">
        <v>21.945</v>
      </c>
      <c r="B28" s="38">
        <v>0.22029000000000001</v>
      </c>
      <c r="C28" s="30">
        <v>42401</v>
      </c>
    </row>
    <row r="29" spans="1:18" x14ac:dyDescent="0.25">
      <c r="A29" s="37">
        <v>22.375800000000002</v>
      </c>
      <c r="B29" s="38">
        <v>0.15787999999999999</v>
      </c>
      <c r="C29" s="30">
        <v>42430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 ht="28.5" x14ac:dyDescent="0.35">
      <c r="A30" s="37">
        <v>21.5745</v>
      </c>
      <c r="B30" s="38">
        <v>0.15556</v>
      </c>
      <c r="C30" s="30">
        <v>42461</v>
      </c>
      <c r="E30" s="20"/>
      <c r="F30" s="5"/>
      <c r="G30" s="6"/>
      <c r="H30" s="6"/>
      <c r="I30" s="7"/>
      <c r="J30" s="6"/>
      <c r="K30" s="13" t="s">
        <v>25</v>
      </c>
      <c r="L30" s="6"/>
      <c r="M30" s="5"/>
      <c r="N30" s="6"/>
      <c r="O30" s="6"/>
      <c r="P30" s="7"/>
      <c r="Q30" s="6"/>
      <c r="R30" s="25" t="s">
        <v>16</v>
      </c>
    </row>
    <row r="31" spans="1:18" x14ac:dyDescent="0.25">
      <c r="A31" s="37">
        <v>21.77</v>
      </c>
      <c r="B31" s="38">
        <v>0.17132254999999999</v>
      </c>
      <c r="C31" s="30">
        <v>42491</v>
      </c>
      <c r="E31" s="20"/>
      <c r="F31" s="1" t="s">
        <v>0</v>
      </c>
      <c r="G31" s="1" t="s">
        <v>1</v>
      </c>
      <c r="H31" s="1" t="s">
        <v>2</v>
      </c>
      <c r="I31" s="1" t="s">
        <v>3</v>
      </c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10</v>
      </c>
      <c r="Q31" s="1" t="s">
        <v>11</v>
      </c>
      <c r="R31" s="20"/>
    </row>
    <row r="32" spans="1:18" x14ac:dyDescent="0.25">
      <c r="A32" s="37">
        <v>21.719899999999999</v>
      </c>
      <c r="B32" s="38">
        <v>0.20241000000000001</v>
      </c>
      <c r="C32" s="30">
        <v>42522</v>
      </c>
      <c r="E32" s="21" t="s">
        <v>12</v>
      </c>
      <c r="F32" s="14">
        <f>Q18</f>
        <v>21062.340402759193</v>
      </c>
      <c r="G32" s="14">
        <f t="shared" ref="G32:Q32" si="8">SUM(G33*G38)</f>
        <v>21607.280311519778</v>
      </c>
      <c r="H32" s="14">
        <f t="shared" si="8"/>
        <v>21536.955792005243</v>
      </c>
      <c r="I32" s="14">
        <f t="shared" si="8"/>
        <v>21766.50961286145</v>
      </c>
      <c r="J32" s="14">
        <f t="shared" si="8"/>
        <v>21973.155998291539</v>
      </c>
      <c r="K32" s="14">
        <f t="shared" si="8"/>
        <v>21737.44558321638</v>
      </c>
      <c r="L32" s="14">
        <f t="shared" si="8"/>
        <v>22450.050402885681</v>
      </c>
      <c r="M32" s="14">
        <f t="shared" si="8"/>
        <v>20860.918479388383</v>
      </c>
      <c r="N32" s="14">
        <f t="shared" si="8"/>
        <v>21274.019485532783</v>
      </c>
      <c r="O32" s="14">
        <f t="shared" si="8"/>
        <v>22800.537785210709</v>
      </c>
      <c r="P32" s="14">
        <f t="shared" si="8"/>
        <v>22988.039026241764</v>
      </c>
      <c r="Q32" s="14">
        <f t="shared" si="8"/>
        <v>23005.346893160568</v>
      </c>
      <c r="R32" s="26">
        <f>Q32-F32</f>
        <v>1943.0064904013743</v>
      </c>
    </row>
    <row r="33" spans="1:18" x14ac:dyDescent="0.25">
      <c r="A33" s="37">
        <v>21.905000000000001</v>
      </c>
      <c r="B33" s="38">
        <v>0.14141999999999999</v>
      </c>
      <c r="C33" s="30">
        <v>42552</v>
      </c>
      <c r="E33" s="21" t="s">
        <v>13</v>
      </c>
      <c r="F33" s="14" cm="1">
        <f t="array" ref="F33:Q33">TRANSPOSE(A15:A26)</f>
        <v>23.3399</v>
      </c>
      <c r="G33" s="14">
        <v>23.709900000000001</v>
      </c>
      <c r="H33" s="14">
        <v>23.48</v>
      </c>
      <c r="I33" s="14">
        <v>23.57</v>
      </c>
      <c r="J33" s="14">
        <v>23.64</v>
      </c>
      <c r="K33" s="14">
        <v>23.22</v>
      </c>
      <c r="L33" s="14">
        <v>23.827000000000002</v>
      </c>
      <c r="M33" s="14">
        <v>22</v>
      </c>
      <c r="N33" s="14">
        <v>22.23</v>
      </c>
      <c r="O33" s="14">
        <v>23.59</v>
      </c>
      <c r="P33" s="14">
        <v>23.57</v>
      </c>
      <c r="Q33" s="14">
        <v>23.408000000000001</v>
      </c>
      <c r="R33" s="20"/>
    </row>
    <row r="34" spans="1:18" x14ac:dyDescent="0.25">
      <c r="A34" s="37">
        <v>21.901299999999999</v>
      </c>
      <c r="B34" s="38">
        <v>0.1298</v>
      </c>
      <c r="C34" s="30">
        <v>42583</v>
      </c>
      <c r="E34" s="22" t="s">
        <v>14</v>
      </c>
      <c r="F34" s="2" cm="1">
        <f t="array" ref="F34:Q34">TRANSPOSE(B15:B26)</f>
        <v>0.230217</v>
      </c>
      <c r="G34" s="3">
        <v>0.15422759999999999</v>
      </c>
      <c r="H34" s="3">
        <v>0.15965199999999999</v>
      </c>
      <c r="I34" s="3">
        <v>0.153313</v>
      </c>
      <c r="J34" s="3">
        <v>0.16941899999999999</v>
      </c>
      <c r="K34" s="3">
        <v>0.15027799999999999</v>
      </c>
      <c r="L34" s="3">
        <v>0.15206</v>
      </c>
      <c r="M34" s="3">
        <v>0.20352999999999999</v>
      </c>
      <c r="N34" s="3">
        <v>0.22156000000000001</v>
      </c>
      <c r="O34" s="3">
        <v>0.214175</v>
      </c>
      <c r="P34" s="3">
        <v>0.18099000000000001</v>
      </c>
      <c r="Q34" s="3">
        <v>0.21453</v>
      </c>
      <c r="R34" s="20"/>
    </row>
    <row r="35" spans="1:18" x14ac:dyDescent="0.25">
      <c r="A35" s="37">
        <v>22.155000000000001</v>
      </c>
      <c r="B35" s="38">
        <v>0.19447999999999999</v>
      </c>
      <c r="C35" s="30">
        <v>42614</v>
      </c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0"/>
    </row>
    <row r="36" spans="1:18" ht="23.25" x14ac:dyDescent="0.35">
      <c r="A36" s="37">
        <v>22.150099999999998</v>
      </c>
      <c r="B36" s="38">
        <v>0.14939</v>
      </c>
      <c r="C36" s="30">
        <v>42644</v>
      </c>
      <c r="E36" s="15"/>
      <c r="F36" s="16"/>
      <c r="G36" s="16"/>
      <c r="H36" s="16"/>
      <c r="I36" s="16"/>
      <c r="J36" s="16"/>
      <c r="K36" s="23" t="s">
        <v>21</v>
      </c>
      <c r="L36" s="16"/>
      <c r="M36" s="16"/>
      <c r="N36" s="16"/>
      <c r="O36" s="16"/>
      <c r="P36" s="16"/>
      <c r="Q36" s="16"/>
      <c r="R36" s="25"/>
    </row>
    <row r="37" spans="1:18" x14ac:dyDescent="0.25">
      <c r="A37" s="37">
        <v>22.31</v>
      </c>
      <c r="B37" s="38">
        <v>0.16203000000000001</v>
      </c>
      <c r="C37" s="30">
        <v>42675</v>
      </c>
      <c r="E37" s="17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</row>
    <row r="38" spans="1:18" x14ac:dyDescent="0.25">
      <c r="A38" s="37">
        <v>22.35</v>
      </c>
      <c r="B38" s="38">
        <v>0.14551</v>
      </c>
      <c r="C38" s="30">
        <v>42705</v>
      </c>
      <c r="E38" s="21" t="s">
        <v>20</v>
      </c>
      <c r="F38">
        <f>SUM(F32/F33)</f>
        <v>902.41776540427304</v>
      </c>
      <c r="G38">
        <f>SUM(F38+F40)</f>
        <v>911.31891368246079</v>
      </c>
      <c r="H38">
        <f>SUM(G38+G40)</f>
        <v>917.24683952322152</v>
      </c>
      <c r="I38">
        <f>SUM(H38+H40)</f>
        <v>923.48364925165254</v>
      </c>
      <c r="J38">
        <f>SUM(I38+I40)</f>
        <v>929.49052446241706</v>
      </c>
      <c r="K38">
        <f t="shared" ref="K38:Q38" si="9">SUM(J38+J40)</f>
        <v>936.15183390251423</v>
      </c>
      <c r="L38">
        <f t="shared" si="9"/>
        <v>942.21053438895706</v>
      </c>
      <c r="M38">
        <f t="shared" si="9"/>
        <v>948.22356724492658</v>
      </c>
      <c r="N38">
        <f t="shared" si="9"/>
        <v>956.99592827407935</v>
      </c>
      <c r="O38">
        <f t="shared" si="9"/>
        <v>966.53403074229368</v>
      </c>
      <c r="P38">
        <f t="shared" si="9"/>
        <v>975.30925015875107</v>
      </c>
      <c r="Q38">
        <f t="shared" si="9"/>
        <v>982.79848313228661</v>
      </c>
      <c r="R38" s="20"/>
    </row>
    <row r="39" spans="1:18" x14ac:dyDescent="0.25">
      <c r="A39" s="39">
        <v>22.9</v>
      </c>
      <c r="B39" s="40">
        <v>0.12751000000000001</v>
      </c>
      <c r="C39" s="28">
        <v>42736</v>
      </c>
      <c r="E39" s="21" t="s">
        <v>34</v>
      </c>
      <c r="F39" s="9">
        <f t="shared" ref="F39:Q39" si="10">SUM(F38*F34)</f>
        <v>207.75191069807553</v>
      </c>
      <c r="G39" s="9">
        <f t="shared" si="10"/>
        <v>140.55052889185308</v>
      </c>
      <c r="H39" s="9">
        <f t="shared" si="10"/>
        <v>146.44029242356135</v>
      </c>
      <c r="I39" s="9">
        <f t="shared" si="10"/>
        <v>141.58204871771861</v>
      </c>
      <c r="J39" s="9">
        <f t="shared" si="10"/>
        <v>157.47335516389822</v>
      </c>
      <c r="K39" s="9">
        <f t="shared" si="10"/>
        <v>140.68302529520201</v>
      </c>
      <c r="L39" s="9">
        <f t="shared" si="10"/>
        <v>143.27253385918482</v>
      </c>
      <c r="M39" s="9">
        <f t="shared" si="10"/>
        <v>192.99194264135988</v>
      </c>
      <c r="N39" s="9">
        <f t="shared" si="10"/>
        <v>212.03201786840503</v>
      </c>
      <c r="O39" s="9">
        <f t="shared" si="10"/>
        <v>207.00742603423075</v>
      </c>
      <c r="P39" s="9">
        <f t="shared" si="10"/>
        <v>176.52122118623237</v>
      </c>
      <c r="Q39" s="9">
        <f t="shared" si="10"/>
        <v>210.83975858636944</v>
      </c>
      <c r="R39" s="26"/>
    </row>
    <row r="40" spans="1:18" x14ac:dyDescent="0.25">
      <c r="A40" s="39">
        <v>23.07</v>
      </c>
      <c r="B40" s="40">
        <v>9.9879999999999997E-2</v>
      </c>
      <c r="C40" s="29">
        <v>42767</v>
      </c>
      <c r="E40" s="21" t="s">
        <v>19</v>
      </c>
      <c r="F40" s="10">
        <f t="shared" ref="F40:Q40" si="11">SUM(F39/F33)</f>
        <v>8.9011482781878044</v>
      </c>
      <c r="G40" s="10">
        <f t="shared" si="11"/>
        <v>5.9279258407607403</v>
      </c>
      <c r="H40" s="10">
        <f t="shared" si="11"/>
        <v>6.2368097284310622</v>
      </c>
      <c r="I40" s="10">
        <f t="shared" si="11"/>
        <v>6.0068752107644716</v>
      </c>
      <c r="J40" s="10">
        <f t="shared" si="11"/>
        <v>6.6613094400972175</v>
      </c>
      <c r="K40" s="10">
        <f t="shared" si="11"/>
        <v>6.0587004864428087</v>
      </c>
      <c r="L40" s="10">
        <f t="shared" si="11"/>
        <v>6.0130328559694801</v>
      </c>
      <c r="M40" s="10">
        <f t="shared" si="11"/>
        <v>8.7723610291527212</v>
      </c>
      <c r="N40" s="10">
        <f t="shared" si="11"/>
        <v>9.5381024682143511</v>
      </c>
      <c r="O40" s="10">
        <f t="shared" si="11"/>
        <v>8.7752194164574284</v>
      </c>
      <c r="P40" s="10">
        <f t="shared" si="11"/>
        <v>7.4892329735355263</v>
      </c>
      <c r="Q40" s="10">
        <f t="shared" si="11"/>
        <v>9.007166720196917</v>
      </c>
      <c r="R40" s="46"/>
    </row>
    <row r="41" spans="1:18" x14ac:dyDescent="0.25">
      <c r="A41" s="39">
        <v>23.25</v>
      </c>
      <c r="B41" s="40">
        <v>0.12327</v>
      </c>
      <c r="C41" s="29">
        <v>42795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39">
        <v>23.46</v>
      </c>
      <c r="B42" s="40">
        <v>0.14451</v>
      </c>
      <c r="C42" s="29">
        <v>42826</v>
      </c>
    </row>
    <row r="43" spans="1:18" x14ac:dyDescent="0.25">
      <c r="A43" s="39">
        <v>23.75</v>
      </c>
      <c r="B43" s="40">
        <v>0.12598000000000001</v>
      </c>
      <c r="C43" s="29">
        <v>42856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ht="28.5" x14ac:dyDescent="0.25">
      <c r="A44" s="39">
        <v>23.64</v>
      </c>
      <c r="B44" s="40">
        <v>0.22142000000000001</v>
      </c>
      <c r="C44" s="29">
        <v>42887</v>
      </c>
      <c r="E44" s="20"/>
      <c r="F44" s="5"/>
      <c r="G44" s="6"/>
      <c r="H44" s="6"/>
      <c r="I44" s="7"/>
      <c r="J44" s="6"/>
      <c r="K44" s="13" t="s">
        <v>27</v>
      </c>
      <c r="L44" s="6"/>
      <c r="M44" s="5"/>
      <c r="N44" s="6"/>
      <c r="O44" s="6"/>
      <c r="P44" s="7"/>
      <c r="Q44" s="6"/>
      <c r="R44" s="20"/>
    </row>
    <row r="45" spans="1:18" x14ac:dyDescent="0.25">
      <c r="A45" s="39">
        <v>23.82</v>
      </c>
      <c r="B45" s="40">
        <v>0.15853</v>
      </c>
      <c r="C45" s="29">
        <v>42917</v>
      </c>
      <c r="E45" s="20"/>
      <c r="F45" s="1" t="s">
        <v>0</v>
      </c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  <c r="L45" s="1" t="s">
        <v>6</v>
      </c>
      <c r="M45" s="1" t="s">
        <v>7</v>
      </c>
      <c r="N45" s="1" t="s">
        <v>8</v>
      </c>
      <c r="O45" s="1" t="s">
        <v>9</v>
      </c>
      <c r="P45" s="1" t="s">
        <v>10</v>
      </c>
      <c r="Q45" s="1" t="s">
        <v>11</v>
      </c>
      <c r="R45" s="20"/>
    </row>
    <row r="46" spans="1:18" x14ac:dyDescent="0.25">
      <c r="A46" s="39">
        <v>23.93</v>
      </c>
      <c r="B46" s="40">
        <v>0.20276</v>
      </c>
      <c r="C46" s="29">
        <v>42948</v>
      </c>
      <c r="E46" s="21" t="s">
        <v>12</v>
      </c>
      <c r="F46" s="14">
        <f>Q32</f>
        <v>23005.346893160568</v>
      </c>
      <c r="G46" s="14">
        <f t="shared" ref="G46:Q46" si="12">SUM(G47*G52)</f>
        <v>23505.371094040922</v>
      </c>
      <c r="H46" s="14">
        <f t="shared" si="12"/>
        <v>24207.387991135336</v>
      </c>
      <c r="I46" s="14">
        <f t="shared" si="12"/>
        <v>23505.183719785357</v>
      </c>
      <c r="J46" s="14">
        <f t="shared" si="12"/>
        <v>23889.195554079673</v>
      </c>
      <c r="K46" s="14">
        <f t="shared" si="12"/>
        <v>24021.785834619292</v>
      </c>
      <c r="L46" s="14">
        <f t="shared" si="12"/>
        <v>24452.272116544325</v>
      </c>
      <c r="M46" s="14">
        <f t="shared" si="12"/>
        <v>24605.980530793306</v>
      </c>
      <c r="N46" s="14">
        <f t="shared" si="12"/>
        <v>25038.529762353788</v>
      </c>
      <c r="O46" s="14">
        <f t="shared" si="12"/>
        <v>25252.735471729251</v>
      </c>
      <c r="P46" s="14">
        <f t="shared" si="12"/>
        <v>25606.578208703093</v>
      </c>
      <c r="Q46" s="14">
        <f t="shared" si="12"/>
        <v>25838.794070330146</v>
      </c>
      <c r="R46" s="26">
        <f>Q46-F46</f>
        <v>2833.4471771695789</v>
      </c>
    </row>
    <row r="47" spans="1:18" x14ac:dyDescent="0.25">
      <c r="A47" s="39">
        <v>23.9</v>
      </c>
      <c r="B47" s="40">
        <v>0.15373999999999999</v>
      </c>
      <c r="C47" s="29">
        <v>42979</v>
      </c>
      <c r="E47" s="21" t="s">
        <v>13</v>
      </c>
      <c r="F47" s="14" cm="1">
        <f t="array" ref="F47:Q47">TRANSPOSE(A27:A38)</f>
        <v>21.69</v>
      </c>
      <c r="G47" s="14">
        <v>21.945</v>
      </c>
      <c r="H47" s="14">
        <v>22.375800000000002</v>
      </c>
      <c r="I47" s="14">
        <v>21.5745</v>
      </c>
      <c r="J47" s="14">
        <v>21.77</v>
      </c>
      <c r="K47" s="14">
        <v>21.719899999999999</v>
      </c>
      <c r="L47" s="14">
        <v>21.905000000000001</v>
      </c>
      <c r="M47" s="14">
        <v>21.901299999999999</v>
      </c>
      <c r="N47" s="14">
        <v>22.155000000000001</v>
      </c>
      <c r="O47" s="14">
        <v>22.150099999999998</v>
      </c>
      <c r="P47" s="14">
        <v>22.31</v>
      </c>
      <c r="Q47" s="14">
        <v>22.35</v>
      </c>
      <c r="R47" s="20"/>
    </row>
    <row r="48" spans="1:18" x14ac:dyDescent="0.25">
      <c r="A48" s="39">
        <v>24.36</v>
      </c>
      <c r="B48" s="40">
        <v>0.14901</v>
      </c>
      <c r="C48" s="29">
        <v>43009</v>
      </c>
      <c r="E48" s="22" t="s">
        <v>14</v>
      </c>
      <c r="F48" s="2" cm="1">
        <f t="array" ref="F48:Q48">TRANSPOSE(B27:B38)</f>
        <v>0.21392</v>
      </c>
      <c r="G48" s="3">
        <v>0.22029000000000001</v>
      </c>
      <c r="H48" s="3">
        <v>0.15787999999999999</v>
      </c>
      <c r="I48" s="3">
        <v>0.15556</v>
      </c>
      <c r="J48" s="3">
        <v>0.17132254999999999</v>
      </c>
      <c r="K48" s="3">
        <v>0.20241000000000001</v>
      </c>
      <c r="L48" s="3">
        <v>0.14141999999999999</v>
      </c>
      <c r="M48" s="3">
        <v>0.1298</v>
      </c>
      <c r="N48" s="3">
        <v>0.19447999999999999</v>
      </c>
      <c r="O48" s="3">
        <v>0.14939</v>
      </c>
      <c r="P48" s="3">
        <v>0.16203000000000001</v>
      </c>
      <c r="Q48" s="3">
        <v>0.14551</v>
      </c>
      <c r="R48" s="20"/>
    </row>
    <row r="49" spans="1:18" x14ac:dyDescent="0.25">
      <c r="A49" s="39">
        <v>24.4</v>
      </c>
      <c r="B49" s="40">
        <v>0.13217000000000001</v>
      </c>
      <c r="C49" s="29">
        <v>43040</v>
      </c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20"/>
    </row>
    <row r="50" spans="1:18" ht="23.25" x14ac:dyDescent="0.35">
      <c r="A50" s="39">
        <v>24.531400000000001</v>
      </c>
      <c r="B50" s="40">
        <v>0.13577</v>
      </c>
      <c r="C50" s="29">
        <v>43070</v>
      </c>
      <c r="E50" s="15"/>
      <c r="F50" s="16"/>
      <c r="G50" s="16"/>
      <c r="H50" s="16"/>
      <c r="I50" s="16"/>
      <c r="J50" s="16"/>
      <c r="K50" s="23" t="s">
        <v>21</v>
      </c>
      <c r="L50" s="16"/>
      <c r="M50" s="16"/>
      <c r="N50" s="16"/>
      <c r="O50" s="16"/>
      <c r="P50" s="16"/>
      <c r="Q50" s="16"/>
      <c r="R50" s="25"/>
    </row>
    <row r="51" spans="1:18" x14ac:dyDescent="0.25">
      <c r="A51" s="41">
        <v>24.858000000000001</v>
      </c>
      <c r="B51" s="42">
        <v>0.25019999999999998</v>
      </c>
      <c r="C51" s="31">
        <v>43101</v>
      </c>
      <c r="E51" s="17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</row>
    <row r="52" spans="1:18" x14ac:dyDescent="0.25">
      <c r="A52" s="41">
        <v>24.909800000000001</v>
      </c>
      <c r="B52" s="42">
        <v>0.2487</v>
      </c>
      <c r="C52" s="31">
        <v>43132</v>
      </c>
      <c r="E52" s="21" t="s">
        <v>20</v>
      </c>
      <c r="F52">
        <f>SUM(F46/F47)</f>
        <v>1060.6430102886384</v>
      </c>
      <c r="G52">
        <f>SUM(F52+F54)</f>
        <v>1071.1037181153301</v>
      </c>
      <c r="H52">
        <f>SUM(G52+G54)</f>
        <v>1081.8557544818659</v>
      </c>
      <c r="I52">
        <f>SUM(H52+H54)</f>
        <v>1089.489152461719</v>
      </c>
      <c r="J52">
        <f>SUM(I52+I54)</f>
        <v>1097.3447659200585</v>
      </c>
      <c r="K52">
        <f t="shared" ref="K52:Q52" si="13">SUM(J52+J54)</f>
        <v>1105.9804987416744</v>
      </c>
      <c r="L52">
        <f t="shared" si="13"/>
        <v>1116.2872456765269</v>
      </c>
      <c r="M52">
        <f t="shared" si="13"/>
        <v>1123.4940634023235</v>
      </c>
      <c r="N52">
        <f t="shared" si="13"/>
        <v>1130.1525507720057</v>
      </c>
      <c r="O52">
        <f t="shared" si="13"/>
        <v>1140.0732038107842</v>
      </c>
      <c r="P52">
        <f t="shared" si="13"/>
        <v>1147.7623580772342</v>
      </c>
      <c r="Q52">
        <f t="shared" si="13"/>
        <v>1156.098168694861</v>
      </c>
      <c r="R52" s="20"/>
    </row>
    <row r="53" spans="1:18" x14ac:dyDescent="0.25">
      <c r="A53" s="41">
        <v>23.8</v>
      </c>
      <c r="B53" s="42">
        <v>0.2487</v>
      </c>
      <c r="C53" s="31">
        <v>43160</v>
      </c>
      <c r="E53" s="21" t="s">
        <v>34</v>
      </c>
      <c r="F53" s="9">
        <f t="shared" ref="F53:Q53" si="14">SUM(F52*F48)</f>
        <v>226.89275276094551</v>
      </c>
      <c r="G53" s="9">
        <f t="shared" si="14"/>
        <v>235.95343806362609</v>
      </c>
      <c r="H53" s="9">
        <f t="shared" si="14"/>
        <v>170.80338651759698</v>
      </c>
      <c r="I53" s="9">
        <f t="shared" si="14"/>
        <v>169.48093255694499</v>
      </c>
      <c r="J53" s="9">
        <f t="shared" si="14"/>
        <v>187.99990352657753</v>
      </c>
      <c r="K53" s="9">
        <f t="shared" si="14"/>
        <v>223.86151275030232</v>
      </c>
      <c r="L53" s="9">
        <f t="shared" si="14"/>
        <v>157.86534228357442</v>
      </c>
      <c r="M53" s="9">
        <f t="shared" si="14"/>
        <v>145.8295294296216</v>
      </c>
      <c r="N53" s="9">
        <f t="shared" si="14"/>
        <v>219.79206807413965</v>
      </c>
      <c r="O53" s="9">
        <f t="shared" si="14"/>
        <v>170.31553591729303</v>
      </c>
      <c r="P53" s="9">
        <f t="shared" si="14"/>
        <v>185.97193487925426</v>
      </c>
      <c r="Q53" s="9">
        <f t="shared" si="14"/>
        <v>168.22384452678924</v>
      </c>
      <c r="R53" s="26"/>
    </row>
    <row r="54" spans="1:18" x14ac:dyDescent="0.25">
      <c r="A54" s="41">
        <v>23.96</v>
      </c>
      <c r="B54" s="42">
        <v>0.2341</v>
      </c>
      <c r="C54" s="31">
        <v>43191</v>
      </c>
      <c r="E54" s="21" t="s">
        <v>19</v>
      </c>
      <c r="F54" s="10">
        <f t="shared" ref="F54:Q54" si="15">SUM(F53/F47)</f>
        <v>10.460707826691817</v>
      </c>
      <c r="G54" s="10">
        <f t="shared" si="15"/>
        <v>10.752036366535707</v>
      </c>
      <c r="H54" s="10">
        <f t="shared" si="15"/>
        <v>7.6333979798530986</v>
      </c>
      <c r="I54" s="10">
        <f t="shared" si="15"/>
        <v>7.8556134583394739</v>
      </c>
      <c r="J54" s="10">
        <f t="shared" si="15"/>
        <v>8.6357328216158713</v>
      </c>
      <c r="K54" s="10">
        <f t="shared" si="15"/>
        <v>10.306746934852479</v>
      </c>
      <c r="L54" s="10">
        <f t="shared" si="15"/>
        <v>7.2068177257965953</v>
      </c>
      <c r="M54" s="10">
        <f t="shared" si="15"/>
        <v>6.6584873696822386</v>
      </c>
      <c r="N54" s="10">
        <f t="shared" si="15"/>
        <v>9.920653038778589</v>
      </c>
      <c r="O54" s="10">
        <f t="shared" si="15"/>
        <v>7.6891542664499504</v>
      </c>
      <c r="P54" s="10">
        <f t="shared" si="15"/>
        <v>8.3358106176268159</v>
      </c>
      <c r="Q54" s="10">
        <f t="shared" si="15"/>
        <v>7.5267939385588019</v>
      </c>
      <c r="R54" s="46"/>
    </row>
    <row r="55" spans="1:18" x14ac:dyDescent="0.25">
      <c r="A55" s="41">
        <v>24.57</v>
      </c>
      <c r="B55" s="42">
        <v>0.21626000000000001</v>
      </c>
      <c r="C55" s="31">
        <v>43221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x14ac:dyDescent="0.25">
      <c r="A56" s="41">
        <v>24.04</v>
      </c>
      <c r="B56" s="42">
        <v>0.19952</v>
      </c>
      <c r="C56" s="31">
        <v>43252</v>
      </c>
    </row>
    <row r="57" spans="1:18" x14ac:dyDescent="0.25">
      <c r="A57" s="41">
        <v>24.53</v>
      </c>
      <c r="B57" s="42">
        <v>0.18143999999999999</v>
      </c>
      <c r="C57" s="31">
        <v>43282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ht="28.5" x14ac:dyDescent="0.35">
      <c r="A58" s="41">
        <v>25.15</v>
      </c>
      <c r="B58" s="42">
        <v>0.22585</v>
      </c>
      <c r="C58" s="31">
        <v>43313</v>
      </c>
      <c r="E58" s="20"/>
      <c r="F58" s="5"/>
      <c r="G58" s="6"/>
      <c r="H58" s="6"/>
      <c r="I58" s="7"/>
      <c r="J58" s="6"/>
      <c r="K58" s="13" t="s">
        <v>28</v>
      </c>
      <c r="L58" s="6"/>
      <c r="M58" s="5"/>
      <c r="N58" s="6"/>
      <c r="O58" s="6"/>
      <c r="P58" s="7"/>
      <c r="Q58" s="6"/>
      <c r="R58" s="25" t="s">
        <v>16</v>
      </c>
    </row>
    <row r="59" spans="1:18" x14ac:dyDescent="0.25">
      <c r="A59" s="41">
        <v>25.13</v>
      </c>
      <c r="B59" s="42">
        <v>0.20141999999999999</v>
      </c>
      <c r="C59" s="31">
        <v>43344</v>
      </c>
      <c r="E59" s="20"/>
      <c r="F59" s="1" t="s">
        <v>0</v>
      </c>
      <c r="G59" s="1" t="s">
        <v>1</v>
      </c>
      <c r="H59" s="1" t="s">
        <v>2</v>
      </c>
      <c r="I59" s="1" t="s">
        <v>3</v>
      </c>
      <c r="J59" s="1" t="s">
        <v>4</v>
      </c>
      <c r="K59" s="1" t="s">
        <v>5</v>
      </c>
      <c r="L59" s="1" t="s">
        <v>6</v>
      </c>
      <c r="M59" s="1" t="s">
        <v>7</v>
      </c>
      <c r="N59" s="1" t="s">
        <v>8</v>
      </c>
      <c r="O59" s="1" t="s">
        <v>9</v>
      </c>
      <c r="P59" s="1" t="s">
        <v>10</v>
      </c>
      <c r="Q59" s="1" t="s">
        <v>11</v>
      </c>
      <c r="R59" s="20"/>
    </row>
    <row r="60" spans="1:18" x14ac:dyDescent="0.25">
      <c r="A60" s="41">
        <v>23.52</v>
      </c>
      <c r="B60" s="42">
        <v>0.24697</v>
      </c>
      <c r="C60" s="31">
        <v>43374</v>
      </c>
      <c r="E60" s="21" t="s">
        <v>12</v>
      </c>
      <c r="F60" s="14">
        <f>Q46</f>
        <v>25838.794070330146</v>
      </c>
      <c r="G60" s="14">
        <f t="shared" ref="G60:Q60" si="16">SUM(G61*G66)</f>
        <v>26175.552067267487</v>
      </c>
      <c r="H60" s="14">
        <f t="shared" si="16"/>
        <v>26493.992121989959</v>
      </c>
      <c r="I60" s="14">
        <f t="shared" si="16"/>
        <v>26875.030889140635</v>
      </c>
      <c r="J60" s="14">
        <f t="shared" si="16"/>
        <v>27374.838136832346</v>
      </c>
      <c r="K60" s="14">
        <f t="shared" si="16"/>
        <v>27392.584539778738</v>
      </c>
      <c r="L60" s="14">
        <f t="shared" si="16"/>
        <v>27859.679020104802</v>
      </c>
      <c r="M60" s="14">
        <f t="shared" si="16"/>
        <v>28174.605775002823</v>
      </c>
      <c r="N60" s="14">
        <f t="shared" si="16"/>
        <v>28377.709960186308</v>
      </c>
      <c r="O60" s="14">
        <f t="shared" si="16"/>
        <v>29109.94869286173</v>
      </c>
      <c r="P60" s="14">
        <f t="shared" si="16"/>
        <v>29336.106082802122</v>
      </c>
      <c r="Q60" s="14">
        <f t="shared" si="16"/>
        <v>29653.851901669161</v>
      </c>
      <c r="R60" s="26">
        <f>Q60-F60</f>
        <v>3815.0578313390142</v>
      </c>
    </row>
    <row r="61" spans="1:18" x14ac:dyDescent="0.25">
      <c r="A61" s="41">
        <v>23.33</v>
      </c>
      <c r="B61" s="42">
        <v>0.22500000000000001</v>
      </c>
      <c r="C61" s="31">
        <v>43405</v>
      </c>
      <c r="E61" s="21" t="s">
        <v>13</v>
      </c>
      <c r="F61" s="14" cm="1">
        <f t="array" ref="F61:Q61">TRANSPOSE(A39:A50)</f>
        <v>22.9</v>
      </c>
      <c r="G61" s="14">
        <v>23.07</v>
      </c>
      <c r="H61" s="14">
        <v>23.25</v>
      </c>
      <c r="I61" s="14">
        <v>23.46</v>
      </c>
      <c r="J61" s="14">
        <v>23.75</v>
      </c>
      <c r="K61" s="14">
        <v>23.64</v>
      </c>
      <c r="L61" s="14">
        <v>23.82</v>
      </c>
      <c r="M61" s="14">
        <v>23.93</v>
      </c>
      <c r="N61" s="14">
        <v>23.9</v>
      </c>
      <c r="O61" s="14">
        <v>24.36</v>
      </c>
      <c r="P61" s="14">
        <v>24.4</v>
      </c>
      <c r="Q61" s="14">
        <v>24.531400000000001</v>
      </c>
      <c r="R61" s="20"/>
    </row>
    <row r="62" spans="1:18" x14ac:dyDescent="0.25">
      <c r="A62" s="41">
        <v>21.31</v>
      </c>
      <c r="B62" s="42">
        <v>0.1721</v>
      </c>
      <c r="C62" s="31">
        <v>43435</v>
      </c>
      <c r="E62" s="22" t="s">
        <v>14</v>
      </c>
      <c r="F62" s="2" cm="1">
        <f t="array" ref="F62:Q62">TRANSPOSE(B39:B50)</f>
        <v>0.12751000000000001</v>
      </c>
      <c r="G62" s="3">
        <v>9.9879999999999997E-2</v>
      </c>
      <c r="H62" s="3">
        <v>0.12327</v>
      </c>
      <c r="I62" s="3">
        <v>0.14451</v>
      </c>
      <c r="J62" s="3">
        <v>0.12598000000000001</v>
      </c>
      <c r="K62" s="3">
        <v>0.22142000000000001</v>
      </c>
      <c r="L62" s="3">
        <v>0.15853</v>
      </c>
      <c r="M62" s="3">
        <v>0.20276</v>
      </c>
      <c r="N62" s="3">
        <v>0.15373999999999999</v>
      </c>
      <c r="O62" s="3">
        <v>0.14901</v>
      </c>
      <c r="P62" s="3">
        <v>0.13217000000000001</v>
      </c>
      <c r="Q62" s="3">
        <v>0.13577</v>
      </c>
      <c r="R62" s="20"/>
    </row>
    <row r="63" spans="1:18" x14ac:dyDescent="0.25">
      <c r="A63" s="34">
        <v>22.07</v>
      </c>
      <c r="B63" s="35">
        <v>0.21740000000000001</v>
      </c>
      <c r="C63" s="36">
        <v>43466</v>
      </c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20"/>
    </row>
    <row r="64" spans="1:18" ht="23.25" x14ac:dyDescent="0.35">
      <c r="A64" s="34">
        <v>22.41</v>
      </c>
      <c r="B64" s="35">
        <v>0.185</v>
      </c>
      <c r="C64" s="36">
        <v>43497</v>
      </c>
      <c r="E64" s="15"/>
      <c r="F64" s="16"/>
      <c r="G64" s="16"/>
      <c r="H64" s="16"/>
      <c r="I64" s="16"/>
      <c r="J64" s="16"/>
      <c r="K64" s="23" t="s">
        <v>21</v>
      </c>
      <c r="L64" s="16"/>
      <c r="M64" s="16"/>
      <c r="N64" s="16"/>
      <c r="O64" s="16"/>
      <c r="P64" s="16"/>
      <c r="Q64" s="16"/>
      <c r="R64" s="25"/>
    </row>
    <row r="65" spans="1:18" x14ac:dyDescent="0.25">
      <c r="A65" s="34">
        <v>22.7</v>
      </c>
      <c r="B65" s="35">
        <v>0.20349999999999999</v>
      </c>
      <c r="C65" s="36">
        <v>43525</v>
      </c>
      <c r="E65" s="17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</row>
    <row r="66" spans="1:18" x14ac:dyDescent="0.25">
      <c r="A66" s="34">
        <v>22.9</v>
      </c>
      <c r="B66" s="35">
        <v>0.1789</v>
      </c>
      <c r="C66" s="36">
        <v>43556</v>
      </c>
      <c r="E66" s="21" t="s">
        <v>20</v>
      </c>
      <c r="F66">
        <f>SUM(F60/F61)</f>
        <v>1128.3316187917096</v>
      </c>
      <c r="G66">
        <f>SUM(F66+F68)</f>
        <v>1134.6143072070865</v>
      </c>
      <c r="H66">
        <f>SUM(G66+G68)</f>
        <v>1139.5265428812886</v>
      </c>
      <c r="I66">
        <f>SUM(H66+H68)</f>
        <v>1145.5682390938036</v>
      </c>
      <c r="J66">
        <f>SUM(I66+I68)</f>
        <v>1152.6247636560988</v>
      </c>
      <c r="K66">
        <f t="shared" ref="K66:Q66" si="17">SUM(J66+J68)</f>
        <v>1158.7387707182206</v>
      </c>
      <c r="L66">
        <f t="shared" si="17"/>
        <v>1169.5918984091018</v>
      </c>
      <c r="M66">
        <f t="shared" si="17"/>
        <v>1177.3759203929303</v>
      </c>
      <c r="N66">
        <f t="shared" si="17"/>
        <v>1187.3518811793435</v>
      </c>
      <c r="O66">
        <f t="shared" si="17"/>
        <v>1194.9896836150135</v>
      </c>
      <c r="P66">
        <f t="shared" si="17"/>
        <v>1202.2994296230379</v>
      </c>
      <c r="Q66">
        <f t="shared" si="17"/>
        <v>1208.8120491153852</v>
      </c>
      <c r="R66" s="20"/>
    </row>
    <row r="67" spans="1:18" x14ac:dyDescent="0.25">
      <c r="A67" s="34">
        <v>21.69</v>
      </c>
      <c r="B67" s="35">
        <v>0.2114</v>
      </c>
      <c r="C67" s="36">
        <v>43586</v>
      </c>
      <c r="E67" s="21" t="s">
        <v>34</v>
      </c>
      <c r="F67" s="9">
        <f t="shared" ref="F67:Q67" si="18">SUM(F66*F62)</f>
        <v>143.8735647121309</v>
      </c>
      <c r="G67" s="9">
        <f t="shared" si="18"/>
        <v>113.32527700384379</v>
      </c>
      <c r="H67" s="9">
        <f t="shared" si="18"/>
        <v>140.46943694097646</v>
      </c>
      <c r="I67" s="9">
        <f t="shared" si="18"/>
        <v>165.54606623144556</v>
      </c>
      <c r="J67" s="9">
        <f t="shared" si="18"/>
        <v>145.20766772539534</v>
      </c>
      <c r="K67" s="9">
        <f t="shared" si="18"/>
        <v>256.56793861242841</v>
      </c>
      <c r="L67" s="9">
        <f t="shared" si="18"/>
        <v>185.41540365479491</v>
      </c>
      <c r="M67" s="9">
        <f t="shared" si="18"/>
        <v>238.72474161887055</v>
      </c>
      <c r="N67" s="9">
        <f t="shared" si="18"/>
        <v>182.54347821251227</v>
      </c>
      <c r="O67" s="9">
        <f t="shared" si="18"/>
        <v>178.06541275547318</v>
      </c>
      <c r="P67" s="9">
        <f t="shared" si="18"/>
        <v>158.90791561327694</v>
      </c>
      <c r="Q67" s="9">
        <f t="shared" si="18"/>
        <v>164.12041190839585</v>
      </c>
      <c r="R67" s="26"/>
    </row>
    <row r="68" spans="1:18" x14ac:dyDescent="0.25">
      <c r="A68" s="34">
        <v>22.79</v>
      </c>
      <c r="B68" s="35">
        <v>0.21529999999999999</v>
      </c>
      <c r="C68" s="36">
        <v>43617</v>
      </c>
      <c r="E68" s="21" t="s">
        <v>19</v>
      </c>
      <c r="F68" s="10">
        <f t="shared" ref="F68:Q68" si="19">SUM(F67/F61)</f>
        <v>6.2826884153768958</v>
      </c>
      <c r="G68" s="10">
        <f t="shared" si="19"/>
        <v>4.912235674202158</v>
      </c>
      <c r="H68" s="10">
        <f t="shared" si="19"/>
        <v>6.0416962125151166</v>
      </c>
      <c r="I68" s="10">
        <f t="shared" si="19"/>
        <v>7.0565245622952073</v>
      </c>
      <c r="J68" s="10">
        <f t="shared" si="19"/>
        <v>6.1140070621219094</v>
      </c>
      <c r="K68" s="10">
        <f t="shared" si="19"/>
        <v>10.853127690881067</v>
      </c>
      <c r="L68" s="10">
        <f t="shared" si="19"/>
        <v>7.7840219838285014</v>
      </c>
      <c r="M68" s="10">
        <f t="shared" si="19"/>
        <v>9.975960786413312</v>
      </c>
      <c r="N68" s="10">
        <f t="shared" si="19"/>
        <v>7.6378024356699701</v>
      </c>
      <c r="O68" s="10">
        <f t="shared" si="19"/>
        <v>7.3097460080243506</v>
      </c>
      <c r="P68" s="10">
        <f t="shared" si="19"/>
        <v>6.5126194923474161</v>
      </c>
      <c r="Q68" s="10">
        <f t="shared" si="19"/>
        <v>6.6902179210479567</v>
      </c>
      <c r="R68" s="46"/>
    </row>
    <row r="69" spans="1:18" x14ac:dyDescent="0.25">
      <c r="A69" s="34">
        <v>23.18</v>
      </c>
      <c r="B69" s="35">
        <v>0.1711</v>
      </c>
      <c r="C69" s="36">
        <v>43647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x14ac:dyDescent="0.25">
      <c r="A70" s="34">
        <v>22.66</v>
      </c>
      <c r="B70" s="35">
        <v>0.2273</v>
      </c>
      <c r="C70" s="36">
        <v>43678</v>
      </c>
    </row>
    <row r="71" spans="1:18" x14ac:dyDescent="0.25">
      <c r="A71" s="34">
        <v>22.6</v>
      </c>
      <c r="B71" s="35">
        <v>0.1754</v>
      </c>
      <c r="C71" s="36">
        <v>43709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 spans="1:18" ht="28.5" x14ac:dyDescent="0.35">
      <c r="A72" s="34">
        <v>23.13</v>
      </c>
      <c r="B72" s="35">
        <v>0.1769</v>
      </c>
      <c r="C72" s="36">
        <v>43739</v>
      </c>
      <c r="E72" s="20"/>
      <c r="F72" s="5"/>
      <c r="G72" s="6"/>
      <c r="H72" s="6"/>
      <c r="I72" s="7"/>
      <c r="J72" s="6"/>
      <c r="K72" s="13" t="s">
        <v>29</v>
      </c>
      <c r="L72" s="6"/>
      <c r="M72" s="5"/>
      <c r="N72" s="6"/>
      <c r="O72" s="6"/>
      <c r="P72" s="7"/>
      <c r="Q72" s="6"/>
      <c r="R72" s="25" t="s">
        <v>16</v>
      </c>
    </row>
    <row r="73" spans="1:18" x14ac:dyDescent="0.25">
      <c r="A73" s="34">
        <v>23.39</v>
      </c>
      <c r="B73" s="35">
        <v>0.1951</v>
      </c>
      <c r="C73" s="36">
        <v>43770</v>
      </c>
      <c r="E73" s="20"/>
      <c r="F73" s="1" t="s">
        <v>0</v>
      </c>
      <c r="G73" s="1" t="s">
        <v>1</v>
      </c>
      <c r="H73" s="1" t="s">
        <v>2</v>
      </c>
      <c r="I73" s="1" t="s">
        <v>3</v>
      </c>
      <c r="J73" s="1" t="s">
        <v>4</v>
      </c>
      <c r="K73" s="1" t="s">
        <v>5</v>
      </c>
      <c r="L73" s="1" t="s">
        <v>6</v>
      </c>
      <c r="M73" s="1" t="s">
        <v>7</v>
      </c>
      <c r="N73" s="1" t="s">
        <v>8</v>
      </c>
      <c r="O73" s="1" t="s">
        <v>9</v>
      </c>
      <c r="P73" s="1" t="s">
        <v>10</v>
      </c>
      <c r="Q73" s="1" t="s">
        <v>11</v>
      </c>
      <c r="R73" s="20"/>
    </row>
    <row r="74" spans="1:18" x14ac:dyDescent="0.25">
      <c r="A74" s="34">
        <v>23.61</v>
      </c>
      <c r="B74" s="35">
        <v>0.16539999999999999</v>
      </c>
      <c r="C74" s="36">
        <v>43800</v>
      </c>
      <c r="E74" s="21" t="s">
        <v>12</v>
      </c>
      <c r="F74" s="14">
        <f>Q60</f>
        <v>29653.851901669161</v>
      </c>
      <c r="G74" s="14">
        <f t="shared" ref="G74:Q74" si="20">SUM(G75*G80)</f>
        <v>30014.738701713253</v>
      </c>
      <c r="H74" s="14">
        <f t="shared" si="20"/>
        <v>28963.816460466052</v>
      </c>
      <c r="I74" s="14">
        <f t="shared" si="20"/>
        <v>29463.225592456263</v>
      </c>
      <c r="J74" s="14">
        <f t="shared" si="20"/>
        <v>30508.530634581184</v>
      </c>
      <c r="K74" s="14">
        <f t="shared" si="20"/>
        <v>30113.167706433818</v>
      </c>
      <c r="L74" s="14">
        <f t="shared" si="20"/>
        <v>30981.973625092389</v>
      </c>
      <c r="M74" s="14">
        <f t="shared" si="20"/>
        <v>32000.003548653593</v>
      </c>
      <c r="N74" s="14">
        <f t="shared" si="20"/>
        <v>32261.691558733553</v>
      </c>
      <c r="O74" s="14">
        <f t="shared" si="20"/>
        <v>30436.801407241757</v>
      </c>
      <c r="P74" s="14">
        <f t="shared" si="20"/>
        <v>30507.94344374719</v>
      </c>
      <c r="Q74" s="14">
        <f t="shared" si="20"/>
        <v>28135.200428651369</v>
      </c>
      <c r="R74" s="26">
        <f>Q74-F74</f>
        <v>-1518.6514730177914</v>
      </c>
    </row>
    <row r="75" spans="1:18" x14ac:dyDescent="0.25">
      <c r="A75" s="37">
        <v>23.51</v>
      </c>
      <c r="B75" s="38">
        <v>0.19889999999999999</v>
      </c>
      <c r="C75" s="43">
        <v>43831</v>
      </c>
      <c r="E75" s="21" t="s">
        <v>13</v>
      </c>
      <c r="F75" s="14" cm="1">
        <f t="array" ref="F75:Q75">TRANSPOSE(A51:A62)</f>
        <v>24.858000000000001</v>
      </c>
      <c r="G75" s="14">
        <v>24.909800000000001</v>
      </c>
      <c r="H75" s="14">
        <v>23.8</v>
      </c>
      <c r="I75" s="14">
        <v>23.96</v>
      </c>
      <c r="J75" s="14">
        <v>24.57</v>
      </c>
      <c r="K75" s="14">
        <v>24.04</v>
      </c>
      <c r="L75" s="14">
        <v>24.53</v>
      </c>
      <c r="M75" s="14">
        <v>25.15</v>
      </c>
      <c r="N75" s="14">
        <v>25.13</v>
      </c>
      <c r="O75" s="14">
        <v>23.52</v>
      </c>
      <c r="P75" s="14">
        <v>23.33</v>
      </c>
      <c r="Q75" s="14">
        <v>21.31</v>
      </c>
      <c r="R75" s="20"/>
    </row>
    <row r="76" spans="1:18" x14ac:dyDescent="0.25">
      <c r="A76" s="37">
        <v>21.39</v>
      </c>
      <c r="B76" s="38">
        <v>0.23769999999999999</v>
      </c>
      <c r="C76" s="43">
        <v>43862</v>
      </c>
      <c r="E76" s="22" t="s">
        <v>14</v>
      </c>
      <c r="F76" s="2" cm="1">
        <f t="array" ref="F76:Q76">TRANSPOSE(B51:B62)</f>
        <v>0.25019999999999998</v>
      </c>
      <c r="G76" s="3">
        <v>0.2487</v>
      </c>
      <c r="H76" s="3">
        <v>0.2487</v>
      </c>
      <c r="I76" s="3">
        <v>0.2341</v>
      </c>
      <c r="J76" s="3">
        <v>0.21626000000000001</v>
      </c>
      <c r="K76" s="3">
        <v>0.19952</v>
      </c>
      <c r="L76" s="3">
        <v>0.18143999999999999</v>
      </c>
      <c r="M76" s="3">
        <v>0.22585</v>
      </c>
      <c r="N76" s="3">
        <v>0.20141999999999999</v>
      </c>
      <c r="O76" s="3">
        <v>0.24697</v>
      </c>
      <c r="P76" s="3">
        <v>0.22500000000000001</v>
      </c>
      <c r="Q76" s="3">
        <v>0.1721</v>
      </c>
      <c r="R76" s="20"/>
    </row>
    <row r="77" spans="1:18" x14ac:dyDescent="0.25">
      <c r="A77" s="37">
        <v>19.27</v>
      </c>
      <c r="B77" s="38">
        <v>0.18060000000000001</v>
      </c>
      <c r="C77" s="43">
        <v>43891</v>
      </c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20"/>
    </row>
    <row r="78" spans="1:18" ht="23.25" x14ac:dyDescent="0.35">
      <c r="A78" s="37">
        <v>20.07</v>
      </c>
      <c r="B78" s="38">
        <v>0.1986</v>
      </c>
      <c r="C78" s="43">
        <v>43922</v>
      </c>
      <c r="E78" s="15"/>
      <c r="F78" s="16"/>
      <c r="G78" s="16"/>
      <c r="H78" s="16"/>
      <c r="I78" s="16"/>
      <c r="J78" s="16"/>
      <c r="K78" s="23" t="s">
        <v>21</v>
      </c>
      <c r="L78" s="16"/>
      <c r="M78" s="16"/>
      <c r="N78" s="16"/>
      <c r="O78" s="16"/>
      <c r="P78" s="16"/>
      <c r="Q78" s="16"/>
      <c r="R78" s="25"/>
    </row>
    <row r="79" spans="1:18" x14ac:dyDescent="0.25">
      <c r="A79" s="37">
        <v>20.66</v>
      </c>
      <c r="B79" s="38">
        <v>0.20419999999999999</v>
      </c>
      <c r="C79" s="43">
        <v>43952</v>
      </c>
      <c r="E79" s="17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20"/>
    </row>
    <row r="80" spans="1:18" x14ac:dyDescent="0.25">
      <c r="A80" s="37">
        <v>21</v>
      </c>
      <c r="B80" s="38">
        <v>0.2092</v>
      </c>
      <c r="C80" s="43">
        <v>43983</v>
      </c>
      <c r="E80" s="21" t="s">
        <v>20</v>
      </c>
      <c r="F80">
        <f>SUM(F74/F75)</f>
        <v>1192.9299180010121</v>
      </c>
      <c r="G80">
        <f>SUM(F80+F82)</f>
        <v>1204.9369606224559</v>
      </c>
      <c r="H80">
        <f>SUM(G80+G82)</f>
        <v>1216.9670781708426</v>
      </c>
      <c r="I80">
        <f>SUM(H80+H82)</f>
        <v>1229.6838728070227</v>
      </c>
      <c r="J80">
        <f>SUM(I80+I82)</f>
        <v>1241.6984385258927</v>
      </c>
      <c r="K80">
        <f t="shared" ref="K80:Q80" si="21">SUM(J80+J82)</f>
        <v>1252.6276084207079</v>
      </c>
      <c r="L80">
        <f t="shared" si="21"/>
        <v>1263.0237922989152</v>
      </c>
      <c r="M80">
        <f t="shared" si="21"/>
        <v>1272.3659462685325</v>
      </c>
      <c r="N80">
        <f t="shared" si="21"/>
        <v>1283.7919442392979</v>
      </c>
      <c r="O80">
        <f t="shared" si="21"/>
        <v>1294.0816924847686</v>
      </c>
      <c r="P80">
        <f t="shared" si="21"/>
        <v>1307.6701004606598</v>
      </c>
      <c r="Q80">
        <f t="shared" si="21"/>
        <v>1320.281578069046</v>
      </c>
      <c r="R80" s="20"/>
    </row>
    <row r="81" spans="1:18" x14ac:dyDescent="0.25">
      <c r="A81" s="37">
        <v>21.58</v>
      </c>
      <c r="B81" s="38">
        <v>0.21432799999999999</v>
      </c>
      <c r="C81" s="43">
        <v>44013</v>
      </c>
      <c r="E81" s="21" t="s">
        <v>34</v>
      </c>
      <c r="F81" s="9">
        <f t="shared" ref="F81:Q81" si="22">SUM(F80*F76)</f>
        <v>298.47106548385318</v>
      </c>
      <c r="G81" s="9">
        <f t="shared" si="22"/>
        <v>299.66782210680481</v>
      </c>
      <c r="H81" s="9">
        <f t="shared" si="22"/>
        <v>302.65971234108855</v>
      </c>
      <c r="I81" s="9">
        <f t="shared" si="22"/>
        <v>287.86899462412401</v>
      </c>
      <c r="J81" s="9">
        <f t="shared" si="22"/>
        <v>268.52970431560959</v>
      </c>
      <c r="K81" s="9">
        <f t="shared" si="22"/>
        <v>249.92426043209966</v>
      </c>
      <c r="L81" s="9">
        <f t="shared" si="22"/>
        <v>229.16303687471515</v>
      </c>
      <c r="M81" s="9">
        <f t="shared" si="22"/>
        <v>287.36384896474806</v>
      </c>
      <c r="N81" s="9">
        <f t="shared" si="22"/>
        <v>258.58137340867938</v>
      </c>
      <c r="O81" s="9">
        <f t="shared" si="22"/>
        <v>319.59935559296332</v>
      </c>
      <c r="P81" s="9">
        <f t="shared" si="22"/>
        <v>294.22577260364847</v>
      </c>
      <c r="Q81" s="9">
        <f t="shared" si="22"/>
        <v>227.22045958568282</v>
      </c>
      <c r="R81" s="26"/>
    </row>
    <row r="82" spans="1:18" x14ac:dyDescent="0.25">
      <c r="A82" s="37">
        <v>22.14</v>
      </c>
      <c r="B82" s="38">
        <v>0.22</v>
      </c>
      <c r="C82" s="43">
        <v>44044</v>
      </c>
      <c r="E82" s="21" t="s">
        <v>19</v>
      </c>
      <c r="F82" s="10">
        <f t="shared" ref="F82:Q82" si="23">SUM(F81/F75)</f>
        <v>12.007042621443928</v>
      </c>
      <c r="G82" s="10">
        <f t="shared" si="23"/>
        <v>12.030117548386771</v>
      </c>
      <c r="H82" s="10">
        <f t="shared" si="23"/>
        <v>12.716794636180191</v>
      </c>
      <c r="I82" s="10">
        <f t="shared" si="23"/>
        <v>12.01456571886995</v>
      </c>
      <c r="J82" s="10">
        <f t="shared" si="23"/>
        <v>10.929169894815205</v>
      </c>
      <c r="K82" s="10">
        <f t="shared" si="23"/>
        <v>10.396183878207141</v>
      </c>
      <c r="L82" s="10">
        <f t="shared" si="23"/>
        <v>9.3421539696174136</v>
      </c>
      <c r="M82" s="10">
        <f t="shared" si="23"/>
        <v>11.425997970765332</v>
      </c>
      <c r="N82" s="10">
        <f t="shared" si="23"/>
        <v>10.289748245470728</v>
      </c>
      <c r="O82" s="10">
        <f t="shared" si="23"/>
        <v>13.588407975891299</v>
      </c>
      <c r="P82" s="10">
        <f t="shared" si="23"/>
        <v>12.611477608386133</v>
      </c>
      <c r="Q82" s="10">
        <f t="shared" si="23"/>
        <v>10.662621285109472</v>
      </c>
      <c r="R82" s="46"/>
    </row>
    <row r="83" spans="1:18" x14ac:dyDescent="0.25">
      <c r="A83" s="37">
        <v>21.56</v>
      </c>
      <c r="B83" s="38">
        <v>0.21190000000000001</v>
      </c>
      <c r="C83" s="43">
        <v>44075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x14ac:dyDescent="0.25">
      <c r="A84" s="37">
        <v>20.69</v>
      </c>
      <c r="B84" s="38">
        <v>0.21668999999999999</v>
      </c>
      <c r="C84" s="43">
        <v>44105</v>
      </c>
    </row>
    <row r="85" spans="1:18" x14ac:dyDescent="0.25">
      <c r="A85" s="37">
        <v>22.54</v>
      </c>
      <c r="B85" s="38">
        <v>0.222887</v>
      </c>
      <c r="C85" s="43">
        <v>44136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ht="28.5" x14ac:dyDescent="0.25">
      <c r="A86" s="37">
        <v>22.8</v>
      </c>
      <c r="B86" s="38">
        <v>0.229852</v>
      </c>
      <c r="C86" s="43">
        <v>44166</v>
      </c>
      <c r="E86" s="20"/>
      <c r="F86" s="5"/>
      <c r="G86" s="6"/>
      <c r="H86" s="6"/>
      <c r="I86" s="7"/>
      <c r="J86" s="6"/>
      <c r="K86" s="13" t="s">
        <v>30</v>
      </c>
      <c r="L86" s="6"/>
      <c r="M86" s="5"/>
      <c r="N86" s="6"/>
      <c r="O86" s="6"/>
      <c r="P86" s="7"/>
      <c r="Q86" s="6"/>
      <c r="R86" s="20"/>
    </row>
    <row r="87" spans="1:18" x14ac:dyDescent="0.25">
      <c r="A87" s="34">
        <v>22.83</v>
      </c>
      <c r="B87" s="35">
        <v>0.22881499999999999</v>
      </c>
      <c r="C87" s="36">
        <v>44197</v>
      </c>
      <c r="E87" s="20"/>
      <c r="F87" s="1" t="s">
        <v>0</v>
      </c>
      <c r="G87" s="1" t="s">
        <v>1</v>
      </c>
      <c r="H87" s="1" t="s">
        <v>2</v>
      </c>
      <c r="I87" s="1" t="s">
        <v>3</v>
      </c>
      <c r="J87" s="1" t="s">
        <v>4</v>
      </c>
      <c r="K87" s="1" t="s">
        <v>5</v>
      </c>
      <c r="L87" s="1" t="s">
        <v>6</v>
      </c>
      <c r="M87" s="1" t="s">
        <v>7</v>
      </c>
      <c r="N87" s="1" t="s">
        <v>8</v>
      </c>
      <c r="O87" s="1" t="s">
        <v>9</v>
      </c>
      <c r="P87" s="1" t="s">
        <v>10</v>
      </c>
      <c r="Q87" s="1" t="s">
        <v>11</v>
      </c>
      <c r="R87" s="20"/>
    </row>
    <row r="88" spans="1:18" x14ac:dyDescent="0.25">
      <c r="A88" s="34">
        <v>22.4</v>
      </c>
      <c r="B88" s="35">
        <v>0.23330000000000001</v>
      </c>
      <c r="C88" s="36">
        <v>44228</v>
      </c>
      <c r="E88" s="21" t="s">
        <v>12</v>
      </c>
      <c r="F88" s="14">
        <f>Q74</f>
        <v>28135.200428651369</v>
      </c>
      <c r="G88" s="14">
        <f t="shared" ref="G88:Q88" si="24">SUM(G89*G94)</f>
        <v>28850.052719374558</v>
      </c>
      <c r="H88" s="14">
        <f t="shared" si="24"/>
        <v>29464.637398540337</v>
      </c>
      <c r="I88" s="14">
        <f t="shared" si="24"/>
        <v>29990.708317366982</v>
      </c>
      <c r="J88" s="14">
        <f t="shared" si="24"/>
        <v>28627.960921888254</v>
      </c>
      <c r="K88" s="14">
        <f t="shared" si="24"/>
        <v>30372.987676844921</v>
      </c>
      <c r="L88" s="14">
        <f t="shared" si="24"/>
        <v>31184.601325033156</v>
      </c>
      <c r="M88" s="14">
        <f t="shared" si="24"/>
        <v>30710.05414924771</v>
      </c>
      <c r="N88" s="14">
        <f t="shared" si="24"/>
        <v>30935.972468136253</v>
      </c>
      <c r="O88" s="14">
        <f t="shared" si="24"/>
        <v>31907.188656558428</v>
      </c>
      <c r="P88" s="14">
        <f t="shared" si="24"/>
        <v>32512.623077734243</v>
      </c>
      <c r="Q88" s="14">
        <f t="shared" si="24"/>
        <v>33092.172132007239</v>
      </c>
      <c r="R88" s="26">
        <f>Q88-F88</f>
        <v>4956.97170335587</v>
      </c>
    </row>
    <row r="89" spans="1:18" x14ac:dyDescent="0.25">
      <c r="A89" s="34">
        <v>22.57</v>
      </c>
      <c r="B89" s="35">
        <v>0.22386</v>
      </c>
      <c r="C89" s="36">
        <v>44256</v>
      </c>
      <c r="E89" s="21" t="s">
        <v>13</v>
      </c>
      <c r="F89" s="14" cm="1">
        <f t="array" ref="F89:Q89">TRANSPOSE(A63:A74)</f>
        <v>22.07</v>
      </c>
      <c r="G89" s="14">
        <v>22.41</v>
      </c>
      <c r="H89" s="14">
        <v>22.7</v>
      </c>
      <c r="I89" s="14">
        <v>22.9</v>
      </c>
      <c r="J89" s="14">
        <v>21.69</v>
      </c>
      <c r="K89" s="14">
        <v>22.79</v>
      </c>
      <c r="L89" s="14">
        <v>23.18</v>
      </c>
      <c r="M89" s="14">
        <v>22.66</v>
      </c>
      <c r="N89" s="14">
        <v>22.6</v>
      </c>
      <c r="O89" s="14">
        <v>23.13</v>
      </c>
      <c r="P89" s="14">
        <v>23.39</v>
      </c>
      <c r="Q89" s="14">
        <v>23.61</v>
      </c>
      <c r="R89" s="20"/>
    </row>
    <row r="90" spans="1:18" x14ac:dyDescent="0.25">
      <c r="A90" s="34">
        <v>22.58</v>
      </c>
      <c r="B90" s="35">
        <v>0.228265</v>
      </c>
      <c r="C90" s="36">
        <v>44287</v>
      </c>
      <c r="E90" s="22" t="s">
        <v>14</v>
      </c>
      <c r="F90" s="2" cm="1">
        <f t="array" ref="F90:Q90">TRANSPOSE(B63:B74)</f>
        <v>0.21740000000000001</v>
      </c>
      <c r="G90" s="3">
        <v>0.185</v>
      </c>
      <c r="H90" s="3">
        <v>0.20349999999999999</v>
      </c>
      <c r="I90" s="3">
        <v>0.1789</v>
      </c>
      <c r="J90" s="3">
        <v>0.2114</v>
      </c>
      <c r="K90" s="3">
        <v>0.21529999999999999</v>
      </c>
      <c r="L90" s="3">
        <v>0.1711</v>
      </c>
      <c r="M90" s="3">
        <v>0.2273</v>
      </c>
      <c r="N90" s="3">
        <v>0.1754</v>
      </c>
      <c r="O90" s="3">
        <v>0.1769</v>
      </c>
      <c r="P90" s="3">
        <v>0.1951</v>
      </c>
      <c r="Q90" s="3">
        <v>0.16539999999999999</v>
      </c>
      <c r="R90" s="20"/>
    </row>
    <row r="91" spans="1:18" x14ac:dyDescent="0.25">
      <c r="A91" s="34">
        <v>22.21</v>
      </c>
      <c r="B91" s="35">
        <v>0.22070000000000001</v>
      </c>
      <c r="C91" s="36">
        <v>44317</v>
      </c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20"/>
    </row>
    <row r="92" spans="1:18" ht="23.25" x14ac:dyDescent="0.35">
      <c r="A92" s="34">
        <v>22.43</v>
      </c>
      <c r="B92" s="35">
        <v>0.19393199999999999</v>
      </c>
      <c r="C92" s="36">
        <v>44348</v>
      </c>
      <c r="E92" s="15"/>
      <c r="F92" s="16"/>
      <c r="G92" s="16"/>
      <c r="H92" s="16"/>
      <c r="I92" s="16"/>
      <c r="J92" s="16"/>
      <c r="K92" s="23" t="s">
        <v>21</v>
      </c>
      <c r="L92" s="16"/>
      <c r="M92" s="16"/>
      <c r="N92" s="16"/>
      <c r="O92" s="16"/>
      <c r="P92" s="16"/>
      <c r="Q92" s="16"/>
      <c r="R92" s="25"/>
    </row>
    <row r="93" spans="1:18" x14ac:dyDescent="0.25">
      <c r="A93" s="34">
        <v>22.49</v>
      </c>
      <c r="B93" s="35">
        <v>0.222997</v>
      </c>
      <c r="C93" s="36">
        <v>44378</v>
      </c>
      <c r="E93" s="17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20"/>
    </row>
    <row r="94" spans="1:18" x14ac:dyDescent="0.25">
      <c r="A94" s="34">
        <v>22.72</v>
      </c>
      <c r="B94" s="55">
        <v>0.18790000000000001</v>
      </c>
      <c r="C94" s="36">
        <v>44410</v>
      </c>
      <c r="E94" s="21" t="s">
        <v>20</v>
      </c>
      <c r="F94">
        <f>SUM(F88/F89)</f>
        <v>1274.8165123992464</v>
      </c>
      <c r="G94">
        <f>SUM(F94+F96)</f>
        <v>1287.3740615517429</v>
      </c>
      <c r="H94">
        <f>SUM(G94+G96)</f>
        <v>1298.0016475127902</v>
      </c>
      <c r="I94">
        <f>SUM(H94+H96)</f>
        <v>1309.6379177889512</v>
      </c>
      <c r="J94">
        <f>SUM(I94+I96)</f>
        <v>1319.8691065877479</v>
      </c>
      <c r="K94">
        <f t="shared" ref="K94:Q94" si="25">SUM(J94+J96)</f>
        <v>1332.7331143854726</v>
      </c>
      <c r="L94">
        <f t="shared" si="25"/>
        <v>1345.3236119513872</v>
      </c>
      <c r="M94">
        <f t="shared" si="25"/>
        <v>1355.2539342121672</v>
      </c>
      <c r="N94">
        <f t="shared" si="25"/>
        <v>1368.8483392980643</v>
      </c>
      <c r="O94">
        <f t="shared" si="25"/>
        <v>1379.4720560552714</v>
      </c>
      <c r="P94">
        <f t="shared" si="25"/>
        <v>1390.0223633062951</v>
      </c>
      <c r="Q94">
        <f t="shared" si="25"/>
        <v>1401.6167781451604</v>
      </c>
      <c r="R94" s="20"/>
    </row>
    <row r="95" spans="1:18" x14ac:dyDescent="0.25">
      <c r="A95" s="44"/>
      <c r="B95" s="35"/>
      <c r="C95" s="45"/>
      <c r="E95" s="21" t="s">
        <v>34</v>
      </c>
      <c r="F95" s="9">
        <f t="shared" ref="F95:Q95" si="26">SUM(F94*F90)</f>
        <v>277.14510979559617</v>
      </c>
      <c r="G95" s="9">
        <f t="shared" si="26"/>
        <v>238.16420138707244</v>
      </c>
      <c r="H95" s="9">
        <f t="shared" si="26"/>
        <v>264.14333526885281</v>
      </c>
      <c r="I95" s="9">
        <f t="shared" si="26"/>
        <v>234.29422349244336</v>
      </c>
      <c r="J95" s="9">
        <f t="shared" si="26"/>
        <v>279.02032913264992</v>
      </c>
      <c r="K95" s="9">
        <f t="shared" si="26"/>
        <v>286.93743952719223</v>
      </c>
      <c r="L95" s="9">
        <f t="shared" si="26"/>
        <v>230.18487000488236</v>
      </c>
      <c r="M95" s="9">
        <f t="shared" si="26"/>
        <v>308.04921924642559</v>
      </c>
      <c r="N95" s="9">
        <f t="shared" si="26"/>
        <v>240.09599871288049</v>
      </c>
      <c r="O95" s="9">
        <f t="shared" si="26"/>
        <v>244.02860671617751</v>
      </c>
      <c r="P95" s="9">
        <f t="shared" si="26"/>
        <v>271.19336308105818</v>
      </c>
      <c r="Q95" s="9">
        <f t="shared" si="26"/>
        <v>231.82741510520952</v>
      </c>
      <c r="R95" s="26"/>
    </row>
    <row r="96" spans="1:18" x14ac:dyDescent="0.25">
      <c r="A96" s="44"/>
      <c r="B96" s="35"/>
      <c r="C96" s="45"/>
      <c r="E96" s="21" t="s">
        <v>19</v>
      </c>
      <c r="F96" s="10">
        <f t="shared" ref="F96:Q96" si="27">SUM(F95/F89)</f>
        <v>12.557549152496428</v>
      </c>
      <c r="G96" s="10">
        <f t="shared" si="27"/>
        <v>10.627585961047409</v>
      </c>
      <c r="H96" s="10">
        <f t="shared" si="27"/>
        <v>11.636270276160918</v>
      </c>
      <c r="I96" s="10">
        <f t="shared" si="27"/>
        <v>10.231188798796655</v>
      </c>
      <c r="J96" s="10">
        <f t="shared" si="27"/>
        <v>12.864007797724753</v>
      </c>
      <c r="K96" s="10">
        <f t="shared" si="27"/>
        <v>12.590497565914534</v>
      </c>
      <c r="L96" s="10">
        <f t="shared" si="27"/>
        <v>9.9303222607800841</v>
      </c>
      <c r="M96" s="10">
        <f t="shared" si="27"/>
        <v>13.59440508589698</v>
      </c>
      <c r="N96" s="10">
        <f t="shared" si="27"/>
        <v>10.623716757207101</v>
      </c>
      <c r="O96" s="10">
        <f t="shared" si="27"/>
        <v>10.550307251023671</v>
      </c>
      <c r="P96" s="10">
        <f t="shared" si="27"/>
        <v>11.59441483886525</v>
      </c>
      <c r="Q96" s="10">
        <f t="shared" si="27"/>
        <v>9.8190349472769807</v>
      </c>
      <c r="R96" s="46"/>
    </row>
    <row r="97" spans="1:18" x14ac:dyDescent="0.25">
      <c r="A97" s="44"/>
      <c r="B97" s="35"/>
      <c r="C97" s="45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x14ac:dyDescent="0.25">
      <c r="A98" s="44"/>
      <c r="B98" s="35"/>
      <c r="C98" s="45"/>
    </row>
    <row r="99" spans="1:18" x14ac:dyDescent="0.25">
      <c r="A99" s="9"/>
      <c r="C99" s="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ht="28.5" x14ac:dyDescent="0.35">
      <c r="A100" s="9"/>
      <c r="C100" s="8"/>
      <c r="E100" s="20"/>
      <c r="F100" s="5"/>
      <c r="G100" s="6"/>
      <c r="H100" s="6"/>
      <c r="I100" s="7"/>
      <c r="J100" s="6"/>
      <c r="K100" s="13" t="s">
        <v>26</v>
      </c>
      <c r="L100" s="6"/>
      <c r="M100" s="5"/>
      <c r="N100" s="6"/>
      <c r="O100" s="6"/>
      <c r="P100" s="7"/>
      <c r="Q100" s="6"/>
      <c r="R100" s="25" t="s">
        <v>16</v>
      </c>
    </row>
    <row r="101" spans="1:18" x14ac:dyDescent="0.25">
      <c r="A101" s="9"/>
      <c r="C101" s="8"/>
      <c r="E101" s="20"/>
      <c r="F101" s="1" t="s">
        <v>0</v>
      </c>
      <c r="G101" s="1" t="s">
        <v>1</v>
      </c>
      <c r="H101" s="1" t="s">
        <v>2</v>
      </c>
      <c r="I101" s="1" t="s">
        <v>3</v>
      </c>
      <c r="J101" s="1" t="s">
        <v>4</v>
      </c>
      <c r="K101" s="1" t="s">
        <v>5</v>
      </c>
      <c r="L101" s="1" t="s">
        <v>6</v>
      </c>
      <c r="M101" s="1" t="s">
        <v>7</v>
      </c>
      <c r="N101" s="1" t="s">
        <v>8</v>
      </c>
      <c r="O101" s="1" t="s">
        <v>9</v>
      </c>
      <c r="P101" s="1" t="s">
        <v>10</v>
      </c>
      <c r="Q101" s="1" t="s">
        <v>11</v>
      </c>
      <c r="R101" s="20"/>
    </row>
    <row r="102" spans="1:18" x14ac:dyDescent="0.25">
      <c r="A102" s="9"/>
      <c r="C102" s="8"/>
      <c r="E102" s="21" t="s">
        <v>12</v>
      </c>
      <c r="F102" s="14">
        <f>Q88</f>
        <v>33092.172132007239</v>
      </c>
      <c r="G102" s="14">
        <f t="shared" ref="G102:Q102" si="28">SUM(G103*G108)</f>
        <v>30362.827056618869</v>
      </c>
      <c r="H102" s="14">
        <f t="shared" si="28"/>
        <v>27657.485170754226</v>
      </c>
      <c r="I102" s="14">
        <f t="shared" si="28"/>
        <v>29075.663505495482</v>
      </c>
      <c r="J102" s="14">
        <f t="shared" si="28"/>
        <v>30226.576295734871</v>
      </c>
      <c r="K102" s="14">
        <f t="shared" si="28"/>
        <v>31027.683717428681</v>
      </c>
      <c r="L102" s="14">
        <f t="shared" si="28"/>
        <v>32202.270526538035</v>
      </c>
      <c r="M102" s="14">
        <f t="shared" si="28"/>
        <v>33366.043574462405</v>
      </c>
      <c r="N102" s="14">
        <f t="shared" si="28"/>
        <v>32814.820673986746</v>
      </c>
      <c r="O102" s="14">
        <f t="shared" si="28"/>
        <v>31800.162833881855</v>
      </c>
      <c r="P102" s="14">
        <f t="shared" si="28"/>
        <v>35006.408295151748</v>
      </c>
      <c r="Q102" s="14">
        <f t="shared" si="28"/>
        <v>35760.363104069678</v>
      </c>
      <c r="R102" s="26">
        <f>Q102-F102</f>
        <v>2668.190972062439</v>
      </c>
    </row>
    <row r="103" spans="1:18" x14ac:dyDescent="0.25">
      <c r="A103" s="9"/>
      <c r="C103" s="8"/>
      <c r="E103" s="21" t="s">
        <v>13</v>
      </c>
      <c r="F103" s="14" cm="1">
        <f t="array" ref="F103:Q103">TRANSPOSE(A75:A86)</f>
        <v>23.51</v>
      </c>
      <c r="G103" s="14">
        <v>21.39</v>
      </c>
      <c r="H103" s="14">
        <v>19.27</v>
      </c>
      <c r="I103" s="14">
        <v>20.07</v>
      </c>
      <c r="J103" s="14">
        <v>20.66</v>
      </c>
      <c r="K103" s="14">
        <v>21</v>
      </c>
      <c r="L103" s="14">
        <v>21.58</v>
      </c>
      <c r="M103" s="14">
        <v>22.14</v>
      </c>
      <c r="N103" s="14">
        <v>21.56</v>
      </c>
      <c r="O103" s="14">
        <v>20.69</v>
      </c>
      <c r="P103" s="14">
        <v>22.54</v>
      </c>
      <c r="Q103" s="14">
        <v>22.8</v>
      </c>
      <c r="R103" s="20"/>
    </row>
    <row r="104" spans="1:18" x14ac:dyDescent="0.25">
      <c r="A104" s="9"/>
      <c r="C104" s="8"/>
      <c r="E104" s="22" t="s">
        <v>14</v>
      </c>
      <c r="F104" s="2" cm="1">
        <f t="array" ref="F104:Q104">TRANSPOSE(B75:B86)</f>
        <v>0.19889999999999999</v>
      </c>
      <c r="G104" s="3">
        <v>0.23769999999999999</v>
      </c>
      <c r="H104" s="3">
        <v>0.18060000000000001</v>
      </c>
      <c r="I104" s="3">
        <v>0.1986</v>
      </c>
      <c r="J104" s="3">
        <v>0.20419999999999999</v>
      </c>
      <c r="K104" s="3">
        <v>0.2092</v>
      </c>
      <c r="L104" s="3">
        <v>0.21432799999999999</v>
      </c>
      <c r="M104" s="3">
        <v>0.22</v>
      </c>
      <c r="N104" s="3">
        <v>0.21190000000000001</v>
      </c>
      <c r="O104" s="3">
        <v>0.21668999999999999</v>
      </c>
      <c r="P104" s="3">
        <v>0.222887</v>
      </c>
      <c r="Q104" s="3">
        <v>0.229852</v>
      </c>
      <c r="R104" s="20"/>
    </row>
    <row r="105" spans="1:18" x14ac:dyDescent="0.25">
      <c r="A105" s="9"/>
      <c r="C105" s="8"/>
      <c r="E105" s="1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20"/>
    </row>
    <row r="106" spans="1:18" ht="21" x14ac:dyDescent="0.25">
      <c r="A106" s="9"/>
      <c r="C106" s="8"/>
      <c r="E106" s="15"/>
      <c r="F106" s="16"/>
      <c r="G106" s="16"/>
      <c r="H106" s="16"/>
      <c r="I106" s="16"/>
      <c r="J106" s="16"/>
      <c r="K106" s="23" t="s">
        <v>21</v>
      </c>
      <c r="L106" s="16"/>
      <c r="M106" s="16"/>
      <c r="N106" s="16"/>
      <c r="O106" s="16"/>
      <c r="P106" s="16"/>
      <c r="Q106" s="16"/>
      <c r="R106" s="24"/>
    </row>
    <row r="107" spans="1:18" x14ac:dyDescent="0.25">
      <c r="A107" s="9"/>
      <c r="C107" s="8"/>
      <c r="E107" s="17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20"/>
    </row>
    <row r="108" spans="1:18" x14ac:dyDescent="0.25">
      <c r="A108" s="9"/>
      <c r="C108" s="8"/>
      <c r="E108" s="21" t="s">
        <v>20</v>
      </c>
      <c r="F108">
        <f>SUM(F102/F103)</f>
        <v>1407.5785679288488</v>
      </c>
      <c r="G108">
        <f>SUM(F108+F110)</f>
        <v>1419.4870059195357</v>
      </c>
      <c r="H108">
        <f>SUM(G108+G110)</f>
        <v>1435.2612958357149</v>
      </c>
      <c r="I108">
        <f>SUM(H108+H110)</f>
        <v>1448.7126808916532</v>
      </c>
      <c r="J108">
        <f>SUM(I108+I110)</f>
        <v>1463.0482234140788</v>
      </c>
      <c r="K108">
        <f t="shared" ref="K108:Q108" si="29">SUM(J108+J110)</f>
        <v>1477.5087484489848</v>
      </c>
      <c r="L108">
        <f t="shared" si="29"/>
        <v>1492.2275498859146</v>
      </c>
      <c r="M108">
        <f t="shared" si="29"/>
        <v>1507.0480385936046</v>
      </c>
      <c r="N108">
        <f t="shared" si="29"/>
        <v>1522.0232223556006</v>
      </c>
      <c r="O108">
        <f t="shared" si="29"/>
        <v>1536.9822539333907</v>
      </c>
      <c r="P108">
        <f t="shared" si="29"/>
        <v>1553.0793387378772</v>
      </c>
      <c r="Q108">
        <f t="shared" si="29"/>
        <v>1568.4369782486699</v>
      </c>
      <c r="R108" s="20"/>
    </row>
    <row r="109" spans="1:18" x14ac:dyDescent="0.25">
      <c r="A109" s="9"/>
      <c r="C109" s="8"/>
      <c r="E109" s="21" t="s">
        <v>34</v>
      </c>
      <c r="F109" s="9">
        <f t="shared" ref="F109:Q109" si="30">SUM(F108*F104)</f>
        <v>279.96737716104803</v>
      </c>
      <c r="G109" s="9">
        <f t="shared" si="30"/>
        <v>337.41206130707366</v>
      </c>
      <c r="H109" s="9">
        <f t="shared" si="30"/>
        <v>259.20819002793013</v>
      </c>
      <c r="I109" s="9">
        <f t="shared" si="30"/>
        <v>287.7143384250823</v>
      </c>
      <c r="J109" s="9">
        <f t="shared" si="30"/>
        <v>298.75444722115486</v>
      </c>
      <c r="K109" s="9">
        <f t="shared" si="30"/>
        <v>309.09483017552759</v>
      </c>
      <c r="L109" s="9">
        <f t="shared" si="30"/>
        <v>319.82614631194832</v>
      </c>
      <c r="M109" s="9">
        <f t="shared" si="30"/>
        <v>331.55056849059304</v>
      </c>
      <c r="N109" s="9">
        <f t="shared" si="30"/>
        <v>322.51672081715179</v>
      </c>
      <c r="O109" s="9">
        <f t="shared" si="30"/>
        <v>333.04868460482641</v>
      </c>
      <c r="P109" s="9">
        <f t="shared" si="30"/>
        <v>346.1611945732692</v>
      </c>
      <c r="Q109" s="9">
        <f t="shared" si="30"/>
        <v>360.50837632441329</v>
      </c>
      <c r="R109" s="26"/>
    </row>
    <row r="110" spans="1:18" x14ac:dyDescent="0.25">
      <c r="A110" s="9"/>
      <c r="C110" s="8"/>
      <c r="E110" s="21" t="s">
        <v>19</v>
      </c>
      <c r="F110" s="10">
        <f t="shared" ref="F110:Q110" si="31">SUM(F109/F103)</f>
        <v>11.908437990686858</v>
      </c>
      <c r="G110" s="10">
        <f t="shared" si="31"/>
        <v>15.774289916179226</v>
      </c>
      <c r="H110" s="10">
        <f t="shared" si="31"/>
        <v>13.451385055938253</v>
      </c>
      <c r="I110" s="10">
        <f t="shared" si="31"/>
        <v>14.335542522425625</v>
      </c>
      <c r="J110" s="10">
        <f t="shared" si="31"/>
        <v>14.460525034905849</v>
      </c>
      <c r="K110" s="10">
        <f t="shared" si="31"/>
        <v>14.718801436929885</v>
      </c>
      <c r="L110" s="10">
        <f t="shared" si="31"/>
        <v>14.820488707689915</v>
      </c>
      <c r="M110" s="10">
        <f t="shared" si="31"/>
        <v>14.975183761996071</v>
      </c>
      <c r="N110" s="10">
        <f t="shared" si="31"/>
        <v>14.959031577789972</v>
      </c>
      <c r="O110" s="10">
        <f t="shared" si="31"/>
        <v>16.097084804486535</v>
      </c>
      <c r="P110" s="10">
        <f t="shared" si="31"/>
        <v>15.357639510792778</v>
      </c>
      <c r="Q110" s="10">
        <f t="shared" si="31"/>
        <v>15.811770891421634</v>
      </c>
      <c r="R110" s="46"/>
    </row>
    <row r="111" spans="1:18" x14ac:dyDescent="0.25">
      <c r="A111" s="9"/>
      <c r="C111" s="8"/>
      <c r="E111" s="21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6"/>
    </row>
    <row r="112" spans="1:18" x14ac:dyDescent="0.25">
      <c r="A112" s="9"/>
      <c r="C112" s="8"/>
    </row>
    <row r="113" spans="1:18" ht="26.25" x14ac:dyDescent="0.4">
      <c r="A113" s="9"/>
      <c r="C113" s="8"/>
      <c r="E113" s="24"/>
      <c r="F113" s="24"/>
      <c r="G113" s="24"/>
      <c r="H113" s="24"/>
      <c r="I113" s="24"/>
      <c r="J113" s="24"/>
      <c r="K113" s="51" t="s">
        <v>31</v>
      </c>
      <c r="L113" s="24"/>
      <c r="M113" s="24"/>
      <c r="N113" s="24"/>
      <c r="O113" s="24"/>
      <c r="P113" s="24"/>
      <c r="Q113" s="24"/>
      <c r="R113" s="24"/>
    </row>
    <row r="114" spans="1:18" x14ac:dyDescent="0.25">
      <c r="A114" s="9"/>
      <c r="C114" s="8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 t="s">
        <v>22</v>
      </c>
      <c r="R114" s="26">
        <f>SUM(R102,R88,R74,R60,R46,R32,R18)</f>
        <v>15760.363104069678</v>
      </c>
    </row>
    <row r="115" spans="1:18" x14ac:dyDescent="0.25">
      <c r="A115" s="9"/>
      <c r="C115" s="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47" t="s">
        <v>23</v>
      </c>
      <c r="R115" s="49">
        <f>R114+F18</f>
        <v>35760.363104069678</v>
      </c>
    </row>
    <row r="116" spans="1:18" x14ac:dyDescent="0.25">
      <c r="A116" s="9"/>
      <c r="C116" s="8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6"/>
    </row>
    <row r="117" spans="1:18" x14ac:dyDescent="0.25">
      <c r="A117" s="9"/>
      <c r="C117" s="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47"/>
      <c r="R117" s="49"/>
    </row>
    <row r="118" spans="1:18" x14ac:dyDescent="0.25">
      <c r="A118" s="9"/>
      <c r="C118" s="8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6"/>
    </row>
  </sheetData>
  <conditionalFormatting sqref="R118 R116 R114 R107:R111 R7:R105">
    <cfRule type="colorScale" priority="2">
      <colorScale>
        <cfvo type="num" val="-1"/>
        <cfvo type="num" val="1"/>
        <color rgb="FFFF7128"/>
        <color rgb="FFFFEF9C"/>
      </colorScale>
    </cfRule>
  </conditionalFormatting>
  <conditionalFormatting sqref="R2">
    <cfRule type="colorScale" priority="1">
      <colorScale>
        <cfvo type="num" val="-1"/>
        <cfvo type="num" val="1"/>
        <color rgb="FFFF7128"/>
        <color rgb="FFFFEF9C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5F59-E2BD-49C8-8859-8C671C8B2E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QYLD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Welden</dc:creator>
  <cp:lastModifiedBy>Allen Welden</cp:lastModifiedBy>
  <dcterms:created xsi:type="dcterms:W3CDTF">2021-08-20T18:52:21Z</dcterms:created>
  <dcterms:modified xsi:type="dcterms:W3CDTF">2021-09-06T22:34:44Z</dcterms:modified>
</cp:coreProperties>
</file>