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hidePivotFieldList="1"/>
  <mc:AlternateContent xmlns:mc="http://schemas.openxmlformats.org/markup-compatibility/2006">
    <mc:Choice Requires="x15">
      <x15ac:absPath xmlns:x15ac="http://schemas.microsoft.com/office/spreadsheetml/2010/11/ac" url="/Users/ranaarafat/Documents/Data Analyst course/Final project/"/>
    </mc:Choice>
  </mc:AlternateContent>
  <xr:revisionPtr revIDLastSave="0" documentId="13_ncr:1_{1CB96269-64E4-164B-AE1C-EC12E9C94B94}" xr6:coauthVersionLast="37" xr6:coauthVersionMax="37" xr10:uidLastSave="{00000000-0000-0000-0000-000000000000}"/>
  <bookViews>
    <workbookView xWindow="3540" yWindow="760" windowWidth="26700" windowHeight="17680" activeTab="1" xr2:uid="{00000000-000D-0000-FFFF-FFFF00000000}"/>
  </bookViews>
  <sheets>
    <sheet name="נתונים" sheetId="1" r:id="rId1"/>
    <sheet name="Managment Report" sheetId="4" r:id="rId2"/>
    <sheet name="Sheet1" sheetId="3" r:id="rId3"/>
  </sheets>
  <calcPr calcId="179021"/>
  <pivotCaches>
    <pivotCache cacheId="1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76" i="3" l="1"/>
  <c r="S75" i="3"/>
  <c r="S74" i="3"/>
  <c r="S72" i="3"/>
  <c r="S71" i="3"/>
  <c r="S70" i="3"/>
  <c r="S68" i="3"/>
  <c r="S67" i="3"/>
  <c r="S66" i="3"/>
  <c r="S64" i="3"/>
  <c r="S63" i="3"/>
  <c r="S62" i="3"/>
  <c r="K38" i="3"/>
  <c r="Q47" i="3"/>
  <c r="Q44" i="3"/>
  <c r="Q41" i="3"/>
  <c r="Q38" i="3"/>
  <c r="R47" i="3" l="1"/>
  <c r="R44" i="3"/>
  <c r="R41" i="3"/>
  <c r="R38" i="3"/>
  <c r="R35" i="3"/>
  <c r="R32" i="3"/>
  <c r="R29" i="3"/>
  <c r="R26" i="3"/>
  <c r="R23" i="3"/>
  <c r="R20" i="3"/>
  <c r="R17" i="3"/>
  <c r="R14" i="3"/>
  <c r="R11" i="3"/>
  <c r="R8" i="3"/>
  <c r="R5" i="3"/>
  <c r="R2" i="3"/>
  <c r="I32" i="3" l="1"/>
  <c r="P3" i="3"/>
  <c r="P4" i="3"/>
  <c r="P5" i="3"/>
  <c r="P6" i="3"/>
  <c r="P7" i="3"/>
  <c r="P8" i="3"/>
  <c r="P9" i="3"/>
  <c r="P10" i="3"/>
  <c r="P11" i="3"/>
  <c r="Q11" i="3" s="1"/>
  <c r="P12" i="3"/>
  <c r="P13" i="3"/>
  <c r="P14" i="3"/>
  <c r="P15" i="3"/>
  <c r="Q14" i="3" s="1"/>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2" i="3"/>
  <c r="M47" i="3"/>
  <c r="M44" i="3"/>
  <c r="M41" i="3"/>
  <c r="M38" i="3"/>
  <c r="M35" i="3"/>
  <c r="M32" i="3"/>
  <c r="M29" i="3"/>
  <c r="M26" i="3"/>
  <c r="M23" i="3"/>
  <c r="M20" i="3"/>
  <c r="M17" i="3"/>
  <c r="M14" i="3"/>
  <c r="M11" i="3"/>
  <c r="M8" i="3"/>
  <c r="M5" i="3"/>
  <c r="M2" i="3"/>
  <c r="L47" i="3"/>
  <c r="L44" i="3"/>
  <c r="L41" i="3"/>
  <c r="L38" i="3"/>
  <c r="L35" i="3"/>
  <c r="L32" i="3"/>
  <c r="L29" i="3"/>
  <c r="L26" i="3"/>
  <c r="L23" i="3"/>
  <c r="L20" i="3"/>
  <c r="L17" i="3"/>
  <c r="L14" i="3"/>
  <c r="L11" i="3"/>
  <c r="L8" i="3"/>
  <c r="L5" i="3"/>
  <c r="L2" i="3"/>
  <c r="I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2" i="3"/>
  <c r="I47" i="3"/>
  <c r="I44" i="3"/>
  <c r="I41" i="3"/>
  <c r="I38" i="3"/>
  <c r="I35" i="3"/>
  <c r="I29" i="3"/>
  <c r="I26" i="3"/>
  <c r="I23" i="3"/>
  <c r="I20" i="3"/>
  <c r="I17" i="3"/>
  <c r="I14" i="3"/>
  <c r="I11" i="3"/>
  <c r="I8" i="3"/>
  <c r="I5" i="3"/>
  <c r="N8" i="3" l="1"/>
  <c r="J8" i="3" s="1"/>
  <c r="N23" i="3"/>
  <c r="N20" i="3"/>
  <c r="J20" i="3" s="1"/>
  <c r="N17" i="3"/>
  <c r="J17" i="3" s="1"/>
  <c r="Q20" i="3"/>
  <c r="K20" i="3" s="1"/>
  <c r="N5" i="3"/>
  <c r="J5" i="3" s="1"/>
  <c r="N2" i="3"/>
  <c r="J2" i="3" s="1"/>
  <c r="Q26" i="3"/>
  <c r="K26" i="3" s="1"/>
  <c r="K14" i="3"/>
  <c r="Q5" i="3"/>
  <c r="K5" i="3" s="1"/>
  <c r="N35" i="3"/>
  <c r="J35" i="3" s="1"/>
  <c r="Q17" i="3"/>
  <c r="K17" i="3" s="1"/>
  <c r="Q23" i="3"/>
  <c r="K23" i="3" s="1"/>
  <c r="N32" i="3"/>
  <c r="N29" i="3"/>
  <c r="J29" i="3" s="1"/>
  <c r="K41" i="3"/>
  <c r="Q29" i="3"/>
  <c r="K29" i="3" s="1"/>
  <c r="Q8" i="3"/>
  <c r="K8" i="3" s="1"/>
  <c r="N38" i="3"/>
  <c r="J38" i="3" s="1"/>
  <c r="Q35" i="3"/>
  <c r="K35" i="3" s="1"/>
  <c r="N11" i="3"/>
  <c r="J11" i="3" s="1"/>
  <c r="J23" i="3"/>
  <c r="K47" i="3"/>
  <c r="N26" i="3"/>
  <c r="J26" i="3" s="1"/>
  <c r="N47" i="3"/>
  <c r="J47" i="3" s="1"/>
  <c r="Q2" i="3"/>
  <c r="K2" i="3" s="1"/>
  <c r="K44" i="3"/>
  <c r="N14" i="3"/>
  <c r="J14" i="3" s="1"/>
  <c r="Q32" i="3"/>
  <c r="K32" i="3" s="1"/>
  <c r="K11" i="3"/>
  <c r="N41" i="3"/>
  <c r="J41" i="3" s="1"/>
  <c r="N44" i="3"/>
  <c r="J44" i="3" s="1"/>
  <c r="J32" i="3"/>
  <c r="E10" i="1"/>
  <c r="E11" i="1"/>
  <c r="E12" i="1"/>
  <c r="E13" i="1"/>
  <c r="E14" i="1"/>
  <c r="E15" i="1"/>
  <c r="E16" i="1"/>
  <c r="E17" i="1"/>
  <c r="E18" i="1"/>
  <c r="E19" i="1"/>
  <c r="E20" i="1"/>
  <c r="E9" i="1"/>
</calcChain>
</file>

<file path=xl/sharedStrings.xml><?xml version="1.0" encoding="utf-8"?>
<sst xmlns="http://schemas.openxmlformats.org/spreadsheetml/2006/main" count="219" uniqueCount="70">
  <si>
    <t>1. את הדוח בבקשה הכן בלשונית הבאה, לשונית "דוח הנהלה"</t>
  </si>
  <si>
    <t xml:space="preserve">2. מאחר וסמנכ"לית השיווק רוצה להציג את הדוח למנכ"לית ולהנהלה הבכירה, עליך להציג את הנקודות העיקריות בעיניך בצורה מתומצתת וויזואלית כמה שניתן </t>
  </si>
  <si>
    <t>3. הדגש את התובנות העיקריות שבהן צריכה הסמנכ"לית להתמקד</t>
  </si>
  <si>
    <t>Bounce Rate</t>
  </si>
  <si>
    <t>Transactions</t>
  </si>
  <si>
    <t>Revenue</t>
  </si>
  <si>
    <t>גוגל ממומן</t>
  </si>
  <si>
    <t>direct</t>
  </si>
  <si>
    <t>Sessions (ביקורים)</t>
  </si>
  <si>
    <t>Conversion Rate</t>
  </si>
  <si>
    <t>סה"כ - כל מקורות התנועה</t>
  </si>
  <si>
    <t>גוגל אורגני</t>
  </si>
  <si>
    <t>פייסבוק ממומן</t>
  </si>
  <si>
    <t>לפניך טבלאות המרכזות בתוכן את נתוני מקורות התנועה (גוגל אורגני, גוגל ממומן וכו') לאתר הלקוח "Fly Away", לקוח שמתעסק עם טיסות low-cost לחו"ל, לשנת 2019</t>
  </si>
  <si>
    <t>בתור האנליסט שלה, סמנכ"לית השיווק של החברה ביקשה לקבל ממך דוח שמרכז את התוצאות העיקריות והחשובות בעיניך, וכן את התובנות השיווקיות וההמלצות לשנת 2020</t>
  </si>
  <si>
    <t>Source</t>
  </si>
  <si>
    <t>Month</t>
  </si>
  <si>
    <t>Organic Google</t>
  </si>
  <si>
    <t>Sponsered Google</t>
  </si>
  <si>
    <t>Sponsered Facebook</t>
  </si>
  <si>
    <t>Direct</t>
  </si>
  <si>
    <t>Sessions</t>
  </si>
  <si>
    <t>Quarter</t>
  </si>
  <si>
    <t>Q1</t>
  </si>
  <si>
    <t>Q2</t>
  </si>
  <si>
    <t>Q3</t>
  </si>
  <si>
    <t>Q4</t>
  </si>
  <si>
    <t>Qsessions</t>
  </si>
  <si>
    <t>Bounce</t>
  </si>
  <si>
    <t>QBounce</t>
  </si>
  <si>
    <t>Conversion</t>
  </si>
  <si>
    <t>Qconversion</t>
  </si>
  <si>
    <t>Qconversion Rate</t>
  </si>
  <si>
    <t>Qbounce Rate</t>
  </si>
  <si>
    <t>QTransactions</t>
  </si>
  <si>
    <t>QRevenue</t>
  </si>
  <si>
    <t>Concate</t>
  </si>
  <si>
    <t>Organic Google-Q1</t>
  </si>
  <si>
    <t>Organic Google-Q2</t>
  </si>
  <si>
    <t>Organic Google-Q3</t>
  </si>
  <si>
    <t>Organic Google-Q4</t>
  </si>
  <si>
    <t>Sponsered Google-Q1</t>
  </si>
  <si>
    <t>Sponsered Google-Q2</t>
  </si>
  <si>
    <t>Sponsered Google-Q3</t>
  </si>
  <si>
    <t>Sponsered Google-Q4</t>
  </si>
  <si>
    <t>Sponsered Facebook-Q1</t>
  </si>
  <si>
    <t>Sponsered Facebook-Q2</t>
  </si>
  <si>
    <t>Sponsered Facebook-Q3</t>
  </si>
  <si>
    <t>Sponsered Facebook-Q4</t>
  </si>
  <si>
    <t>Direct-Q1</t>
  </si>
  <si>
    <t>Direct-Q2</t>
  </si>
  <si>
    <t>Direct-Q3</t>
  </si>
  <si>
    <t>Direct-Q4</t>
  </si>
  <si>
    <t>Row Labels</t>
  </si>
  <si>
    <t>Grand Total</t>
  </si>
  <si>
    <t>Column Labels</t>
  </si>
  <si>
    <t>Sum of Revenue</t>
  </si>
  <si>
    <t>Qtr1</t>
  </si>
  <si>
    <t>Qtr2</t>
  </si>
  <si>
    <t>Qtr3</t>
  </si>
  <si>
    <t>Qtr4</t>
  </si>
  <si>
    <t>Sum of Sessions</t>
  </si>
  <si>
    <t>Average of Conversion Rate</t>
  </si>
  <si>
    <t>Sum of Transactions</t>
  </si>
  <si>
    <t>Average of Bounce Rate</t>
  </si>
  <si>
    <t>Total Average of Conversion Rate</t>
  </si>
  <si>
    <t>Total Sum of Sessions</t>
  </si>
  <si>
    <t>Total Sum of Transactions</t>
  </si>
  <si>
    <t>Total Sum of Revenue</t>
  </si>
  <si>
    <t>Total Average of Bounce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</si>
</sst>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quot;₪&quot;\ * #,##0.00_ ;_ &quot;₪&quot;\ * \-#,##0.00_ ;_ &quot;₪&quot;\ * &quot;-&quot;??_ ;_ @_ "/>
    <numFmt numFmtId="165" formatCode="0.0%"/>
    <numFmt numFmtId="166" formatCode="&quot;₪&quot;#,##0"/>
    <numFmt numFmtId="167" formatCode="&quot;₪&quot;#,##0.00"/>
  </numFmts>
  <fonts count="5" x14ac:knownFonts="1">
    <font>
      <sz val="11"/>
      <color theme="1"/>
      <name val="Calibri"/>
      <family val="2"/>
      <charset val="177"/>
      <scheme val="minor"/>
    </font>
    <font>
      <sz val="11"/>
      <color theme="1"/>
      <name val="Calibri"/>
      <family val="2"/>
      <charset val="177"/>
      <scheme val="minor"/>
    </font>
    <font>
      <b/>
      <sz val="12"/>
      <color theme="1"/>
      <name val="Calibri"/>
      <family val="2"/>
      <scheme val="minor"/>
    </font>
    <font>
      <b/>
      <u/>
      <sz val="14"/>
      <color theme="1"/>
      <name val="Calibri"/>
      <family val="2"/>
      <scheme val="minor"/>
    </font>
    <font>
      <sz val="11"/>
      <color theme="2"/>
      <name val="Calibri"/>
      <family val="2"/>
      <charset val="177"/>
      <scheme val="minor"/>
    </font>
  </fonts>
  <fills count="6">
    <fill>
      <patternFill patternType="none"/>
    </fill>
    <fill>
      <patternFill patternType="gray125"/>
    </fill>
    <fill>
      <patternFill patternType="solid">
        <fgColor rgb="FFFFC000"/>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9" tint="0.59999389629810485"/>
        <bgColor indexed="64"/>
      </patternFill>
    </fill>
  </fills>
  <borders count="12">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90">
    <xf numFmtId="0" fontId="0" fillId="0" borderId="0" xfId="0"/>
    <xf numFmtId="0" fontId="0" fillId="0" borderId="1" xfId="0" applyBorder="1"/>
    <xf numFmtId="0" fontId="3" fillId="0" borderId="0" xfId="0" applyFont="1" applyAlignment="1">
      <alignment horizontal="right" readingOrder="2"/>
    </xf>
    <xf numFmtId="0" fontId="2" fillId="0" borderId="0" xfId="0" applyFont="1" applyAlignment="1">
      <alignment horizontal="right" readingOrder="2"/>
    </xf>
    <xf numFmtId="17" fontId="0" fillId="0" borderId="1" xfId="0" applyNumberFormat="1" applyBorder="1"/>
    <xf numFmtId="0" fontId="0" fillId="0" borderId="0" xfId="0" applyAlignment="1">
      <alignment horizontal="center" vertical="center"/>
    </xf>
    <xf numFmtId="164" fontId="0" fillId="0" borderId="0" xfId="1" applyFont="1" applyAlignment="1">
      <alignment horizontal="center" vertical="center"/>
    </xf>
    <xf numFmtId="165" fontId="0" fillId="0" borderId="0" xfId="2" applyNumberFormat="1" applyFont="1" applyAlignment="1">
      <alignment horizontal="center" vertical="center"/>
    </xf>
    <xf numFmtId="0" fontId="0" fillId="0" borderId="0" xfId="1" applyNumberFormat="1" applyFont="1" applyAlignment="1">
      <alignment horizontal="center" vertical="center"/>
    </xf>
    <xf numFmtId="10" fontId="0" fillId="0" borderId="0" xfId="1" applyNumberFormat="1" applyFont="1" applyAlignment="1">
      <alignment horizontal="center" vertical="center"/>
    </xf>
    <xf numFmtId="164" fontId="0" fillId="0" borderId="0" xfId="1" applyNumberFormat="1" applyFont="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3" fontId="0" fillId="0" borderId="0" xfId="0" applyNumberFormat="1" applyBorder="1" applyAlignment="1">
      <alignment horizontal="center" vertical="center"/>
    </xf>
    <xf numFmtId="10" fontId="0" fillId="0" borderId="0" xfId="0" applyNumberFormat="1" applyBorder="1" applyAlignment="1">
      <alignment horizontal="center" vertical="center"/>
    </xf>
    <xf numFmtId="166" fontId="0" fillId="0" borderId="2" xfId="0" applyNumberFormat="1" applyBorder="1" applyAlignment="1">
      <alignment horizontal="center" vertical="center"/>
    </xf>
    <xf numFmtId="17" fontId="0" fillId="0" borderId="3" xfId="0" applyNumberFormat="1" applyBorder="1"/>
    <xf numFmtId="3" fontId="0" fillId="0" borderId="4" xfId="0" applyNumberFormat="1" applyBorder="1" applyAlignment="1">
      <alignment horizontal="center" vertical="center"/>
    </xf>
    <xf numFmtId="10" fontId="0" fillId="0" borderId="4" xfId="0" applyNumberFormat="1" applyBorder="1" applyAlignment="1">
      <alignment horizontal="center" vertical="center"/>
    </xf>
    <xf numFmtId="0" fontId="0" fillId="0" borderId="4" xfId="0" applyBorder="1" applyAlignment="1">
      <alignment horizontal="center" vertical="center"/>
    </xf>
    <xf numFmtId="166" fontId="0" fillId="0" borderId="5" xfId="0" applyNumberFormat="1" applyBorder="1" applyAlignment="1">
      <alignment horizontal="center" vertical="center"/>
    </xf>
    <xf numFmtId="3" fontId="2" fillId="0" borderId="0" xfId="0" applyNumberFormat="1" applyFont="1" applyAlignment="1">
      <alignment horizontal="right" readingOrder="2"/>
    </xf>
    <xf numFmtId="4" fontId="2" fillId="0" borderId="0" xfId="0" applyNumberFormat="1" applyFont="1" applyAlignment="1">
      <alignment horizontal="right" readingOrder="2"/>
    </xf>
    <xf numFmtId="0" fontId="0" fillId="0" borderId="9" xfId="0" applyBorder="1"/>
    <xf numFmtId="0" fontId="0" fillId="0" borderId="10" xfId="0" applyBorder="1" applyAlignment="1">
      <alignment horizontal="center" vertical="center"/>
    </xf>
    <xf numFmtId="0" fontId="0" fillId="0" borderId="11" xfId="0" applyBorder="1" applyAlignment="1">
      <alignment horizontal="center" vertical="center"/>
    </xf>
    <xf numFmtId="10" fontId="0" fillId="0" borderId="0" xfId="2" applyNumberFormat="1" applyFont="1"/>
    <xf numFmtId="10" fontId="2" fillId="0" borderId="0" xfId="0" applyNumberFormat="1" applyFont="1" applyAlignment="1">
      <alignment horizontal="right" readingOrder="2"/>
    </xf>
    <xf numFmtId="10" fontId="2" fillId="0" borderId="0" xfId="2" applyNumberFormat="1" applyFont="1" applyAlignment="1">
      <alignment horizontal="right" readingOrder="2"/>
    </xf>
    <xf numFmtId="0" fontId="0" fillId="0" borderId="0" xfId="0" applyBorder="1"/>
    <xf numFmtId="0" fontId="0" fillId="0" borderId="0" xfId="0" applyFill="1" applyBorder="1" applyAlignment="1">
      <alignment horizontal="center" vertical="center"/>
    </xf>
    <xf numFmtId="0" fontId="0" fillId="2" borderId="0" xfId="0" applyFill="1" applyBorder="1"/>
    <xf numFmtId="17" fontId="0" fillId="2" borderId="0" xfId="0" applyNumberFormat="1" applyFill="1" applyBorder="1"/>
    <xf numFmtId="3" fontId="0" fillId="2" borderId="0" xfId="0" applyNumberFormat="1" applyFill="1" applyBorder="1" applyAlignment="1">
      <alignment horizontal="center" vertical="center"/>
    </xf>
    <xf numFmtId="10" fontId="0" fillId="2" borderId="0" xfId="0" applyNumberFormat="1" applyFill="1" applyBorder="1" applyAlignment="1">
      <alignment horizontal="center" vertical="center"/>
    </xf>
    <xf numFmtId="0" fontId="0" fillId="2" borderId="0" xfId="0" applyFill="1" applyBorder="1" applyAlignment="1">
      <alignment horizontal="center" vertical="center"/>
    </xf>
    <xf numFmtId="166" fontId="0" fillId="2" borderId="0" xfId="0" applyNumberFormat="1" applyFill="1" applyBorder="1" applyAlignment="1">
      <alignment horizontal="center" vertical="center"/>
    </xf>
    <xf numFmtId="0" fontId="0" fillId="2" borderId="0" xfId="0" applyFill="1"/>
    <xf numFmtId="3" fontId="0" fillId="2" borderId="0" xfId="0" applyNumberFormat="1" applyFill="1"/>
    <xf numFmtId="0" fontId="0" fillId="3" borderId="0" xfId="0" applyFill="1" applyBorder="1"/>
    <xf numFmtId="17" fontId="0" fillId="3" borderId="0" xfId="0" applyNumberFormat="1" applyFill="1" applyBorder="1"/>
    <xf numFmtId="3" fontId="0" fillId="3" borderId="0" xfId="0" applyNumberFormat="1" applyFill="1" applyBorder="1" applyAlignment="1">
      <alignment horizontal="center" vertical="center"/>
    </xf>
    <xf numFmtId="10" fontId="0" fillId="3" borderId="0" xfId="0" applyNumberFormat="1" applyFill="1" applyBorder="1" applyAlignment="1">
      <alignment horizontal="center" vertical="center"/>
    </xf>
    <xf numFmtId="0" fontId="0" fillId="3" borderId="0" xfId="0" applyFill="1" applyBorder="1" applyAlignment="1">
      <alignment horizontal="center" vertical="center"/>
    </xf>
    <xf numFmtId="166" fontId="0" fillId="3" borderId="0" xfId="0" applyNumberFormat="1" applyFill="1" applyBorder="1" applyAlignment="1">
      <alignment horizontal="center" vertical="center"/>
    </xf>
    <xf numFmtId="0" fontId="0" fillId="3" borderId="0" xfId="0" applyFill="1"/>
    <xf numFmtId="3" fontId="0" fillId="3" borderId="0" xfId="0" applyNumberFormat="1" applyFill="1"/>
    <xf numFmtId="0" fontId="0" fillId="4" borderId="0" xfId="0" applyFill="1" applyBorder="1"/>
    <xf numFmtId="17" fontId="0" fillId="4" borderId="0" xfId="0" applyNumberFormat="1" applyFill="1" applyBorder="1"/>
    <xf numFmtId="3" fontId="0" fillId="4" borderId="0" xfId="0" applyNumberFormat="1" applyFill="1" applyBorder="1" applyAlignment="1">
      <alignment horizontal="center" vertical="center"/>
    </xf>
    <xf numFmtId="10" fontId="0" fillId="4" borderId="0" xfId="0" applyNumberFormat="1" applyFill="1" applyBorder="1" applyAlignment="1">
      <alignment horizontal="center" vertical="center"/>
    </xf>
    <xf numFmtId="0" fontId="0" fillId="4" borderId="0" xfId="0" applyFill="1" applyBorder="1" applyAlignment="1">
      <alignment horizontal="center" vertical="center"/>
    </xf>
    <xf numFmtId="166" fontId="0" fillId="4" borderId="0" xfId="0" applyNumberFormat="1" applyFill="1" applyBorder="1" applyAlignment="1">
      <alignment horizontal="center" vertical="center"/>
    </xf>
    <xf numFmtId="0" fontId="0" fillId="4" borderId="0" xfId="0" applyFill="1"/>
    <xf numFmtId="3" fontId="0" fillId="4" borderId="0" xfId="0" applyNumberFormat="1" applyFill="1"/>
    <xf numFmtId="0" fontId="0" fillId="5" borderId="0" xfId="0" applyFill="1" applyBorder="1"/>
    <xf numFmtId="17" fontId="0" fillId="5" borderId="0" xfId="0" applyNumberFormat="1" applyFill="1" applyBorder="1"/>
    <xf numFmtId="3" fontId="0" fillId="5" borderId="0" xfId="0" applyNumberFormat="1" applyFill="1" applyBorder="1" applyAlignment="1">
      <alignment horizontal="center" vertical="center"/>
    </xf>
    <xf numFmtId="10" fontId="0" fillId="5" borderId="0" xfId="0" applyNumberFormat="1" applyFill="1" applyBorder="1" applyAlignment="1">
      <alignment horizontal="center" vertical="center"/>
    </xf>
    <xf numFmtId="0" fontId="0" fillId="5" borderId="0" xfId="0" applyFill="1" applyBorder="1" applyAlignment="1">
      <alignment horizontal="center" vertical="center"/>
    </xf>
    <xf numFmtId="166" fontId="0" fillId="5" borderId="0" xfId="0" applyNumberFormat="1" applyFill="1" applyBorder="1" applyAlignment="1">
      <alignment horizontal="center" vertical="center"/>
    </xf>
    <xf numFmtId="0" fontId="0" fillId="5" borderId="0" xfId="0" applyFill="1"/>
    <xf numFmtId="3" fontId="0" fillId="5" borderId="0" xfId="0" applyNumberFormat="1" applyFill="1"/>
    <xf numFmtId="10" fontId="0" fillId="0" borderId="0" xfId="0" applyNumberFormat="1"/>
    <xf numFmtId="0" fontId="0" fillId="0" borderId="0" xfId="0" applyNumberFormat="1"/>
    <xf numFmtId="0" fontId="0" fillId="0" borderId="0" xfId="0" applyNumberFormat="1" applyFill="1" applyBorder="1" applyAlignment="1">
      <alignment horizontal="center" vertical="center"/>
    </xf>
    <xf numFmtId="0" fontId="4" fillId="0" borderId="0" xfId="0" applyFont="1"/>
    <xf numFmtId="10" fontId="0" fillId="2" borderId="0" xfId="0" applyNumberFormat="1" applyFill="1"/>
    <xf numFmtId="0" fontId="0" fillId="2" borderId="0" xfId="0" applyNumberFormat="1" applyFill="1"/>
    <xf numFmtId="10" fontId="0" fillId="3" borderId="0" xfId="0" applyNumberFormat="1" applyFill="1"/>
    <xf numFmtId="0" fontId="0" fillId="3" borderId="0" xfId="0" applyNumberFormat="1" applyFill="1"/>
    <xf numFmtId="10" fontId="0" fillId="5" borderId="0" xfId="0" applyNumberFormat="1" applyFill="1"/>
    <xf numFmtId="0" fontId="0" fillId="5" borderId="0" xfId="0" applyNumberFormat="1" applyFill="1"/>
    <xf numFmtId="10" fontId="0" fillId="4" borderId="0" xfId="0" applyNumberFormat="1" applyFill="1"/>
    <xf numFmtId="0" fontId="0" fillId="4" borderId="0" xfId="0" applyNumberFormat="1" applyFill="1"/>
    <xf numFmtId="167" fontId="0" fillId="0" borderId="0" xfId="0" applyNumberFormat="1" applyFill="1" applyBorder="1" applyAlignment="1">
      <alignment horizontal="center" vertical="center"/>
    </xf>
    <xf numFmtId="167" fontId="0" fillId="2" borderId="0" xfId="0" applyNumberFormat="1" applyFill="1"/>
    <xf numFmtId="167" fontId="0" fillId="3" borderId="0" xfId="0" applyNumberFormat="1" applyFill="1"/>
    <xf numFmtId="167" fontId="0" fillId="4" borderId="0" xfId="0" applyNumberFormat="1" applyFill="1"/>
    <xf numFmtId="167" fontId="0" fillId="5" borderId="0" xfId="0" applyNumberFormat="1" applyFill="1"/>
    <xf numFmtId="167" fontId="0" fillId="0" borderId="0" xfId="0" applyNumberFormat="1"/>
    <xf numFmtId="0" fontId="0" fillId="0" borderId="0" xfId="0" applyFont="1"/>
    <xf numFmtId="0" fontId="0" fillId="0" borderId="0" xfId="0" pivotButton="1"/>
    <xf numFmtId="0" fontId="0" fillId="0" borderId="0" xfId="0" applyAlignment="1">
      <alignment horizontal="left"/>
    </xf>
    <xf numFmtId="10" fontId="0" fillId="0" borderId="0" xfId="0" pivotButton="1" applyNumberFormat="1"/>
    <xf numFmtId="0" fontId="0" fillId="0" borderId="0" xfId="0" pivotButton="1" applyNumberFormat="1"/>
    <xf numFmtId="0" fontId="0" fillId="0" borderId="0" xfId="0" applyNumberFormat="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cellXfs>
  <cellStyles count="3">
    <cellStyle name="Currency" xfId="1" builtinId="4"/>
    <cellStyle name="Normal" xfId="0" builtinId="0"/>
    <cellStyle name="Percent" xfId="2" builtinId="5"/>
  </cellStyles>
  <dxfs count="27">
    <dxf>
      <numFmt numFmtId="167" formatCode="&quot;₪&quot;#,##0.00"/>
    </dxf>
    <dxf>
      <numFmt numFmtId="14" formatCode="0.00%"/>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[Fly_Data.xlsx]Managment Report!Revenue Analysis Over Quarters  </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Revenue Analysis Over Quarters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layout>
            <c:manualLayout>
              <c:x val="7.9302128778227388E-3"/>
              <c:y val="3.04431110675490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layout>
            <c:manualLayout>
              <c:x val="9.3703148425783669E-4"/>
              <c:y val="-4.22697493830492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1.8740629685157421E-3"/>
              <c:y val="6.53259763192578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
              <c:y val="-4.0590814756732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layout>
            <c:manualLayout>
              <c:x val="-7.2692778293530466E-17"/>
              <c:y val="-4.73559505495207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layout>
            <c:manualLayout>
              <c:x val="2.3790638633468215E-2"/>
              <c:y val="-2.70605431711547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layout>
            <c:manualLayout>
              <c:x val="-6.7406809461493258E-2"/>
              <c:y val="-3.04431110675490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7.2692778293530466E-17"/>
              <c:y val="-4.39733826531264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189531931673418E-2"/>
              <c:y val="-6.42687900314925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9738298291835268E-2"/>
              <c:y val="-6.76513579278868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'Managment Report'!$B$3:$B$4</c:f>
              <c:strCache>
                <c:ptCount val="1"/>
                <c:pt idx="0">
                  <c:v>Direct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0"/>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8-0BB4-0C44-A4ED-99C52A83851A}"/>
              </c:ext>
            </c:extLst>
          </c:dPt>
          <c:dPt>
            <c:idx val="1"/>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E-0BB4-0C44-A4ED-99C52A83851A}"/>
              </c:ext>
            </c:extLst>
          </c:dPt>
          <c:dPt>
            <c:idx val="2"/>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F-0BB4-0C44-A4ED-99C52A83851A}"/>
              </c:ext>
            </c:extLst>
          </c:dPt>
          <c:dLbls>
            <c:dLbl>
              <c:idx val="0"/>
              <c:layout>
                <c:manualLayout>
                  <c:x val="0"/>
                  <c:y val="-4.0590814756732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BB4-0C44-A4ED-99C52A83851A}"/>
                </c:ext>
              </c:extLst>
            </c:dLbl>
            <c:dLbl>
              <c:idx val="1"/>
              <c:layout>
                <c:manualLayout>
                  <c:x val="-7.2692778293530466E-17"/>
                  <c:y val="-4.39733826531264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BB4-0C44-A4ED-99C52A83851A}"/>
                </c:ext>
              </c:extLst>
            </c:dLbl>
            <c:dLbl>
              <c:idx val="2"/>
              <c:layout>
                <c:manualLayout>
                  <c:x val="-1.189531931673418E-2"/>
                  <c:y val="-6.42687900314925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BB4-0C44-A4ED-99C52A8385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'Managment Report'!$A$5:$A$9</c:f>
              <c:strCache>
                <c:ptCount val="4"/>
                <c:pt idx="0">
                  <c:v>Qtr1</c:v>
                </c:pt>
                <c:pt idx="1">
                  <c:v>Qtr2</c:v>
                </c:pt>
                <c:pt idx="2">
                  <c:v>Qtr3</c:v>
                </c:pt>
                <c:pt idx="3">
                  <c:v>Qtr4</c:v>
                </c:pt>
              </c:strCache>
            </c:strRef>
          </c:cat>
          <c:val>
            <c:numRef>
              <c:f>'Managment Report'!$B$5:$B$9</c:f>
              <c:numCache>
                <c:formatCode>General</c:formatCode>
                <c:ptCount val="4"/>
                <c:pt idx="0">
                  <c:v>11261</c:v>
                </c:pt>
                <c:pt idx="1">
                  <c:v>9339.69</c:v>
                </c:pt>
                <c:pt idx="2">
                  <c:v>13683.1</c:v>
                </c:pt>
                <c:pt idx="3">
                  <c:v>26069.1</c:v>
                </c:pt>
              </c:numCache>
            </c:numRef>
          </c:val>
          <c:smooth val="0"/>
          <c:extLst>
            <c:ext xmlns:c16="http://schemas.microsoft.com/office/drawing/2014/chart" uri="{C3380CC4-5D6E-409C-BE32-E72D297353CC}">
              <c16:uniqueId val="{00000000-0BB4-0C44-A4ED-99C52A83851A}"/>
            </c:ext>
          </c:extLst>
        </c:ser>
        <c:ser>
          <c:idx val="1"/>
          <c:order val="1"/>
          <c:tx>
            <c:strRef>
              <c:f>'Managment Report'!$C$3:$C$4</c:f>
              <c:strCache>
                <c:ptCount val="1"/>
                <c:pt idx="0">
                  <c:v>Organic Google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0"/>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extLst>
              <c:ext xmlns:c16="http://schemas.microsoft.com/office/drawing/2014/chart" uri="{C3380CC4-5D6E-409C-BE32-E72D297353CC}">
                <c16:uniqueId val="{00000007-0BB4-0C44-A4ED-99C52A83851A}"/>
              </c:ext>
            </c:extLst>
          </c:dPt>
          <c:dPt>
            <c:idx val="1"/>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extLst>
              <c:ext xmlns:c16="http://schemas.microsoft.com/office/drawing/2014/chart" uri="{C3380CC4-5D6E-409C-BE32-E72D297353CC}">
                <c16:uniqueId val="{00000010-0BB4-0C44-A4ED-99C52A83851A}"/>
              </c:ext>
            </c:extLst>
          </c:dPt>
          <c:dLbls>
            <c:dLbl>
              <c:idx val="0"/>
              <c:layout>
                <c:manualLayout>
                  <c:x val="-1.8740629685157421E-3"/>
                  <c:y val="6.53259763192578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BB4-0C44-A4ED-99C52A83851A}"/>
                </c:ext>
              </c:extLst>
            </c:dLbl>
            <c:dLbl>
              <c:idx val="1"/>
              <c:layout>
                <c:manualLayout>
                  <c:x val="-2.9738298291835268E-2"/>
                  <c:y val="-6.76513579278868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BB4-0C44-A4ED-99C52A8385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'Managment Report'!$A$5:$A$9</c:f>
              <c:strCache>
                <c:ptCount val="4"/>
                <c:pt idx="0">
                  <c:v>Qtr1</c:v>
                </c:pt>
                <c:pt idx="1">
                  <c:v>Qtr2</c:v>
                </c:pt>
                <c:pt idx="2">
                  <c:v>Qtr3</c:v>
                </c:pt>
                <c:pt idx="3">
                  <c:v>Qtr4</c:v>
                </c:pt>
              </c:strCache>
            </c:strRef>
          </c:cat>
          <c:val>
            <c:numRef>
              <c:f>'Managment Report'!$C$5:$C$9</c:f>
              <c:numCache>
                <c:formatCode>General</c:formatCode>
                <c:ptCount val="4"/>
                <c:pt idx="0">
                  <c:v>61886</c:v>
                </c:pt>
                <c:pt idx="1">
                  <c:v>33292</c:v>
                </c:pt>
                <c:pt idx="2">
                  <c:v>54308.7</c:v>
                </c:pt>
                <c:pt idx="3">
                  <c:v>92120.799999999988</c:v>
                </c:pt>
              </c:numCache>
            </c:numRef>
          </c:val>
          <c:smooth val="0"/>
          <c:extLst>
            <c:ext xmlns:c16="http://schemas.microsoft.com/office/drawing/2014/chart" uri="{C3380CC4-5D6E-409C-BE32-E72D297353CC}">
              <c16:uniqueId val="{00000001-0BB4-0C44-A4ED-99C52A83851A}"/>
            </c:ext>
          </c:extLst>
        </c:ser>
        <c:ser>
          <c:idx val="2"/>
          <c:order val="2"/>
          <c:tx>
            <c:strRef>
              <c:f>'Managment Report'!$D$3:$D$4</c:f>
              <c:strCache>
                <c:ptCount val="1"/>
                <c:pt idx="0">
                  <c:v>Sponsered Facebook</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Pt>
            <c:idx val="0"/>
            <c:marker>
              <c:symbol val="circle"/>
              <c:size val="4"/>
              <c:spPr>
                <a:solidFill>
                  <a:schemeClr val="accent3">
                    <a:lumMod val="60000"/>
                    <a:lumOff val="40000"/>
                  </a:schemeClr>
                </a:solidFill>
                <a:ln>
                  <a:noFill/>
                </a:ln>
                <a:effectLst>
                  <a:glow rad="63500">
                    <a:schemeClr val="accent3">
                      <a:satMod val="175000"/>
                      <a:alpha val="25000"/>
                    </a:schemeClr>
                  </a:glow>
                </a:effectLst>
              </c:spPr>
            </c:marker>
            <c:bubble3D val="0"/>
            <c:extLst>
              <c:ext xmlns:c16="http://schemas.microsoft.com/office/drawing/2014/chart" uri="{C3380CC4-5D6E-409C-BE32-E72D297353CC}">
                <c16:uniqueId val="{0000000B-0BB4-0C44-A4ED-99C52A83851A}"/>
              </c:ext>
            </c:extLst>
          </c:dPt>
          <c:dPt>
            <c:idx val="1"/>
            <c:marker>
              <c:symbol val="circle"/>
              <c:size val="4"/>
              <c:spPr>
                <a:solidFill>
                  <a:schemeClr val="accent3">
                    <a:lumMod val="60000"/>
                    <a:lumOff val="40000"/>
                  </a:schemeClr>
                </a:solidFill>
                <a:ln>
                  <a:noFill/>
                </a:ln>
                <a:effectLst>
                  <a:glow rad="63500">
                    <a:schemeClr val="accent3">
                      <a:satMod val="175000"/>
                      <a:alpha val="25000"/>
                    </a:schemeClr>
                  </a:glow>
                </a:effectLst>
              </c:spPr>
            </c:marker>
            <c:bubble3D val="0"/>
            <c:extLst>
              <c:ext xmlns:c16="http://schemas.microsoft.com/office/drawing/2014/chart" uri="{C3380CC4-5D6E-409C-BE32-E72D297353CC}">
                <c16:uniqueId val="{0000000A-0BB4-0C44-A4ED-99C52A83851A}"/>
              </c:ext>
            </c:extLst>
          </c:dPt>
          <c:dPt>
            <c:idx val="2"/>
            <c:marker>
              <c:symbol val="circle"/>
              <c:size val="4"/>
              <c:spPr>
                <a:solidFill>
                  <a:schemeClr val="accent3">
                    <a:lumMod val="60000"/>
                    <a:lumOff val="40000"/>
                  </a:schemeClr>
                </a:solidFill>
                <a:ln>
                  <a:noFill/>
                </a:ln>
                <a:effectLst>
                  <a:glow rad="63500">
                    <a:schemeClr val="accent3">
                      <a:satMod val="175000"/>
                      <a:alpha val="25000"/>
                    </a:schemeClr>
                  </a:glow>
                </a:effectLst>
              </c:spPr>
            </c:marker>
            <c:bubble3D val="0"/>
            <c:extLst>
              <c:ext xmlns:c16="http://schemas.microsoft.com/office/drawing/2014/chart" uri="{C3380CC4-5D6E-409C-BE32-E72D297353CC}">
                <c16:uniqueId val="{00000009-0BB4-0C44-A4ED-99C52A83851A}"/>
              </c:ext>
            </c:extLst>
          </c:dPt>
          <c:dLbls>
            <c:dLbl>
              <c:idx val="0"/>
              <c:layout>
                <c:manualLayout>
                  <c:x val="-6.7406809461493258E-2"/>
                  <c:y val="-3.04431110675490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BB4-0C44-A4ED-99C52A83851A}"/>
                </c:ext>
              </c:extLst>
            </c:dLbl>
            <c:dLbl>
              <c:idx val="1"/>
              <c:layout>
                <c:manualLayout>
                  <c:x val="2.3790638633468215E-2"/>
                  <c:y val="-2.70605431711547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BB4-0C44-A4ED-99C52A83851A}"/>
                </c:ext>
              </c:extLst>
            </c:dLbl>
            <c:dLbl>
              <c:idx val="2"/>
              <c:layout>
                <c:manualLayout>
                  <c:x val="-7.2692778293530466E-17"/>
                  <c:y val="-4.73559505495207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BB4-0C44-A4ED-99C52A8385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'Managment Report'!$A$5:$A$9</c:f>
              <c:strCache>
                <c:ptCount val="4"/>
                <c:pt idx="0">
                  <c:v>Qtr1</c:v>
                </c:pt>
                <c:pt idx="1">
                  <c:v>Qtr2</c:v>
                </c:pt>
                <c:pt idx="2">
                  <c:v>Qtr3</c:v>
                </c:pt>
                <c:pt idx="3">
                  <c:v>Qtr4</c:v>
                </c:pt>
              </c:strCache>
            </c:strRef>
          </c:cat>
          <c:val>
            <c:numRef>
              <c:f>'Managment Report'!$D$5:$D$9</c:f>
              <c:numCache>
                <c:formatCode>General</c:formatCode>
                <c:ptCount val="4"/>
                <c:pt idx="0">
                  <c:v>2174</c:v>
                </c:pt>
                <c:pt idx="1">
                  <c:v>2061.8000000000002</c:v>
                </c:pt>
                <c:pt idx="2">
                  <c:v>3407.5000000000005</c:v>
                </c:pt>
                <c:pt idx="3">
                  <c:v>4337.2</c:v>
                </c:pt>
              </c:numCache>
            </c:numRef>
          </c:val>
          <c:smooth val="0"/>
          <c:extLst>
            <c:ext xmlns:c16="http://schemas.microsoft.com/office/drawing/2014/chart" uri="{C3380CC4-5D6E-409C-BE32-E72D297353CC}">
              <c16:uniqueId val="{00000002-0BB4-0C44-A4ED-99C52A83851A}"/>
            </c:ext>
          </c:extLst>
        </c:ser>
        <c:ser>
          <c:idx val="3"/>
          <c:order val="3"/>
          <c:tx>
            <c:strRef>
              <c:f>'Managment Report'!$E$3:$E$4</c:f>
              <c:strCache>
                <c:ptCount val="1"/>
                <c:pt idx="0">
                  <c:v>Sponsered Google</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Pt>
            <c:idx val="0"/>
            <c:marker>
              <c:symbol val="circle"/>
              <c:size val="4"/>
              <c:spPr>
                <a:solidFill>
                  <a:schemeClr val="accent4">
                    <a:lumMod val="60000"/>
                    <a:lumOff val="40000"/>
                  </a:schemeClr>
                </a:solidFill>
                <a:ln>
                  <a:noFill/>
                </a:ln>
                <a:effectLst>
                  <a:glow rad="63500">
                    <a:schemeClr val="accent4">
                      <a:satMod val="175000"/>
                      <a:alpha val="25000"/>
                    </a:schemeClr>
                  </a:glow>
                </a:effectLst>
              </c:spPr>
            </c:marker>
            <c:bubble3D val="0"/>
            <c:spPr>
              <a:ln w="22225" cap="rnd">
                <a:solidFill>
                  <a:schemeClr val="accent4"/>
                </a:solidFill>
              </a:ln>
              <a:effectLst>
                <a:glow rad="139700">
                  <a:schemeClr val="accent4">
                    <a:satMod val="175000"/>
                    <a:alpha val="14000"/>
                  </a:schemeClr>
                </a:glow>
              </a:effectLst>
            </c:spPr>
            <c:extLst>
              <c:ext xmlns:c16="http://schemas.microsoft.com/office/drawing/2014/chart" uri="{C3380CC4-5D6E-409C-BE32-E72D297353CC}">
                <c16:uniqueId val="{00000006-0BB4-0C44-A4ED-99C52A83851A}"/>
              </c:ext>
            </c:extLst>
          </c:dPt>
          <c:dPt>
            <c:idx val="1"/>
            <c:marker>
              <c:symbol val="circle"/>
              <c:size val="4"/>
              <c:spPr>
                <a:solidFill>
                  <a:schemeClr val="accent4">
                    <a:lumMod val="60000"/>
                    <a:lumOff val="40000"/>
                  </a:schemeClr>
                </a:solidFill>
                <a:ln>
                  <a:noFill/>
                </a:ln>
                <a:effectLst>
                  <a:glow rad="63500">
                    <a:schemeClr val="accent4">
                      <a:satMod val="175000"/>
                      <a:alpha val="25000"/>
                    </a:schemeClr>
                  </a:glow>
                </a:effectLst>
              </c:spPr>
            </c:marker>
            <c:bubble3D val="0"/>
            <c:spPr>
              <a:ln w="22225" cap="rnd">
                <a:solidFill>
                  <a:schemeClr val="accent4"/>
                </a:solidFill>
              </a:ln>
              <a:effectLst>
                <a:glow rad="139700">
                  <a:schemeClr val="accent4">
                    <a:satMod val="175000"/>
                    <a:alpha val="14000"/>
                  </a:schemeClr>
                </a:glow>
              </a:effectLst>
            </c:spPr>
            <c:extLst>
              <c:ext xmlns:c16="http://schemas.microsoft.com/office/drawing/2014/chart" uri="{C3380CC4-5D6E-409C-BE32-E72D297353CC}">
                <c16:uniqueId val="{00000004-0BB4-0C44-A4ED-99C52A83851A}"/>
              </c:ext>
            </c:extLst>
          </c:dPt>
          <c:dLbls>
            <c:dLbl>
              <c:idx val="0"/>
              <c:layout>
                <c:manualLayout>
                  <c:x val="9.3703148425783669E-4"/>
                  <c:y val="-4.22697493830492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BB4-0C44-A4ED-99C52A83851A}"/>
                </c:ext>
              </c:extLst>
            </c:dLbl>
            <c:dLbl>
              <c:idx val="1"/>
              <c:layout>
                <c:manualLayout>
                  <c:x val="7.9302128778227388E-3"/>
                  <c:y val="3.04431110675490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BB4-0C44-A4ED-99C52A8385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'Managment Report'!$A$5:$A$9</c:f>
              <c:strCache>
                <c:ptCount val="4"/>
                <c:pt idx="0">
                  <c:v>Qtr1</c:v>
                </c:pt>
                <c:pt idx="1">
                  <c:v>Qtr2</c:v>
                </c:pt>
                <c:pt idx="2">
                  <c:v>Qtr3</c:v>
                </c:pt>
                <c:pt idx="3">
                  <c:v>Qtr4</c:v>
                </c:pt>
              </c:strCache>
            </c:strRef>
          </c:cat>
          <c:val>
            <c:numRef>
              <c:f>'Managment Report'!$E$5:$E$9</c:f>
              <c:numCache>
                <c:formatCode>General</c:formatCode>
                <c:ptCount val="4"/>
                <c:pt idx="0">
                  <c:v>64518</c:v>
                </c:pt>
                <c:pt idx="1">
                  <c:v>36080</c:v>
                </c:pt>
                <c:pt idx="2">
                  <c:v>36405.899999999994</c:v>
                </c:pt>
                <c:pt idx="3">
                  <c:v>45341.399999999994</c:v>
                </c:pt>
              </c:numCache>
            </c:numRef>
          </c:val>
          <c:smooth val="0"/>
          <c:extLst>
            <c:ext xmlns:c16="http://schemas.microsoft.com/office/drawing/2014/chart" uri="{C3380CC4-5D6E-409C-BE32-E72D297353CC}">
              <c16:uniqueId val="{00000003-0BB4-0C44-A4ED-99C52A83851A}"/>
            </c:ext>
          </c:extLst>
        </c:ser>
        <c:dLbls>
          <c:showLegendKey val="0"/>
          <c:showVal val="0"/>
          <c:showCatName val="0"/>
          <c:showSerName val="0"/>
          <c:showPercent val="0"/>
          <c:showBubbleSize val="0"/>
        </c:dLbls>
        <c:marker val="1"/>
        <c:smooth val="0"/>
        <c:axId val="1930536240"/>
        <c:axId val="78189263"/>
      </c:lineChart>
      <c:catAx>
        <c:axId val="19305362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189263"/>
        <c:crosses val="autoZero"/>
        <c:auto val="1"/>
        <c:lblAlgn val="ctr"/>
        <c:lblOffset val="100"/>
        <c:noMultiLvlLbl val="0"/>
      </c:catAx>
      <c:valAx>
        <c:axId val="781892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3053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Bounce Rate Comparison Across Quarter 2</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192-6842-A668-CCA9D682729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192-6842-A668-CCA9D682729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192-6842-A668-CCA9D682729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192-6842-A668-CCA9D682729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(Sheet1!$T$62,Sheet1!$T$66,Sheet1!$T$70,Sheet1!$T$74)</c:f>
              <c:strCache>
                <c:ptCount val="4"/>
                <c:pt idx="0">
                  <c:v>Organic Google-Q2</c:v>
                </c:pt>
                <c:pt idx="1">
                  <c:v>Sponsered Google-Q2</c:v>
                </c:pt>
                <c:pt idx="2">
                  <c:v>Sponsered Facebook-Q2</c:v>
                </c:pt>
                <c:pt idx="3">
                  <c:v>Direct-Q2</c:v>
                </c:pt>
              </c:strCache>
            </c:strRef>
          </c:cat>
          <c:val>
            <c:numRef>
              <c:f>(Sheet1!$V$62,Sheet1!$V$66,Sheet1!$V$70,Sheet1!$V$74)</c:f>
              <c:numCache>
                <c:formatCode>0.00%</c:formatCode>
                <c:ptCount val="4"/>
                <c:pt idx="0">
                  <c:v>0.24077942083417705</c:v>
                </c:pt>
                <c:pt idx="1">
                  <c:v>0.51752984790695189</c:v>
                </c:pt>
                <c:pt idx="2">
                  <c:v>0.38156495787608419</c:v>
                </c:pt>
                <c:pt idx="3">
                  <c:v>0.52777813276470509</c:v>
                </c:pt>
              </c:numCache>
            </c:numRef>
          </c:val>
          <c:extLst>
            <c:ext xmlns:c16="http://schemas.microsoft.com/office/drawing/2014/chart" uri="{C3380CC4-5D6E-409C-BE32-E72D297353CC}">
              <c16:uniqueId val="{00000000-7338-C544-A1BF-7E4431F2CDE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Bounce Rate Comparison Across Quarter 3</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B44-3D4B-91E9-998EDEEB776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B44-3D4B-91E9-998EDEEB776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B44-3D4B-91E9-998EDEEB776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B44-3D4B-91E9-998EDEEB776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(Sheet1!$T$63,Sheet1!$T$67,Sheet1!$T$71,Sheet1!$T$75)</c:f>
              <c:strCache>
                <c:ptCount val="4"/>
                <c:pt idx="0">
                  <c:v>Organic Google-Q3</c:v>
                </c:pt>
                <c:pt idx="1">
                  <c:v>Sponsered Google-Q3</c:v>
                </c:pt>
                <c:pt idx="2">
                  <c:v>Sponsered Facebook-Q3</c:v>
                </c:pt>
                <c:pt idx="3">
                  <c:v>Direct-Q3</c:v>
                </c:pt>
              </c:strCache>
            </c:strRef>
          </c:cat>
          <c:val>
            <c:numRef>
              <c:f>(Sheet1!$V$63,Sheet1!$V$67,Sheet1!$V$71,Sheet1!$V$75)</c:f>
              <c:numCache>
                <c:formatCode>0.00%</c:formatCode>
                <c:ptCount val="4"/>
                <c:pt idx="0">
                  <c:v>0.22662135991302335</c:v>
                </c:pt>
                <c:pt idx="1">
                  <c:v>0.28444021303383649</c:v>
                </c:pt>
                <c:pt idx="2">
                  <c:v>0.24117755464654256</c:v>
                </c:pt>
                <c:pt idx="3">
                  <c:v>0.54868912490933952</c:v>
                </c:pt>
              </c:numCache>
            </c:numRef>
          </c:val>
          <c:extLst>
            <c:ext xmlns:c16="http://schemas.microsoft.com/office/drawing/2014/chart" uri="{C3380CC4-5D6E-409C-BE32-E72D297353CC}">
              <c16:uniqueId val="{00000000-9678-084B-8060-7DD0378AF1A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Bounce Rate Comparison Across Quarter 4 </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r>
              <a:rPr lang="en-US"/>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F22-0549-8202-ECCD2C7D22A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F22-0549-8202-ECCD2C7D22A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F22-0549-8202-ECCD2C7D22A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F22-0549-8202-ECCD2C7D22A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(Sheet1!$T$64,Sheet1!$T$68,Sheet1!$T$72,Sheet1!$T$76)</c:f>
              <c:strCache>
                <c:ptCount val="4"/>
                <c:pt idx="0">
                  <c:v>Organic Google-Q4</c:v>
                </c:pt>
                <c:pt idx="1">
                  <c:v>Sponsered Google-Q4</c:v>
                </c:pt>
                <c:pt idx="2">
                  <c:v>Sponsered Facebook-Q4</c:v>
                </c:pt>
                <c:pt idx="3">
                  <c:v>Direct-Q4</c:v>
                </c:pt>
              </c:strCache>
            </c:strRef>
          </c:cat>
          <c:val>
            <c:numRef>
              <c:f>(Sheet1!$V$64,Sheet1!$V$68,Sheet1!$V$72,Sheet1!$V$76)</c:f>
              <c:numCache>
                <c:formatCode>0.00%</c:formatCode>
                <c:ptCount val="4"/>
                <c:pt idx="0">
                  <c:v>0.2744050173466826</c:v>
                </c:pt>
                <c:pt idx="1">
                  <c:v>0.38540484912985257</c:v>
                </c:pt>
                <c:pt idx="2">
                  <c:v>0.26674679919115701</c:v>
                </c:pt>
                <c:pt idx="3">
                  <c:v>0.51935240520321346</c:v>
                </c:pt>
              </c:numCache>
            </c:numRef>
          </c:val>
          <c:extLst>
            <c:ext xmlns:c16="http://schemas.microsoft.com/office/drawing/2014/chart" uri="{C3380CC4-5D6E-409C-BE32-E72D297353CC}">
              <c16:uniqueId val="{00000000-1CA9-8F46-8D2D-24C6012A892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a:t>Transactions Comparison Across Quarter</a:t>
            </a:r>
            <a:r>
              <a:rPr lang="en-US" sz="2000" baseline="0"/>
              <a:t> 1</a:t>
            </a:r>
            <a:endParaRPr lang="en-US" sz="2000"/>
          </a:p>
        </c:rich>
      </c:tx>
      <c:layout>
        <c:manualLayout>
          <c:xMode val="edge"/>
          <c:yMode val="edge"/>
          <c:x val="0.29795718509502367"/>
          <c:y val="3.923221558703133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3.3118868440109132E-2"/>
          <c:y val="0.14840675329560907"/>
          <c:w val="0.95410959586637412"/>
          <c:h val="0.77687890989968011"/>
        </c:manualLayout>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(Sheet1!$T$61,Sheet1!$T$65,Sheet1!$T$69,Sheet1!$T$73)</c:f>
              <c:strCache>
                <c:ptCount val="4"/>
                <c:pt idx="0">
                  <c:v>Organic Google-Q1</c:v>
                </c:pt>
                <c:pt idx="1">
                  <c:v>Sponsered Google-Q1</c:v>
                </c:pt>
                <c:pt idx="2">
                  <c:v>Sponsered Facebook-Q1</c:v>
                </c:pt>
                <c:pt idx="3">
                  <c:v>Direct-Q1</c:v>
                </c:pt>
              </c:strCache>
            </c:strRef>
          </c:cat>
          <c:val>
            <c:numRef>
              <c:f>(Sheet1!$X$61,Sheet1!$X$65,Sheet1!$X$69,Sheet1!$X$73)</c:f>
              <c:numCache>
                <c:formatCode>General</c:formatCode>
                <c:ptCount val="4"/>
                <c:pt idx="0">
                  <c:v>734</c:v>
                </c:pt>
                <c:pt idx="1">
                  <c:v>757</c:v>
                </c:pt>
                <c:pt idx="2">
                  <c:v>21</c:v>
                </c:pt>
                <c:pt idx="3">
                  <c:v>138</c:v>
                </c:pt>
              </c:numCache>
            </c:numRef>
          </c:val>
          <c:extLst>
            <c:ext xmlns:c16="http://schemas.microsoft.com/office/drawing/2014/chart" uri="{C3380CC4-5D6E-409C-BE32-E72D297353CC}">
              <c16:uniqueId val="{00000000-2A42-0444-8257-268CBAAFC07B}"/>
            </c:ext>
          </c:extLst>
        </c:ser>
        <c:dLbls>
          <c:showLegendKey val="0"/>
          <c:showVal val="0"/>
          <c:showCatName val="0"/>
          <c:showSerName val="0"/>
          <c:showPercent val="0"/>
          <c:showBubbleSize val="0"/>
        </c:dLbls>
        <c:gapWidth val="315"/>
        <c:overlap val="-40"/>
        <c:axId val="571015872"/>
        <c:axId val="574330224"/>
      </c:barChart>
      <c:catAx>
        <c:axId val="5710158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endParaRPr lang="en-US"/>
          </a:p>
        </c:txPr>
        <c:crossAx val="574330224"/>
        <c:crosses val="autoZero"/>
        <c:auto val="1"/>
        <c:lblAlgn val="ctr"/>
        <c:lblOffset val="100"/>
        <c:noMultiLvlLbl val="0"/>
      </c:catAx>
      <c:valAx>
        <c:axId val="5743302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101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a:t>Transactions Comparison Across Quarter 2</a:t>
            </a:r>
          </a:p>
          <a:p>
            <a:pPr>
              <a:defRPr/>
            </a:pPr>
            <a:endParaRPr lang="en-US"/>
          </a:p>
        </c:rich>
      </c:tx>
      <c:layout>
        <c:manualLayout>
          <c:xMode val="edge"/>
          <c:yMode val="edge"/>
          <c:x val="0.32385920774751559"/>
          <c:y val="4.039770373938645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2.6239578088832864E-2"/>
          <c:y val="0.14384184142048065"/>
          <c:w val="0.96364172752550692"/>
          <c:h val="0.76251497380102806"/>
        </c:manualLayout>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(Sheet1!$T$62,Sheet1!$T$66,Sheet1!$T$70,Sheet1!$T$74)</c:f>
              <c:strCache>
                <c:ptCount val="4"/>
                <c:pt idx="0">
                  <c:v>Organic Google-Q2</c:v>
                </c:pt>
                <c:pt idx="1">
                  <c:v>Sponsered Google-Q2</c:v>
                </c:pt>
                <c:pt idx="2">
                  <c:v>Sponsered Facebook-Q2</c:v>
                </c:pt>
                <c:pt idx="3">
                  <c:v>Direct-Q2</c:v>
                </c:pt>
              </c:strCache>
            </c:strRef>
          </c:cat>
          <c:val>
            <c:numRef>
              <c:f>(Sheet1!$X$62,Sheet1!$X$66,Sheet1!$X$70,Sheet1!$X$74)</c:f>
              <c:numCache>
                <c:formatCode>General</c:formatCode>
                <c:ptCount val="4"/>
                <c:pt idx="0">
                  <c:v>359</c:v>
                </c:pt>
                <c:pt idx="1">
                  <c:v>385</c:v>
                </c:pt>
                <c:pt idx="2">
                  <c:v>18</c:v>
                </c:pt>
                <c:pt idx="3">
                  <c:v>90</c:v>
                </c:pt>
              </c:numCache>
            </c:numRef>
          </c:val>
          <c:extLst>
            <c:ext xmlns:c16="http://schemas.microsoft.com/office/drawing/2014/chart" uri="{C3380CC4-5D6E-409C-BE32-E72D297353CC}">
              <c16:uniqueId val="{00000000-9C6D-D941-9651-853B913EB105}"/>
            </c:ext>
          </c:extLst>
        </c:ser>
        <c:dLbls>
          <c:showLegendKey val="0"/>
          <c:showVal val="0"/>
          <c:showCatName val="0"/>
          <c:showSerName val="0"/>
          <c:showPercent val="0"/>
          <c:showBubbleSize val="0"/>
        </c:dLbls>
        <c:gapWidth val="315"/>
        <c:overlap val="-40"/>
        <c:axId val="816499680"/>
        <c:axId val="816520224"/>
      </c:barChart>
      <c:catAx>
        <c:axId val="8164996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816520224"/>
        <c:crosses val="autoZero"/>
        <c:auto val="1"/>
        <c:lblAlgn val="ctr"/>
        <c:lblOffset val="100"/>
        <c:noMultiLvlLbl val="0"/>
      </c:catAx>
      <c:valAx>
        <c:axId val="8165202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649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1" i="0" u="none" strike="noStrike" kern="1200" cap="none" baseline="0">
                <a:solidFill>
                  <a:sysClr val="window" lastClr="FFFFFF">
                    <a:lumMod val="85000"/>
                  </a:sysClr>
                </a:solidFill>
                <a:latin typeface="+mn-lt"/>
                <a:ea typeface="+mn-ea"/>
                <a:cs typeface="+mn-cs"/>
              </a:defRPr>
            </a:pPr>
            <a:r>
              <a:rPr lang="en-US" sz="2000" b="1" i="0" baseline="0">
                <a:effectLst/>
              </a:rPr>
              <a:t>Transactions Comparison Across Quarter 3</a:t>
            </a:r>
            <a:endParaRPr lang="en-US" sz="2000">
              <a:effectLst/>
            </a:endParaRPr>
          </a:p>
        </c:rich>
      </c:tx>
      <c:layout>
        <c:manualLayout>
          <c:xMode val="edge"/>
          <c:yMode val="edge"/>
          <c:x val="0.34244826282744734"/>
          <c:y val="4.188450744980706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1" i="0" u="none" strike="noStrike" kern="1200" cap="none" baseline="0">
              <a:solidFill>
                <a:sysClr val="window" lastClr="FFFFFF">
                  <a:lumMod val="85000"/>
                </a:sysClr>
              </a:solidFill>
              <a:latin typeface="+mn-lt"/>
              <a:ea typeface="+mn-ea"/>
              <a:cs typeface="+mn-cs"/>
            </a:defRPr>
          </a:pPr>
          <a:endParaRPr lang="en-US"/>
        </a:p>
      </c:txPr>
    </c:title>
    <c:autoTitleDeleted val="0"/>
    <c:plotArea>
      <c:layout>
        <c:manualLayout>
          <c:layoutTarget val="inner"/>
          <c:xMode val="edge"/>
          <c:yMode val="edge"/>
          <c:x val="2.9372988885896099E-2"/>
          <c:y val="0.12377718387905468"/>
          <c:w val="0.95929998837297736"/>
          <c:h val="0.78794065842181882"/>
        </c:manualLayout>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(Sheet1!$T$63,Sheet1!$T$67,Sheet1!$T$71,Sheet1!$T$75)</c:f>
              <c:strCache>
                <c:ptCount val="4"/>
                <c:pt idx="0">
                  <c:v>Organic Google-Q3</c:v>
                </c:pt>
                <c:pt idx="1">
                  <c:v>Sponsered Google-Q3</c:v>
                </c:pt>
                <c:pt idx="2">
                  <c:v>Sponsered Facebook-Q3</c:v>
                </c:pt>
                <c:pt idx="3">
                  <c:v>Direct-Q3</c:v>
                </c:pt>
              </c:strCache>
            </c:strRef>
          </c:cat>
          <c:val>
            <c:numRef>
              <c:f>(Sheet1!$X$63,Sheet1!$X$67,Sheet1!$X$71,Sheet1!$X$75)</c:f>
              <c:numCache>
                <c:formatCode>General</c:formatCode>
                <c:ptCount val="4"/>
                <c:pt idx="0">
                  <c:v>477</c:v>
                </c:pt>
                <c:pt idx="1">
                  <c:v>322</c:v>
                </c:pt>
                <c:pt idx="2">
                  <c:v>29</c:v>
                </c:pt>
                <c:pt idx="3">
                  <c:v>111</c:v>
                </c:pt>
              </c:numCache>
            </c:numRef>
          </c:val>
          <c:extLst>
            <c:ext xmlns:c16="http://schemas.microsoft.com/office/drawing/2014/chart" uri="{C3380CC4-5D6E-409C-BE32-E72D297353CC}">
              <c16:uniqueId val="{00000000-CC98-E143-9847-89E4DFA64A08}"/>
            </c:ext>
          </c:extLst>
        </c:ser>
        <c:dLbls>
          <c:showLegendKey val="0"/>
          <c:showVal val="0"/>
          <c:showCatName val="0"/>
          <c:showSerName val="0"/>
          <c:showPercent val="0"/>
          <c:showBubbleSize val="0"/>
        </c:dLbls>
        <c:gapWidth val="315"/>
        <c:overlap val="-40"/>
        <c:axId val="1737798784"/>
        <c:axId val="1737800464"/>
      </c:barChart>
      <c:catAx>
        <c:axId val="17377987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1737800464"/>
        <c:crosses val="autoZero"/>
        <c:auto val="1"/>
        <c:lblAlgn val="ctr"/>
        <c:lblOffset val="100"/>
        <c:noMultiLvlLbl val="0"/>
      </c:catAx>
      <c:valAx>
        <c:axId val="17378004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779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cap="none" baseline="0">
                <a:solidFill>
                  <a:schemeClr val="lt1">
                    <a:lumMod val="85000"/>
                  </a:schemeClr>
                </a:solidFill>
                <a:latin typeface="+mn-lt"/>
                <a:ea typeface="+mn-ea"/>
                <a:cs typeface="+mn-cs"/>
              </a:defRPr>
            </a:pPr>
            <a:r>
              <a:rPr lang="en-US" sz="2000" b="1" i="0" baseline="0">
                <a:effectLst/>
              </a:rPr>
              <a:t>Transactions Comparison Across Quarter 4</a:t>
            </a:r>
            <a:endParaRPr lang="en-US" sz="2000">
              <a:effectLst/>
            </a:endParaRPr>
          </a:p>
        </c:rich>
      </c:tx>
      <c:layout>
        <c:manualLayout>
          <c:xMode val="edge"/>
          <c:yMode val="edge"/>
          <c:x val="0.34845151584335654"/>
          <c:y val="3.1675983784556751E-2"/>
        </c:manualLayout>
      </c:layout>
      <c:overlay val="0"/>
      <c:spPr>
        <a:noFill/>
        <a:ln>
          <a:noFill/>
        </a:ln>
        <a:effectLst/>
      </c:spPr>
      <c:txPr>
        <a:bodyPr rot="0" spcFirstLastPara="1" vertOverflow="ellipsis" vert="horz" wrap="square" anchor="ctr" anchorCtr="1"/>
        <a:lstStyle/>
        <a:p>
          <a:pPr>
            <a:defRPr sz="20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2.6862073488663107E-2"/>
          <c:y val="0.10574499253411196"/>
          <c:w val="0.96277918098285586"/>
          <c:h val="0.82788671983094764"/>
        </c:manualLayout>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(Sheet1!$T$64,Sheet1!$T$68,Sheet1!$T$72,Sheet1!$T$76)</c:f>
              <c:strCache>
                <c:ptCount val="4"/>
                <c:pt idx="0">
                  <c:v>Organic Google-Q4</c:v>
                </c:pt>
                <c:pt idx="1">
                  <c:v>Sponsered Google-Q4</c:v>
                </c:pt>
                <c:pt idx="2">
                  <c:v>Sponsered Facebook-Q4</c:v>
                </c:pt>
                <c:pt idx="3">
                  <c:v>Direct-Q4</c:v>
                </c:pt>
              </c:strCache>
            </c:strRef>
          </c:cat>
          <c:val>
            <c:numRef>
              <c:f>(Sheet1!$X$64,Sheet1!$X$68,Sheet1!$X$72,Sheet1!$X$76)</c:f>
              <c:numCache>
                <c:formatCode>General</c:formatCode>
                <c:ptCount val="4"/>
                <c:pt idx="0">
                  <c:v>768</c:v>
                </c:pt>
                <c:pt idx="1">
                  <c:v>390</c:v>
                </c:pt>
                <c:pt idx="2">
                  <c:v>32</c:v>
                </c:pt>
                <c:pt idx="3">
                  <c:v>173</c:v>
                </c:pt>
              </c:numCache>
            </c:numRef>
          </c:val>
          <c:extLst>
            <c:ext xmlns:c16="http://schemas.microsoft.com/office/drawing/2014/chart" uri="{C3380CC4-5D6E-409C-BE32-E72D297353CC}">
              <c16:uniqueId val="{00000000-31A0-1E44-A352-1A8EC8766ED6}"/>
            </c:ext>
          </c:extLst>
        </c:ser>
        <c:dLbls>
          <c:showLegendKey val="0"/>
          <c:showVal val="0"/>
          <c:showCatName val="0"/>
          <c:showSerName val="0"/>
          <c:showPercent val="0"/>
          <c:showBubbleSize val="0"/>
        </c:dLbls>
        <c:gapWidth val="315"/>
        <c:overlap val="-40"/>
        <c:axId val="1736626736"/>
        <c:axId val="1736628416"/>
      </c:barChart>
      <c:catAx>
        <c:axId val="17366267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1736628416"/>
        <c:crosses val="autoZero"/>
        <c:auto val="1"/>
        <c:lblAlgn val="ctr"/>
        <c:lblOffset val="100"/>
        <c:noMultiLvlLbl val="0"/>
      </c:catAx>
      <c:valAx>
        <c:axId val="17366284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662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en-US" sz="1800"/>
              <a:t>Revenue Analysis Over Quarters</a:t>
            </a:r>
          </a:p>
        </c:rich>
      </c:tx>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dLbls>
            <c:dLbl>
              <c:idx val="5"/>
              <c:layout>
                <c:manualLayout>
                  <c:x val="-2.2980499628632769E-2"/>
                  <c:y val="3.1862732799624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AA9-7342-A863-A5C856B427DA}"/>
                </c:ext>
              </c:extLst>
            </c:dLbl>
            <c:dLbl>
              <c:idx val="6"/>
              <c:layout>
                <c:manualLayout>
                  <c:x val="-3.0640666171509721E-3"/>
                  <c:y val="4.41176300302492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AA9-7342-A863-A5C856B427DA}"/>
                </c:ext>
              </c:extLst>
            </c:dLbl>
            <c:dLbl>
              <c:idx val="8"/>
              <c:layout>
                <c:manualLayout>
                  <c:x val="6.1281332343019442E-3"/>
                  <c:y val="-2.4509794461249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AA9-7342-A863-A5C856B427DA}"/>
                </c:ext>
              </c:extLst>
            </c:dLbl>
            <c:dLbl>
              <c:idx val="9"/>
              <c:layout>
                <c:manualLayout>
                  <c:x val="-1.5320333085755142E-3"/>
                  <c:y val="2.2058815015124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AA9-7342-A863-A5C856B427DA}"/>
                </c:ext>
              </c:extLst>
            </c:dLbl>
            <c:dLbl>
              <c:idx val="10"/>
              <c:layout>
                <c:manualLayout>
                  <c:x val="6.1281332343020569E-3"/>
                  <c:y val="-3.67646916918745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AA9-7342-A863-A5C856B427DA}"/>
                </c:ext>
              </c:extLst>
            </c:dLbl>
            <c:dLbl>
              <c:idx val="11"/>
              <c:layout>
                <c:manualLayout>
                  <c:x val="2.9108632862934771E-2"/>
                  <c:y val="4.901958892249925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AA9-7342-A863-A5C856B427DA}"/>
                </c:ext>
              </c:extLst>
            </c:dLbl>
            <c:dLbl>
              <c:idx val="12"/>
              <c:layout>
                <c:manualLayout>
                  <c:x val="-1.5320333085755142E-3"/>
                  <c:y val="-2.4509794461249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AA9-7342-A863-A5C856B427DA}"/>
                </c:ext>
              </c:extLst>
            </c:dLbl>
            <c:dLbl>
              <c:idx val="13"/>
              <c:layout>
                <c:manualLayout>
                  <c:x val="1.3788299777179628E-2"/>
                  <c:y val="9.80391778449976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AA9-7342-A863-A5C856B427DA}"/>
                </c:ext>
              </c:extLst>
            </c:dLbl>
            <c:dLbl>
              <c:idx val="14"/>
              <c:layout>
                <c:manualLayout>
                  <c:x val="1.5320333085754917E-2"/>
                  <c:y val="-2.45097944612487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AA9-7342-A863-A5C856B427DA}"/>
                </c:ext>
              </c:extLst>
            </c:dLbl>
            <c:dLbl>
              <c:idx val="15"/>
              <c:layout>
                <c:manualLayout>
                  <c:x val="-1.123478114440329E-16"/>
                  <c:y val="-4.16666505841243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AA9-7342-A863-A5C856B427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Sheet1!$T$61:$T$76</c:f>
              <c:strCache>
                <c:ptCount val="16"/>
                <c:pt idx="0">
                  <c:v>Organic Google-Q1</c:v>
                </c:pt>
                <c:pt idx="1">
                  <c:v>Organic Google-Q2</c:v>
                </c:pt>
                <c:pt idx="2">
                  <c:v>Organic Google-Q3</c:v>
                </c:pt>
                <c:pt idx="3">
                  <c:v>Organic Google-Q4</c:v>
                </c:pt>
                <c:pt idx="4">
                  <c:v>Sponsered Google-Q1</c:v>
                </c:pt>
                <c:pt idx="5">
                  <c:v>Sponsered Google-Q2</c:v>
                </c:pt>
                <c:pt idx="6">
                  <c:v>Sponsered Google-Q3</c:v>
                </c:pt>
                <c:pt idx="7">
                  <c:v>Sponsered Google-Q4</c:v>
                </c:pt>
                <c:pt idx="8">
                  <c:v>Sponsered Facebook-Q1</c:v>
                </c:pt>
                <c:pt idx="9">
                  <c:v>Sponsered Facebook-Q2</c:v>
                </c:pt>
                <c:pt idx="10">
                  <c:v>Sponsered Facebook-Q3</c:v>
                </c:pt>
                <c:pt idx="11">
                  <c:v>Sponsered Facebook-Q4</c:v>
                </c:pt>
                <c:pt idx="12">
                  <c:v>Direct-Q1</c:v>
                </c:pt>
                <c:pt idx="13">
                  <c:v>Direct-Q2</c:v>
                </c:pt>
                <c:pt idx="14">
                  <c:v>Direct-Q3</c:v>
                </c:pt>
                <c:pt idx="15">
                  <c:v>Direct-Q4</c:v>
                </c:pt>
              </c:strCache>
            </c:strRef>
          </c:cat>
          <c:val>
            <c:numRef>
              <c:f>Sheet1!$Y$61:$Y$76</c:f>
              <c:numCache>
                <c:formatCode>"₪"#,##0.00</c:formatCode>
                <c:ptCount val="16"/>
                <c:pt idx="0">
                  <c:v>61886</c:v>
                </c:pt>
                <c:pt idx="1">
                  <c:v>33292</c:v>
                </c:pt>
                <c:pt idx="2">
                  <c:v>54308.7</c:v>
                </c:pt>
                <c:pt idx="3">
                  <c:v>92120.799999999988</c:v>
                </c:pt>
                <c:pt idx="4">
                  <c:v>64518</c:v>
                </c:pt>
                <c:pt idx="5">
                  <c:v>36080</c:v>
                </c:pt>
                <c:pt idx="6">
                  <c:v>36405.899999999994</c:v>
                </c:pt>
                <c:pt idx="7">
                  <c:v>45341.399999999994</c:v>
                </c:pt>
                <c:pt idx="8">
                  <c:v>2174</c:v>
                </c:pt>
                <c:pt idx="9">
                  <c:v>2061.8000000000002</c:v>
                </c:pt>
                <c:pt idx="10">
                  <c:v>3407.5000000000005</c:v>
                </c:pt>
                <c:pt idx="11">
                  <c:v>4337.2</c:v>
                </c:pt>
                <c:pt idx="12">
                  <c:v>11261</c:v>
                </c:pt>
                <c:pt idx="13">
                  <c:v>9339.69</c:v>
                </c:pt>
                <c:pt idx="14">
                  <c:v>13683.1</c:v>
                </c:pt>
                <c:pt idx="15">
                  <c:v>26069.1</c:v>
                </c:pt>
              </c:numCache>
            </c:numRef>
          </c:val>
          <c:smooth val="0"/>
          <c:extLst>
            <c:ext xmlns:c16="http://schemas.microsoft.com/office/drawing/2014/chart" uri="{C3380CC4-5D6E-409C-BE32-E72D297353CC}">
              <c16:uniqueId val="{00000000-5AA9-7342-A863-A5C856B427DA}"/>
            </c:ext>
          </c:extLst>
        </c:ser>
        <c:dLbls>
          <c:showLegendKey val="0"/>
          <c:showVal val="0"/>
          <c:showCatName val="0"/>
          <c:showSerName val="0"/>
          <c:showPercent val="0"/>
          <c:showBubbleSize val="0"/>
        </c:dLbls>
        <c:smooth val="0"/>
        <c:axId val="839929408"/>
        <c:axId val="839982224"/>
      </c:lineChart>
      <c:catAx>
        <c:axId val="8399294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839982224"/>
        <c:crosses val="autoZero"/>
        <c:auto val="1"/>
        <c:lblAlgn val="ctr"/>
        <c:lblOffset val="100"/>
        <c:noMultiLvlLbl val="0"/>
      </c:catAx>
      <c:valAx>
        <c:axId val="8399822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992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a:t>Organic Google Overall Performance Comparison</a:t>
            </a:r>
          </a:p>
          <a:p>
            <a:pPr>
              <a:defRPr/>
            </a:pPr>
            <a:endParaRPr lang="en-US"/>
          </a:p>
        </c:rich>
      </c:tx>
      <c:layout>
        <c:manualLayout>
          <c:xMode val="edge"/>
          <c:yMode val="edge"/>
          <c:x val="0.20787053919985107"/>
          <c:y val="5.073018399345079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Sheet1!$U$60</c:f>
              <c:strCache>
                <c:ptCount val="1"/>
                <c:pt idx="0">
                  <c:v>Qsessions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Sheet1!$T$61:$T$64</c:f>
              <c:strCache>
                <c:ptCount val="4"/>
                <c:pt idx="0">
                  <c:v>Organic Google-Q1</c:v>
                </c:pt>
                <c:pt idx="1">
                  <c:v>Organic Google-Q2</c:v>
                </c:pt>
                <c:pt idx="2">
                  <c:v>Organic Google-Q3</c:v>
                </c:pt>
                <c:pt idx="3">
                  <c:v>Organic Google-Q4</c:v>
                </c:pt>
              </c:strCache>
            </c:strRef>
          </c:cat>
          <c:val>
            <c:numRef>
              <c:f>Sheet1!$U$61:$U$64</c:f>
              <c:numCache>
                <c:formatCode>General</c:formatCode>
                <c:ptCount val="4"/>
                <c:pt idx="0">
                  <c:v>994312</c:v>
                </c:pt>
                <c:pt idx="1">
                  <c:v>1081521</c:v>
                </c:pt>
                <c:pt idx="2">
                  <c:v>1273905</c:v>
                </c:pt>
                <c:pt idx="3">
                  <c:v>1413815</c:v>
                </c:pt>
              </c:numCache>
            </c:numRef>
          </c:val>
          <c:extLst>
            <c:ext xmlns:c16="http://schemas.microsoft.com/office/drawing/2014/chart" uri="{C3380CC4-5D6E-409C-BE32-E72D297353CC}">
              <c16:uniqueId val="{00000000-C39A-954B-9D2F-4B58F080632F}"/>
            </c:ext>
          </c:extLst>
        </c:ser>
        <c:ser>
          <c:idx val="1"/>
          <c:order val="1"/>
          <c:tx>
            <c:strRef>
              <c:f>Sheet1!$X$60</c:f>
              <c:strCache>
                <c:ptCount val="1"/>
                <c:pt idx="0">
                  <c:v>QTransactions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Sheet1!$T$61:$T$64</c:f>
              <c:strCache>
                <c:ptCount val="4"/>
                <c:pt idx="0">
                  <c:v>Organic Google-Q1</c:v>
                </c:pt>
                <c:pt idx="1">
                  <c:v>Organic Google-Q2</c:v>
                </c:pt>
                <c:pt idx="2">
                  <c:v>Organic Google-Q3</c:v>
                </c:pt>
                <c:pt idx="3">
                  <c:v>Organic Google-Q4</c:v>
                </c:pt>
              </c:strCache>
            </c:strRef>
          </c:cat>
          <c:val>
            <c:numRef>
              <c:f>Sheet1!$X$61:$X$64</c:f>
              <c:numCache>
                <c:formatCode>General</c:formatCode>
                <c:ptCount val="4"/>
                <c:pt idx="0">
                  <c:v>734</c:v>
                </c:pt>
                <c:pt idx="1">
                  <c:v>359</c:v>
                </c:pt>
                <c:pt idx="2">
                  <c:v>477</c:v>
                </c:pt>
                <c:pt idx="3">
                  <c:v>768</c:v>
                </c:pt>
              </c:numCache>
            </c:numRef>
          </c:val>
          <c:extLst>
            <c:ext xmlns:c16="http://schemas.microsoft.com/office/drawing/2014/chart" uri="{C3380CC4-5D6E-409C-BE32-E72D297353CC}">
              <c16:uniqueId val="{00000001-C39A-954B-9D2F-4B58F080632F}"/>
            </c:ext>
          </c:extLst>
        </c:ser>
        <c:ser>
          <c:idx val="2"/>
          <c:order val="2"/>
          <c:tx>
            <c:strRef>
              <c:f>Sheet1!$Y$60</c:f>
              <c:strCache>
                <c:ptCount val="1"/>
                <c:pt idx="0">
                  <c:v>QRevenue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dLbl>
              <c:idx val="0"/>
              <c:layout>
                <c:manualLayout>
                  <c:x val="2.691131952079839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39A-954B-9D2F-4B58F080632F}"/>
                </c:ext>
              </c:extLst>
            </c:dLbl>
            <c:dLbl>
              <c:idx val="1"/>
              <c:layout>
                <c:manualLayout>
                  <c:x val="2.691131952079839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9A-954B-9D2F-4B58F080632F}"/>
                </c:ext>
              </c:extLst>
            </c:dLbl>
            <c:dLbl>
              <c:idx val="2"/>
              <c:layout>
                <c:manualLayout>
                  <c:x val="1.681957470049887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39A-954B-9D2F-4B58F080632F}"/>
                </c:ext>
              </c:extLst>
            </c:dLbl>
            <c:dLbl>
              <c:idx val="3"/>
              <c:layout>
                <c:manualLayout>
                  <c:x val="2.3547404580698473E-2"/>
                  <c:y val="-1.1546764995682664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39A-954B-9D2F-4B58F080632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Sheet1!$T$61:$T$64</c:f>
              <c:strCache>
                <c:ptCount val="4"/>
                <c:pt idx="0">
                  <c:v>Organic Google-Q1</c:v>
                </c:pt>
                <c:pt idx="1">
                  <c:v>Organic Google-Q2</c:v>
                </c:pt>
                <c:pt idx="2">
                  <c:v>Organic Google-Q3</c:v>
                </c:pt>
                <c:pt idx="3">
                  <c:v>Organic Google-Q4</c:v>
                </c:pt>
              </c:strCache>
            </c:strRef>
          </c:cat>
          <c:val>
            <c:numRef>
              <c:f>Sheet1!$Y$61:$Y$64</c:f>
              <c:numCache>
                <c:formatCode>"₪"#,##0.00</c:formatCode>
                <c:ptCount val="4"/>
                <c:pt idx="0">
                  <c:v>61886</c:v>
                </c:pt>
                <c:pt idx="1">
                  <c:v>33292</c:v>
                </c:pt>
                <c:pt idx="2">
                  <c:v>54308.7</c:v>
                </c:pt>
                <c:pt idx="3">
                  <c:v>92120.799999999988</c:v>
                </c:pt>
              </c:numCache>
            </c:numRef>
          </c:val>
          <c:extLst>
            <c:ext xmlns:c16="http://schemas.microsoft.com/office/drawing/2014/chart" uri="{C3380CC4-5D6E-409C-BE32-E72D297353CC}">
              <c16:uniqueId val="{00000002-C39A-954B-9D2F-4B58F080632F}"/>
            </c:ext>
          </c:extLst>
        </c:ser>
        <c:dLbls>
          <c:showLegendKey val="0"/>
          <c:showVal val="0"/>
          <c:showCatName val="0"/>
          <c:showSerName val="0"/>
          <c:showPercent val="0"/>
          <c:showBubbleSize val="0"/>
        </c:dLbls>
        <c:gapWidth val="315"/>
        <c:overlap val="-40"/>
        <c:axId val="1736765616"/>
        <c:axId val="1736767296"/>
      </c:barChart>
      <c:catAx>
        <c:axId val="17367656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1736767296"/>
        <c:crosses val="autoZero"/>
        <c:auto val="1"/>
        <c:lblAlgn val="ctr"/>
        <c:lblOffset val="100"/>
        <c:noMultiLvlLbl val="0"/>
      </c:catAx>
      <c:valAx>
        <c:axId val="17367672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67656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r>
              <a:rPr lang="en-US"/>
              <a:t> </a:t>
            </a:r>
            <a:r>
              <a:rPr lang="en-US" sz="1800" b="1" i="0" baseline="0">
                <a:effectLst/>
              </a:rPr>
              <a:t>Sponsered GoogleOverall Performance Comparison</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85000"/>
                  </a:sysClr>
                </a:solidFill>
              </a:defRPr>
            </a:pPr>
            <a:endParaRPr lang="en-US"/>
          </a:p>
        </c:rich>
      </c:tx>
      <c:layout>
        <c:manualLayout>
          <c:xMode val="edge"/>
          <c:yMode val="edge"/>
          <c:x val="0.19552292816577854"/>
          <c:y val="6.106265504636938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en-US"/>
        </a:p>
      </c:txPr>
    </c:title>
    <c:autoTitleDeleted val="0"/>
    <c:plotArea>
      <c:layout/>
      <c:barChart>
        <c:barDir val="col"/>
        <c:grouping val="clustered"/>
        <c:varyColors val="0"/>
        <c:ser>
          <c:idx val="0"/>
          <c:order val="0"/>
          <c:tx>
            <c:strRef>
              <c:f>Sheet1!$U$60</c:f>
              <c:strCache>
                <c:ptCount val="1"/>
                <c:pt idx="0">
                  <c:v>Qsessions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(Sheet1!$T$65,Sheet1!$T$66,Sheet1!$T$67,Sheet1!$T$68)</c:f>
              <c:strCache>
                <c:ptCount val="4"/>
                <c:pt idx="0">
                  <c:v>Sponsered Google-Q1</c:v>
                </c:pt>
                <c:pt idx="1">
                  <c:v>Sponsered Google-Q2</c:v>
                </c:pt>
                <c:pt idx="2">
                  <c:v>Sponsered Google-Q3</c:v>
                </c:pt>
                <c:pt idx="3">
                  <c:v>Sponsered Google-Q4</c:v>
                </c:pt>
              </c:strCache>
            </c:strRef>
          </c:cat>
          <c:val>
            <c:numRef>
              <c:f>(Sheet1!$U$65,Sheet1!$U$66,Sheet1!$U$67,Sheet1!$U$68)</c:f>
              <c:numCache>
                <c:formatCode>General</c:formatCode>
                <c:ptCount val="4"/>
                <c:pt idx="0">
                  <c:v>698330</c:v>
                </c:pt>
                <c:pt idx="1">
                  <c:v>636058</c:v>
                </c:pt>
                <c:pt idx="2">
                  <c:v>698950</c:v>
                </c:pt>
                <c:pt idx="3">
                  <c:v>680287</c:v>
                </c:pt>
              </c:numCache>
            </c:numRef>
          </c:val>
          <c:extLst>
            <c:ext xmlns:c16="http://schemas.microsoft.com/office/drawing/2014/chart" uri="{C3380CC4-5D6E-409C-BE32-E72D297353CC}">
              <c16:uniqueId val="{00000000-46B9-7143-A17A-3C14B3711C57}"/>
            </c:ext>
          </c:extLst>
        </c:ser>
        <c:ser>
          <c:idx val="1"/>
          <c:order val="1"/>
          <c:tx>
            <c:strRef>
              <c:f>Sheet1!$X$60</c:f>
              <c:strCache>
                <c:ptCount val="1"/>
                <c:pt idx="0">
                  <c:v>QTransactions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(Sheet1!$T$65,Sheet1!$T$66,Sheet1!$T$67,Sheet1!$T$68)</c:f>
              <c:strCache>
                <c:ptCount val="4"/>
                <c:pt idx="0">
                  <c:v>Sponsered Google-Q1</c:v>
                </c:pt>
                <c:pt idx="1">
                  <c:v>Sponsered Google-Q2</c:v>
                </c:pt>
                <c:pt idx="2">
                  <c:v>Sponsered Google-Q3</c:v>
                </c:pt>
                <c:pt idx="3">
                  <c:v>Sponsered Google-Q4</c:v>
                </c:pt>
              </c:strCache>
            </c:strRef>
          </c:cat>
          <c:val>
            <c:numRef>
              <c:f>(Sheet1!$X$65,Sheet1!$X$66,Sheet1!$X$67,Sheet1!$X$68)</c:f>
              <c:numCache>
                <c:formatCode>General</c:formatCode>
                <c:ptCount val="4"/>
                <c:pt idx="0">
                  <c:v>757</c:v>
                </c:pt>
                <c:pt idx="1">
                  <c:v>385</c:v>
                </c:pt>
                <c:pt idx="2">
                  <c:v>322</c:v>
                </c:pt>
                <c:pt idx="3">
                  <c:v>390</c:v>
                </c:pt>
              </c:numCache>
            </c:numRef>
          </c:val>
          <c:extLst>
            <c:ext xmlns:c16="http://schemas.microsoft.com/office/drawing/2014/chart" uri="{C3380CC4-5D6E-409C-BE32-E72D297353CC}">
              <c16:uniqueId val="{00000001-46B9-7143-A17A-3C14B3711C57}"/>
            </c:ext>
          </c:extLst>
        </c:ser>
        <c:ser>
          <c:idx val="2"/>
          <c:order val="2"/>
          <c:tx>
            <c:strRef>
              <c:f>Sheet1!$Y$60</c:f>
              <c:strCache>
                <c:ptCount val="1"/>
                <c:pt idx="0">
                  <c:v>QRevenue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(Sheet1!$T$65,Sheet1!$T$66,Sheet1!$T$67,Sheet1!$T$68)</c:f>
              <c:strCache>
                <c:ptCount val="4"/>
                <c:pt idx="0">
                  <c:v>Sponsered Google-Q1</c:v>
                </c:pt>
                <c:pt idx="1">
                  <c:v>Sponsered Google-Q2</c:v>
                </c:pt>
                <c:pt idx="2">
                  <c:v>Sponsered Google-Q3</c:v>
                </c:pt>
                <c:pt idx="3">
                  <c:v>Sponsered Google-Q4</c:v>
                </c:pt>
              </c:strCache>
            </c:strRef>
          </c:cat>
          <c:val>
            <c:numRef>
              <c:f>(Sheet1!$Y$65,Sheet1!$Y$66,Sheet1!$Y$67,Sheet1!$Y$68)</c:f>
              <c:numCache>
                <c:formatCode>"₪"#,##0.00</c:formatCode>
                <c:ptCount val="4"/>
                <c:pt idx="0">
                  <c:v>64518</c:v>
                </c:pt>
                <c:pt idx="1">
                  <c:v>36080</c:v>
                </c:pt>
                <c:pt idx="2">
                  <c:v>36405.899999999994</c:v>
                </c:pt>
                <c:pt idx="3">
                  <c:v>45341.399999999994</c:v>
                </c:pt>
              </c:numCache>
            </c:numRef>
          </c:val>
          <c:extLst>
            <c:ext xmlns:c16="http://schemas.microsoft.com/office/drawing/2014/chart" uri="{C3380CC4-5D6E-409C-BE32-E72D297353CC}">
              <c16:uniqueId val="{00000002-46B9-7143-A17A-3C14B3711C57}"/>
            </c:ext>
          </c:extLst>
        </c:ser>
        <c:dLbls>
          <c:showLegendKey val="0"/>
          <c:showVal val="0"/>
          <c:showCatName val="0"/>
          <c:showSerName val="0"/>
          <c:showPercent val="0"/>
          <c:showBubbleSize val="0"/>
        </c:dLbls>
        <c:gapWidth val="315"/>
        <c:overlap val="-40"/>
        <c:axId val="1949297024"/>
        <c:axId val="1937692592"/>
      </c:barChart>
      <c:catAx>
        <c:axId val="19492970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1937692592"/>
        <c:crosses val="autoZero"/>
        <c:auto val="1"/>
        <c:lblAlgn val="ctr"/>
        <c:lblOffset val="100"/>
        <c:noMultiLvlLbl val="0"/>
      </c:catAx>
      <c:valAx>
        <c:axId val="19376925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92970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[Fly_Data.xlsx]Managment Report!PivotTable2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Trend of Sessions Over Quarters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dLbl>
          <c:idx val="0"/>
          <c:layout>
            <c:manualLayout>
              <c:x val="-1.52439024390243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dLbl>
          <c:idx val="0"/>
          <c:layout>
            <c:manualLayout>
              <c:x val="-2.71002710027101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dLbl>
          <c:idx val="0"/>
          <c:layout>
            <c:manualLayout>
              <c:x val="-2.0325203252032551E-2"/>
              <c:y val="2.96559905100830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dLbl>
          <c:idx val="0"/>
          <c:layout>
            <c:manualLayout>
              <c:x val="-2.7100271002710029E-2"/>
              <c:y val="5.93119810201660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'Managment Report'!$B$24:$B$25</c:f>
              <c:strCache>
                <c:ptCount val="1"/>
                <c:pt idx="0">
                  <c:v>Direct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7-844F-6048-B36A-47ADCD0D7743}"/>
              </c:ext>
            </c:extLst>
          </c:dPt>
          <c:dPt>
            <c:idx val="1"/>
            <c:invertIfNegative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6-844F-6048-B36A-47ADCD0D7743}"/>
              </c:ext>
            </c:extLst>
          </c:dPt>
          <c:dPt>
            <c:idx val="2"/>
            <c:invertIfNegative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4-844F-6048-B36A-47ADCD0D7743}"/>
              </c:ext>
            </c:extLst>
          </c:dPt>
          <c:dPt>
            <c:idx val="3"/>
            <c:invertIfNegative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5-844F-6048-B36A-47ADCD0D7743}"/>
              </c:ext>
            </c:extLst>
          </c:dPt>
          <c:dLbls>
            <c:dLbl>
              <c:idx val="0"/>
              <c:layout>
                <c:manualLayout>
                  <c:x val="-2.7100271002710029E-2"/>
                  <c:y val="5.931198102016607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44F-6048-B36A-47ADCD0D7743}"/>
                </c:ext>
              </c:extLst>
            </c:dLbl>
            <c:dLbl>
              <c:idx val="1"/>
              <c:layout>
                <c:manualLayout>
                  <c:x val="-2.0325203252032551E-2"/>
                  <c:y val="2.96559905100830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44F-6048-B36A-47ADCD0D7743}"/>
                </c:ext>
              </c:extLst>
            </c:dLbl>
            <c:dLbl>
              <c:idx val="2"/>
              <c:layout>
                <c:manualLayout>
                  <c:x val="-1.52439024390243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44F-6048-B36A-47ADCD0D7743}"/>
                </c:ext>
              </c:extLst>
            </c:dLbl>
            <c:dLbl>
              <c:idx val="3"/>
              <c:layout>
                <c:manualLayout>
                  <c:x val="-2.71002710027101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44F-6048-B36A-47ADCD0D77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'Managment Report'!$A$26:$A$30</c:f>
              <c:strCache>
                <c:ptCount val="4"/>
                <c:pt idx="0">
                  <c:v>Qtr1</c:v>
                </c:pt>
                <c:pt idx="1">
                  <c:v>Qtr2</c:v>
                </c:pt>
                <c:pt idx="2">
                  <c:v>Qtr3</c:v>
                </c:pt>
                <c:pt idx="3">
                  <c:v>Qtr4</c:v>
                </c:pt>
              </c:strCache>
            </c:strRef>
          </c:cat>
          <c:val>
            <c:numRef>
              <c:f>'Managment Report'!$B$26:$B$30</c:f>
              <c:numCache>
                <c:formatCode>General</c:formatCode>
                <c:ptCount val="4"/>
                <c:pt idx="0">
                  <c:v>398187</c:v>
                </c:pt>
                <c:pt idx="1">
                  <c:v>547751</c:v>
                </c:pt>
                <c:pt idx="2">
                  <c:v>623204</c:v>
                </c:pt>
                <c:pt idx="3">
                  <c:v>405288</c:v>
                </c:pt>
              </c:numCache>
            </c:numRef>
          </c:val>
          <c:extLst>
            <c:ext xmlns:c16="http://schemas.microsoft.com/office/drawing/2014/chart" uri="{C3380CC4-5D6E-409C-BE32-E72D297353CC}">
              <c16:uniqueId val="{00000000-844F-6048-B36A-47ADCD0D7743}"/>
            </c:ext>
          </c:extLst>
        </c:ser>
        <c:ser>
          <c:idx val="1"/>
          <c:order val="1"/>
          <c:tx>
            <c:strRef>
              <c:f>'Managment Report'!$C$24:$C$25</c:f>
              <c:strCache>
                <c:ptCount val="1"/>
                <c:pt idx="0">
                  <c:v>Organic Google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'Managment Report'!$A$26:$A$30</c:f>
              <c:strCache>
                <c:ptCount val="4"/>
                <c:pt idx="0">
                  <c:v>Qtr1</c:v>
                </c:pt>
                <c:pt idx="1">
                  <c:v>Qtr2</c:v>
                </c:pt>
                <c:pt idx="2">
                  <c:v>Qtr3</c:v>
                </c:pt>
                <c:pt idx="3">
                  <c:v>Qtr4</c:v>
                </c:pt>
              </c:strCache>
            </c:strRef>
          </c:cat>
          <c:val>
            <c:numRef>
              <c:f>'Managment Report'!$C$26:$C$30</c:f>
              <c:numCache>
                <c:formatCode>General</c:formatCode>
                <c:ptCount val="4"/>
                <c:pt idx="0">
                  <c:v>994312</c:v>
                </c:pt>
                <c:pt idx="1">
                  <c:v>1081521</c:v>
                </c:pt>
                <c:pt idx="2">
                  <c:v>1273905</c:v>
                </c:pt>
                <c:pt idx="3">
                  <c:v>1413815</c:v>
                </c:pt>
              </c:numCache>
            </c:numRef>
          </c:val>
          <c:extLst>
            <c:ext xmlns:c16="http://schemas.microsoft.com/office/drawing/2014/chart" uri="{C3380CC4-5D6E-409C-BE32-E72D297353CC}">
              <c16:uniqueId val="{00000001-844F-6048-B36A-47ADCD0D7743}"/>
            </c:ext>
          </c:extLst>
        </c:ser>
        <c:ser>
          <c:idx val="2"/>
          <c:order val="2"/>
          <c:tx>
            <c:strRef>
              <c:f>'Managment Report'!$D$24:$D$25</c:f>
              <c:strCache>
                <c:ptCount val="1"/>
                <c:pt idx="0">
                  <c:v>Sponsered Facebook</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'Managment Report'!$A$26:$A$30</c:f>
              <c:strCache>
                <c:ptCount val="4"/>
                <c:pt idx="0">
                  <c:v>Qtr1</c:v>
                </c:pt>
                <c:pt idx="1">
                  <c:v>Qtr2</c:v>
                </c:pt>
                <c:pt idx="2">
                  <c:v>Qtr3</c:v>
                </c:pt>
                <c:pt idx="3">
                  <c:v>Qtr4</c:v>
                </c:pt>
              </c:strCache>
            </c:strRef>
          </c:cat>
          <c:val>
            <c:numRef>
              <c:f>'Managment Report'!$D$26:$D$30</c:f>
              <c:numCache>
                <c:formatCode>General</c:formatCode>
                <c:ptCount val="4"/>
                <c:pt idx="0">
                  <c:v>120164</c:v>
                </c:pt>
                <c:pt idx="1">
                  <c:v>160835</c:v>
                </c:pt>
                <c:pt idx="2">
                  <c:v>204862</c:v>
                </c:pt>
                <c:pt idx="3">
                  <c:v>154789</c:v>
                </c:pt>
              </c:numCache>
            </c:numRef>
          </c:val>
          <c:extLst>
            <c:ext xmlns:c16="http://schemas.microsoft.com/office/drawing/2014/chart" uri="{C3380CC4-5D6E-409C-BE32-E72D297353CC}">
              <c16:uniqueId val="{00000002-844F-6048-B36A-47ADCD0D7743}"/>
            </c:ext>
          </c:extLst>
        </c:ser>
        <c:ser>
          <c:idx val="3"/>
          <c:order val="3"/>
          <c:tx>
            <c:strRef>
              <c:f>'Managment Report'!$E$24:$E$25</c:f>
              <c:strCache>
                <c:ptCount val="1"/>
                <c:pt idx="0">
                  <c:v>Sponsered Google</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'Managment Report'!$A$26:$A$30</c:f>
              <c:strCache>
                <c:ptCount val="4"/>
                <c:pt idx="0">
                  <c:v>Qtr1</c:v>
                </c:pt>
                <c:pt idx="1">
                  <c:v>Qtr2</c:v>
                </c:pt>
                <c:pt idx="2">
                  <c:v>Qtr3</c:v>
                </c:pt>
                <c:pt idx="3">
                  <c:v>Qtr4</c:v>
                </c:pt>
              </c:strCache>
            </c:strRef>
          </c:cat>
          <c:val>
            <c:numRef>
              <c:f>'Managment Report'!$E$26:$E$30</c:f>
              <c:numCache>
                <c:formatCode>General</c:formatCode>
                <c:ptCount val="4"/>
                <c:pt idx="0">
                  <c:v>698330</c:v>
                </c:pt>
                <c:pt idx="1">
                  <c:v>636058</c:v>
                </c:pt>
                <c:pt idx="2">
                  <c:v>698950</c:v>
                </c:pt>
                <c:pt idx="3">
                  <c:v>680287</c:v>
                </c:pt>
              </c:numCache>
            </c:numRef>
          </c:val>
          <c:extLst>
            <c:ext xmlns:c16="http://schemas.microsoft.com/office/drawing/2014/chart" uri="{C3380CC4-5D6E-409C-BE32-E72D297353CC}">
              <c16:uniqueId val="{00000003-844F-6048-B36A-47ADCD0D7743}"/>
            </c:ext>
          </c:extLst>
        </c:ser>
        <c:dLbls>
          <c:showLegendKey val="0"/>
          <c:showVal val="0"/>
          <c:showCatName val="0"/>
          <c:showSerName val="0"/>
          <c:showPercent val="0"/>
          <c:showBubbleSize val="0"/>
        </c:dLbls>
        <c:gapWidth val="315"/>
        <c:overlap val="-40"/>
        <c:axId val="78529295"/>
        <c:axId val="79440191"/>
      </c:barChart>
      <c:catAx>
        <c:axId val="785292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440191"/>
        <c:crosses val="autoZero"/>
        <c:auto val="1"/>
        <c:lblAlgn val="ctr"/>
        <c:lblOffset val="100"/>
        <c:noMultiLvlLbl val="0"/>
      </c:catAx>
      <c:valAx>
        <c:axId val="794401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52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b="1" i="0" baseline="0">
                <a:effectLst/>
              </a:rPr>
              <a:t>Sponsered Facebook Overall Performance Comparison</a:t>
            </a:r>
            <a:endParaRPr lang="en-US">
              <a:effectLst/>
            </a:endParaRPr>
          </a:p>
        </c:rich>
      </c:tx>
      <c:layout>
        <c:manualLayout>
          <c:xMode val="edge"/>
          <c:yMode val="edge"/>
          <c:x val="0.23838523930159675"/>
          <c:y val="2.405797403443700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Sheet1!$U$60</c:f>
              <c:strCache>
                <c:ptCount val="1"/>
                <c:pt idx="0">
                  <c:v>Qsessions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(Sheet1!$T$69,Sheet1!$T$70,Sheet1!$T$71,Sheet1!$T$72)</c:f>
              <c:strCache>
                <c:ptCount val="4"/>
                <c:pt idx="0">
                  <c:v>Sponsered Facebook-Q1</c:v>
                </c:pt>
                <c:pt idx="1">
                  <c:v>Sponsered Facebook-Q2</c:v>
                </c:pt>
                <c:pt idx="2">
                  <c:v>Sponsered Facebook-Q3</c:v>
                </c:pt>
                <c:pt idx="3">
                  <c:v>Sponsered Facebook-Q4</c:v>
                </c:pt>
              </c:strCache>
            </c:strRef>
          </c:cat>
          <c:val>
            <c:numRef>
              <c:f>(Sheet1!$U$69,Sheet1!$U$70,Sheet1!$U$71,Sheet1!$U$72)</c:f>
              <c:numCache>
                <c:formatCode>General</c:formatCode>
                <c:ptCount val="4"/>
                <c:pt idx="0">
                  <c:v>120164</c:v>
                </c:pt>
                <c:pt idx="1">
                  <c:v>160835</c:v>
                </c:pt>
                <c:pt idx="2">
                  <c:v>204862</c:v>
                </c:pt>
                <c:pt idx="3">
                  <c:v>154789</c:v>
                </c:pt>
              </c:numCache>
            </c:numRef>
          </c:val>
          <c:extLst>
            <c:ext xmlns:c16="http://schemas.microsoft.com/office/drawing/2014/chart" uri="{C3380CC4-5D6E-409C-BE32-E72D297353CC}">
              <c16:uniqueId val="{00000000-C778-C948-9571-AA2D6CE7E7BE}"/>
            </c:ext>
          </c:extLst>
        </c:ser>
        <c:ser>
          <c:idx val="1"/>
          <c:order val="1"/>
          <c:tx>
            <c:strRef>
              <c:f>Sheet1!$X$60</c:f>
              <c:strCache>
                <c:ptCount val="1"/>
                <c:pt idx="0">
                  <c:v>QTransactions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(Sheet1!$T$69,Sheet1!$T$70,Sheet1!$T$71,Sheet1!$T$72)</c:f>
              <c:strCache>
                <c:ptCount val="4"/>
                <c:pt idx="0">
                  <c:v>Sponsered Facebook-Q1</c:v>
                </c:pt>
                <c:pt idx="1">
                  <c:v>Sponsered Facebook-Q2</c:v>
                </c:pt>
                <c:pt idx="2">
                  <c:v>Sponsered Facebook-Q3</c:v>
                </c:pt>
                <c:pt idx="3">
                  <c:v>Sponsered Facebook-Q4</c:v>
                </c:pt>
              </c:strCache>
            </c:strRef>
          </c:cat>
          <c:val>
            <c:numRef>
              <c:f>(Sheet1!$X$69,Sheet1!$X$70,Sheet1!$X$71,Sheet1!$X$72)</c:f>
              <c:numCache>
                <c:formatCode>General</c:formatCode>
                <c:ptCount val="4"/>
                <c:pt idx="0">
                  <c:v>21</c:v>
                </c:pt>
                <c:pt idx="1">
                  <c:v>18</c:v>
                </c:pt>
                <c:pt idx="2">
                  <c:v>29</c:v>
                </c:pt>
                <c:pt idx="3">
                  <c:v>32</c:v>
                </c:pt>
              </c:numCache>
            </c:numRef>
          </c:val>
          <c:extLst>
            <c:ext xmlns:c16="http://schemas.microsoft.com/office/drawing/2014/chart" uri="{C3380CC4-5D6E-409C-BE32-E72D297353CC}">
              <c16:uniqueId val="{00000001-C778-C948-9571-AA2D6CE7E7BE}"/>
            </c:ext>
          </c:extLst>
        </c:ser>
        <c:ser>
          <c:idx val="2"/>
          <c:order val="2"/>
          <c:tx>
            <c:strRef>
              <c:f>Sheet1!$Y$60</c:f>
              <c:strCache>
                <c:ptCount val="1"/>
                <c:pt idx="0">
                  <c:v>QRevenue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(Sheet1!$T$69,Sheet1!$T$70,Sheet1!$T$71,Sheet1!$T$72)</c:f>
              <c:strCache>
                <c:ptCount val="4"/>
                <c:pt idx="0">
                  <c:v>Sponsered Facebook-Q1</c:v>
                </c:pt>
                <c:pt idx="1">
                  <c:v>Sponsered Facebook-Q2</c:v>
                </c:pt>
                <c:pt idx="2">
                  <c:v>Sponsered Facebook-Q3</c:v>
                </c:pt>
                <c:pt idx="3">
                  <c:v>Sponsered Facebook-Q4</c:v>
                </c:pt>
              </c:strCache>
            </c:strRef>
          </c:cat>
          <c:val>
            <c:numRef>
              <c:f>(Sheet1!$Y$69,Sheet1!$Y$70,Sheet1!$Y$71,Sheet1!$Y$72)</c:f>
              <c:numCache>
                <c:formatCode>"₪"#,##0.00</c:formatCode>
                <c:ptCount val="4"/>
                <c:pt idx="0">
                  <c:v>2174</c:v>
                </c:pt>
                <c:pt idx="1">
                  <c:v>2061.8000000000002</c:v>
                </c:pt>
                <c:pt idx="2">
                  <c:v>3407.5000000000005</c:v>
                </c:pt>
                <c:pt idx="3">
                  <c:v>4337.2</c:v>
                </c:pt>
              </c:numCache>
            </c:numRef>
          </c:val>
          <c:extLst>
            <c:ext xmlns:c16="http://schemas.microsoft.com/office/drawing/2014/chart" uri="{C3380CC4-5D6E-409C-BE32-E72D297353CC}">
              <c16:uniqueId val="{00000002-C778-C948-9571-AA2D6CE7E7BE}"/>
            </c:ext>
          </c:extLst>
        </c:ser>
        <c:dLbls>
          <c:showLegendKey val="0"/>
          <c:showVal val="0"/>
          <c:showCatName val="0"/>
          <c:showSerName val="0"/>
          <c:showPercent val="0"/>
          <c:showBubbleSize val="0"/>
        </c:dLbls>
        <c:gapWidth val="315"/>
        <c:overlap val="-40"/>
        <c:axId val="1740337536"/>
        <c:axId val="1740339264"/>
      </c:barChart>
      <c:catAx>
        <c:axId val="17403375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1740339264"/>
        <c:crosses val="autoZero"/>
        <c:auto val="1"/>
        <c:lblAlgn val="ctr"/>
        <c:lblOffset val="100"/>
        <c:noMultiLvlLbl val="0"/>
      </c:catAx>
      <c:valAx>
        <c:axId val="17403392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03375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b="1" i="0" baseline="0">
                <a:effectLst/>
              </a:rPr>
              <a:t>Direct Overall Performance Comparison</a:t>
            </a:r>
            <a:endParaRPr lang="en-US">
              <a:effectLs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Sheet1!$U$60</c:f>
              <c:strCache>
                <c:ptCount val="1"/>
                <c:pt idx="0">
                  <c:v>Qsessions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(Sheet1!$T$73,Sheet1!$T$74,Sheet1!$T$75,Sheet1!$T$76)</c:f>
              <c:strCache>
                <c:ptCount val="4"/>
                <c:pt idx="0">
                  <c:v>Direct-Q1</c:v>
                </c:pt>
                <c:pt idx="1">
                  <c:v>Direct-Q2</c:v>
                </c:pt>
                <c:pt idx="2">
                  <c:v>Direct-Q3</c:v>
                </c:pt>
                <c:pt idx="3">
                  <c:v>Direct-Q4</c:v>
                </c:pt>
              </c:strCache>
            </c:strRef>
          </c:cat>
          <c:val>
            <c:numRef>
              <c:f>(Sheet1!$U$73,Sheet1!$U$74,Sheet1!$U$75,Sheet1!$U$76)</c:f>
              <c:numCache>
                <c:formatCode>General</c:formatCode>
                <c:ptCount val="4"/>
                <c:pt idx="0">
                  <c:v>398187</c:v>
                </c:pt>
                <c:pt idx="1">
                  <c:v>547751</c:v>
                </c:pt>
                <c:pt idx="2">
                  <c:v>623204</c:v>
                </c:pt>
                <c:pt idx="3">
                  <c:v>405288</c:v>
                </c:pt>
              </c:numCache>
            </c:numRef>
          </c:val>
          <c:extLst>
            <c:ext xmlns:c16="http://schemas.microsoft.com/office/drawing/2014/chart" uri="{C3380CC4-5D6E-409C-BE32-E72D297353CC}">
              <c16:uniqueId val="{00000000-59D6-ED42-A709-63F48B3D4A3D}"/>
            </c:ext>
          </c:extLst>
        </c:ser>
        <c:ser>
          <c:idx val="1"/>
          <c:order val="1"/>
          <c:tx>
            <c:strRef>
              <c:f>Sheet1!$X$60</c:f>
              <c:strCache>
                <c:ptCount val="1"/>
                <c:pt idx="0">
                  <c:v>QTransactions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(Sheet1!$T$73,Sheet1!$T$74,Sheet1!$T$75,Sheet1!$T$76)</c:f>
              <c:strCache>
                <c:ptCount val="4"/>
                <c:pt idx="0">
                  <c:v>Direct-Q1</c:v>
                </c:pt>
                <c:pt idx="1">
                  <c:v>Direct-Q2</c:v>
                </c:pt>
                <c:pt idx="2">
                  <c:v>Direct-Q3</c:v>
                </c:pt>
                <c:pt idx="3">
                  <c:v>Direct-Q4</c:v>
                </c:pt>
              </c:strCache>
            </c:strRef>
          </c:cat>
          <c:val>
            <c:numRef>
              <c:f>(Sheet1!$X$73,Sheet1!$X$74,Sheet1!$X$75,Sheet1!$X$76)</c:f>
              <c:numCache>
                <c:formatCode>General</c:formatCode>
                <c:ptCount val="4"/>
                <c:pt idx="0">
                  <c:v>138</c:v>
                </c:pt>
                <c:pt idx="1">
                  <c:v>90</c:v>
                </c:pt>
                <c:pt idx="2">
                  <c:v>111</c:v>
                </c:pt>
                <c:pt idx="3">
                  <c:v>173</c:v>
                </c:pt>
              </c:numCache>
            </c:numRef>
          </c:val>
          <c:extLst>
            <c:ext xmlns:c16="http://schemas.microsoft.com/office/drawing/2014/chart" uri="{C3380CC4-5D6E-409C-BE32-E72D297353CC}">
              <c16:uniqueId val="{00000001-59D6-ED42-A709-63F48B3D4A3D}"/>
            </c:ext>
          </c:extLst>
        </c:ser>
        <c:ser>
          <c:idx val="2"/>
          <c:order val="2"/>
          <c:tx>
            <c:strRef>
              <c:f>Sheet1!$Y$60</c:f>
              <c:strCache>
                <c:ptCount val="1"/>
                <c:pt idx="0">
                  <c:v>QRevenue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(Sheet1!$T$73,Sheet1!$T$74,Sheet1!$T$75,Sheet1!$T$76)</c:f>
              <c:strCache>
                <c:ptCount val="4"/>
                <c:pt idx="0">
                  <c:v>Direct-Q1</c:v>
                </c:pt>
                <c:pt idx="1">
                  <c:v>Direct-Q2</c:v>
                </c:pt>
                <c:pt idx="2">
                  <c:v>Direct-Q3</c:v>
                </c:pt>
                <c:pt idx="3">
                  <c:v>Direct-Q4</c:v>
                </c:pt>
              </c:strCache>
            </c:strRef>
          </c:cat>
          <c:val>
            <c:numRef>
              <c:f>(Sheet1!$Y$73,Sheet1!$Y$74,Sheet1!$Y$75,Sheet1!$Y$76)</c:f>
              <c:numCache>
                <c:formatCode>"₪"#,##0.00</c:formatCode>
                <c:ptCount val="4"/>
                <c:pt idx="0">
                  <c:v>11261</c:v>
                </c:pt>
                <c:pt idx="1">
                  <c:v>9339.69</c:v>
                </c:pt>
                <c:pt idx="2">
                  <c:v>13683.1</c:v>
                </c:pt>
                <c:pt idx="3">
                  <c:v>26069.1</c:v>
                </c:pt>
              </c:numCache>
            </c:numRef>
          </c:val>
          <c:extLst>
            <c:ext xmlns:c16="http://schemas.microsoft.com/office/drawing/2014/chart" uri="{C3380CC4-5D6E-409C-BE32-E72D297353CC}">
              <c16:uniqueId val="{00000002-59D6-ED42-A709-63F48B3D4A3D}"/>
            </c:ext>
          </c:extLst>
        </c:ser>
        <c:dLbls>
          <c:showLegendKey val="0"/>
          <c:showVal val="0"/>
          <c:showCatName val="0"/>
          <c:showSerName val="0"/>
          <c:showPercent val="0"/>
          <c:showBubbleSize val="0"/>
        </c:dLbls>
        <c:gapWidth val="315"/>
        <c:overlap val="-40"/>
        <c:axId val="1738158320"/>
        <c:axId val="1738160000"/>
      </c:barChart>
      <c:catAx>
        <c:axId val="17381583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1738160000"/>
        <c:crosses val="autoZero"/>
        <c:auto val="1"/>
        <c:lblAlgn val="ctr"/>
        <c:lblOffset val="100"/>
        <c:noMultiLvlLbl val="0"/>
      </c:catAx>
      <c:valAx>
        <c:axId val="17381600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81583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[Fly_Data.xlsx]Managment Report!PivotTable3</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Conversion Rate Analysis Over Quarters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8.2453825857519789E-3"/>
              <c:y val="-6.43224699828473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layout>
            <c:manualLayout>
              <c:x val="-6.046544046025326E-17"/>
              <c:y val="3.85934819897084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3.4630606860158314E-2"/>
              <c:y val="-3.4305317324185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3192612137203167E-2"/>
              <c:y val="-3.43053173241853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4.9472295514511877E-3"/>
              <c:y val="-3.4305317324185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layout>
            <c:manualLayout>
              <c:x val="-1.3192612137203167E-2"/>
              <c:y val="3.4305317324185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layout>
            <c:manualLayout>
              <c:x val="-1.6490765171503958E-2"/>
              <c:y val="-2.57289879931390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layout>
            <c:manualLayout>
              <c:x val="-2.6385224274406271E-2"/>
              <c:y val="-5.57461406518010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layout>
            <c:manualLayout>
              <c:x val="-2.6385224274406455E-2"/>
              <c:y val="-6.00343053173241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layout>
            <c:manualLayout>
              <c:x val="0"/>
              <c:y val="-4.28816466552316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'Managment Report'!$B$48:$B$49</c:f>
              <c:strCache>
                <c:ptCount val="1"/>
                <c:pt idx="0">
                  <c:v>Direct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0"/>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8-5F16-F543-A157-AA6A22EF7E68}"/>
              </c:ext>
            </c:extLst>
          </c:dPt>
          <c:dPt>
            <c:idx val="1"/>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7-5F16-F543-A157-AA6A22EF7E68}"/>
              </c:ext>
            </c:extLst>
          </c:dPt>
          <c:dPt>
            <c:idx val="2"/>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5-5F16-F543-A157-AA6A22EF7E68}"/>
              </c:ext>
            </c:extLst>
          </c:dPt>
          <c:dLbls>
            <c:dLbl>
              <c:idx val="0"/>
              <c:layout>
                <c:manualLayout>
                  <c:x val="-4.9472295514511877E-3"/>
                  <c:y val="-3.4305317324185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F16-F543-A157-AA6A22EF7E68}"/>
                </c:ext>
              </c:extLst>
            </c:dLbl>
            <c:dLbl>
              <c:idx val="1"/>
              <c:layout>
                <c:manualLayout>
                  <c:x val="-1.3192612137203167E-2"/>
                  <c:y val="-3.43053173241853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F16-F543-A157-AA6A22EF7E68}"/>
                </c:ext>
              </c:extLst>
            </c:dLbl>
            <c:dLbl>
              <c:idx val="2"/>
              <c:layout>
                <c:manualLayout>
                  <c:x val="-3.4630606860158314E-2"/>
                  <c:y val="-3.4305317324185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F16-F543-A157-AA6A22EF7E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'Managment Report'!$A$50:$A$54</c:f>
              <c:strCache>
                <c:ptCount val="4"/>
                <c:pt idx="0">
                  <c:v>Qtr1</c:v>
                </c:pt>
                <c:pt idx="1">
                  <c:v>Qtr2</c:v>
                </c:pt>
                <c:pt idx="2">
                  <c:v>Qtr3</c:v>
                </c:pt>
                <c:pt idx="3">
                  <c:v>Qtr4</c:v>
                </c:pt>
              </c:strCache>
            </c:strRef>
          </c:cat>
          <c:val>
            <c:numRef>
              <c:f>'Managment Report'!$B$50:$B$54</c:f>
              <c:numCache>
                <c:formatCode>0.00%</c:formatCode>
                <c:ptCount val="4"/>
                <c:pt idx="0">
                  <c:v>3.5568983739462046E-4</c:v>
                </c:pt>
                <c:pt idx="1">
                  <c:v>1.9615792422985115E-4</c:v>
                </c:pt>
                <c:pt idx="2">
                  <c:v>1.8942073085309315E-4</c:v>
                </c:pt>
                <c:pt idx="3">
                  <c:v>4.1531346379011384E-4</c:v>
                </c:pt>
              </c:numCache>
            </c:numRef>
          </c:val>
          <c:smooth val="0"/>
          <c:extLst>
            <c:ext xmlns:c16="http://schemas.microsoft.com/office/drawing/2014/chart" uri="{C3380CC4-5D6E-409C-BE32-E72D297353CC}">
              <c16:uniqueId val="{00000000-5F16-F543-A157-AA6A22EF7E68}"/>
            </c:ext>
          </c:extLst>
        </c:ser>
        <c:ser>
          <c:idx val="1"/>
          <c:order val="1"/>
          <c:tx>
            <c:strRef>
              <c:f>'Managment Report'!$C$48:$C$49</c:f>
              <c:strCache>
                <c:ptCount val="1"/>
                <c:pt idx="0">
                  <c:v>Organic Google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1"/>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4-5F16-F543-A157-AA6A22EF7E68}"/>
              </c:ext>
            </c:extLst>
          </c:dPt>
          <c:dLbls>
            <c:dLbl>
              <c:idx val="1"/>
              <c:layout>
                <c:manualLayout>
                  <c:x val="-8.2453825857519789E-3"/>
                  <c:y val="-6.43224699828473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F16-F543-A157-AA6A22EF7E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'Managment Report'!$A$50:$A$54</c:f>
              <c:strCache>
                <c:ptCount val="4"/>
                <c:pt idx="0">
                  <c:v>Qtr1</c:v>
                </c:pt>
                <c:pt idx="1">
                  <c:v>Qtr2</c:v>
                </c:pt>
                <c:pt idx="2">
                  <c:v>Qtr3</c:v>
                </c:pt>
                <c:pt idx="3">
                  <c:v>Qtr4</c:v>
                </c:pt>
              </c:strCache>
            </c:strRef>
          </c:cat>
          <c:val>
            <c:numRef>
              <c:f>'Managment Report'!$C$50:$C$54</c:f>
              <c:numCache>
                <c:formatCode>0.00%</c:formatCode>
                <c:ptCount val="4"/>
                <c:pt idx="0">
                  <c:v>7.5726114153255636E-4</c:v>
                </c:pt>
                <c:pt idx="1">
                  <c:v>3.4028980357165797E-4</c:v>
                </c:pt>
                <c:pt idx="2">
                  <c:v>3.7189498486268874E-4</c:v>
                </c:pt>
                <c:pt idx="3">
                  <c:v>5.4301986542317187E-4</c:v>
                </c:pt>
              </c:numCache>
            </c:numRef>
          </c:val>
          <c:smooth val="0"/>
          <c:extLst>
            <c:ext xmlns:c16="http://schemas.microsoft.com/office/drawing/2014/chart" uri="{C3380CC4-5D6E-409C-BE32-E72D297353CC}">
              <c16:uniqueId val="{00000001-5F16-F543-A157-AA6A22EF7E68}"/>
            </c:ext>
          </c:extLst>
        </c:ser>
        <c:ser>
          <c:idx val="2"/>
          <c:order val="2"/>
          <c:tx>
            <c:strRef>
              <c:f>'Managment Report'!$D$48:$D$49</c:f>
              <c:strCache>
                <c:ptCount val="1"/>
                <c:pt idx="0">
                  <c:v>Sponsered Facebook</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Pt>
            <c:idx val="0"/>
            <c:marker>
              <c:symbol val="circle"/>
              <c:size val="4"/>
              <c:spPr>
                <a:solidFill>
                  <a:schemeClr val="accent3">
                    <a:lumMod val="60000"/>
                    <a:lumOff val="40000"/>
                  </a:schemeClr>
                </a:solidFill>
                <a:ln>
                  <a:noFill/>
                </a:ln>
                <a:effectLst>
                  <a:glow rad="63500">
                    <a:schemeClr val="accent3">
                      <a:satMod val="175000"/>
                      <a:alpha val="25000"/>
                    </a:schemeClr>
                  </a:glow>
                </a:effectLst>
              </c:spPr>
            </c:marker>
            <c:bubble3D val="0"/>
            <c:extLst>
              <c:ext xmlns:c16="http://schemas.microsoft.com/office/drawing/2014/chart" uri="{C3380CC4-5D6E-409C-BE32-E72D297353CC}">
                <c16:uniqueId val="{0000000A-5F16-F543-A157-AA6A22EF7E68}"/>
              </c:ext>
            </c:extLst>
          </c:dPt>
          <c:dPt>
            <c:idx val="1"/>
            <c:marker>
              <c:symbol val="circle"/>
              <c:size val="4"/>
              <c:spPr>
                <a:solidFill>
                  <a:schemeClr val="accent3">
                    <a:lumMod val="60000"/>
                    <a:lumOff val="40000"/>
                  </a:schemeClr>
                </a:solidFill>
                <a:ln>
                  <a:noFill/>
                </a:ln>
                <a:effectLst>
                  <a:glow rad="63500">
                    <a:schemeClr val="accent3">
                      <a:satMod val="175000"/>
                      <a:alpha val="25000"/>
                    </a:schemeClr>
                  </a:glow>
                </a:effectLst>
              </c:spPr>
            </c:marker>
            <c:bubble3D val="0"/>
            <c:extLst>
              <c:ext xmlns:c16="http://schemas.microsoft.com/office/drawing/2014/chart" uri="{C3380CC4-5D6E-409C-BE32-E72D297353CC}">
                <c16:uniqueId val="{00000009-5F16-F543-A157-AA6A22EF7E68}"/>
              </c:ext>
            </c:extLst>
          </c:dPt>
          <c:dPt>
            <c:idx val="2"/>
            <c:marker>
              <c:symbol val="circle"/>
              <c:size val="4"/>
              <c:spPr>
                <a:solidFill>
                  <a:schemeClr val="accent3">
                    <a:lumMod val="60000"/>
                    <a:lumOff val="40000"/>
                  </a:schemeClr>
                </a:solidFill>
                <a:ln>
                  <a:noFill/>
                </a:ln>
                <a:effectLst>
                  <a:glow rad="63500">
                    <a:schemeClr val="accent3">
                      <a:satMod val="175000"/>
                      <a:alpha val="25000"/>
                    </a:schemeClr>
                  </a:glow>
                </a:effectLst>
              </c:spPr>
            </c:marker>
            <c:bubble3D val="0"/>
            <c:extLst>
              <c:ext xmlns:c16="http://schemas.microsoft.com/office/drawing/2014/chart" uri="{C3380CC4-5D6E-409C-BE32-E72D297353CC}">
                <c16:uniqueId val="{00000006-5F16-F543-A157-AA6A22EF7E68}"/>
              </c:ext>
            </c:extLst>
          </c:dPt>
          <c:dLbls>
            <c:dLbl>
              <c:idx val="0"/>
              <c:layout>
                <c:manualLayout>
                  <c:x val="-1.6490765171503958E-2"/>
                  <c:y val="-2.57289879931390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F16-F543-A157-AA6A22EF7E68}"/>
                </c:ext>
              </c:extLst>
            </c:dLbl>
            <c:dLbl>
              <c:idx val="1"/>
              <c:layout>
                <c:manualLayout>
                  <c:x val="-1.3192612137203167E-2"/>
                  <c:y val="3.4305317324185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F16-F543-A157-AA6A22EF7E68}"/>
                </c:ext>
              </c:extLst>
            </c:dLbl>
            <c:dLbl>
              <c:idx val="2"/>
              <c:layout>
                <c:manualLayout>
                  <c:x val="-6.046544046025326E-17"/>
                  <c:y val="3.85934819897084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F16-F543-A157-AA6A22EF7E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'Managment Report'!$A$50:$A$54</c:f>
              <c:strCache>
                <c:ptCount val="4"/>
                <c:pt idx="0">
                  <c:v>Qtr1</c:v>
                </c:pt>
                <c:pt idx="1">
                  <c:v>Qtr2</c:v>
                </c:pt>
                <c:pt idx="2">
                  <c:v>Qtr3</c:v>
                </c:pt>
                <c:pt idx="3">
                  <c:v>Qtr4</c:v>
                </c:pt>
              </c:strCache>
            </c:strRef>
          </c:cat>
          <c:val>
            <c:numRef>
              <c:f>'Managment Report'!$D$50:$D$54</c:f>
              <c:numCache>
                <c:formatCode>0.00%</c:formatCode>
                <c:ptCount val="4"/>
                <c:pt idx="0">
                  <c:v>1.7740822412803459E-4</c:v>
                </c:pt>
                <c:pt idx="1">
                  <c:v>1.2090794370990262E-4</c:v>
                </c:pt>
                <c:pt idx="2">
                  <c:v>1.4420633880503716E-4</c:v>
                </c:pt>
                <c:pt idx="3">
                  <c:v>2.2674666061337311E-4</c:v>
                </c:pt>
              </c:numCache>
            </c:numRef>
          </c:val>
          <c:smooth val="0"/>
          <c:extLst>
            <c:ext xmlns:c16="http://schemas.microsoft.com/office/drawing/2014/chart" uri="{C3380CC4-5D6E-409C-BE32-E72D297353CC}">
              <c16:uniqueId val="{00000002-5F16-F543-A157-AA6A22EF7E68}"/>
            </c:ext>
          </c:extLst>
        </c:ser>
        <c:ser>
          <c:idx val="3"/>
          <c:order val="3"/>
          <c:tx>
            <c:strRef>
              <c:f>'Managment Report'!$E$48:$E$49</c:f>
              <c:strCache>
                <c:ptCount val="1"/>
                <c:pt idx="0">
                  <c:v>Sponsered Google</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Pt>
            <c:idx val="1"/>
            <c:marker>
              <c:symbol val="circle"/>
              <c:size val="4"/>
              <c:spPr>
                <a:solidFill>
                  <a:schemeClr val="accent4">
                    <a:lumMod val="60000"/>
                    <a:lumOff val="40000"/>
                  </a:schemeClr>
                </a:solidFill>
                <a:ln>
                  <a:noFill/>
                </a:ln>
                <a:effectLst>
                  <a:glow rad="63500">
                    <a:schemeClr val="accent4">
                      <a:satMod val="175000"/>
                      <a:alpha val="25000"/>
                    </a:schemeClr>
                  </a:glow>
                </a:effectLst>
              </c:spPr>
            </c:marker>
            <c:bubble3D val="0"/>
            <c:extLst>
              <c:ext xmlns:c16="http://schemas.microsoft.com/office/drawing/2014/chart" uri="{C3380CC4-5D6E-409C-BE32-E72D297353CC}">
                <c16:uniqueId val="{0000000D-5F16-F543-A157-AA6A22EF7E68}"/>
              </c:ext>
            </c:extLst>
          </c:dPt>
          <c:dPt>
            <c:idx val="2"/>
            <c:marker>
              <c:symbol val="circle"/>
              <c:size val="4"/>
              <c:spPr>
                <a:solidFill>
                  <a:schemeClr val="accent4">
                    <a:lumMod val="60000"/>
                    <a:lumOff val="40000"/>
                  </a:schemeClr>
                </a:solidFill>
                <a:ln>
                  <a:noFill/>
                </a:ln>
                <a:effectLst>
                  <a:glow rad="63500">
                    <a:schemeClr val="accent4">
                      <a:satMod val="175000"/>
                      <a:alpha val="25000"/>
                    </a:schemeClr>
                  </a:glow>
                </a:effectLst>
              </c:spPr>
            </c:marker>
            <c:bubble3D val="0"/>
            <c:extLst>
              <c:ext xmlns:c16="http://schemas.microsoft.com/office/drawing/2014/chart" uri="{C3380CC4-5D6E-409C-BE32-E72D297353CC}">
                <c16:uniqueId val="{0000000B-5F16-F543-A157-AA6A22EF7E68}"/>
              </c:ext>
            </c:extLst>
          </c:dPt>
          <c:dPt>
            <c:idx val="3"/>
            <c:marker>
              <c:symbol val="circle"/>
              <c:size val="4"/>
              <c:spPr>
                <a:solidFill>
                  <a:schemeClr val="accent4">
                    <a:lumMod val="60000"/>
                    <a:lumOff val="40000"/>
                  </a:schemeClr>
                </a:solidFill>
                <a:ln>
                  <a:noFill/>
                </a:ln>
                <a:effectLst>
                  <a:glow rad="63500">
                    <a:schemeClr val="accent4">
                      <a:satMod val="175000"/>
                      <a:alpha val="25000"/>
                    </a:schemeClr>
                  </a:glow>
                </a:effectLst>
              </c:spPr>
            </c:marker>
            <c:bubble3D val="0"/>
            <c:extLst>
              <c:ext xmlns:c16="http://schemas.microsoft.com/office/drawing/2014/chart" uri="{C3380CC4-5D6E-409C-BE32-E72D297353CC}">
                <c16:uniqueId val="{0000000C-5F16-F543-A157-AA6A22EF7E68}"/>
              </c:ext>
            </c:extLst>
          </c:dPt>
          <c:dLbls>
            <c:dLbl>
              <c:idx val="1"/>
              <c:layout>
                <c:manualLayout>
                  <c:x val="0"/>
                  <c:y val="-4.28816466552316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F16-F543-A157-AA6A22EF7E68}"/>
                </c:ext>
              </c:extLst>
            </c:dLbl>
            <c:dLbl>
              <c:idx val="2"/>
              <c:layout>
                <c:manualLayout>
                  <c:x val="-2.6385224274406271E-2"/>
                  <c:y val="-5.57461406518010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F16-F543-A157-AA6A22EF7E68}"/>
                </c:ext>
              </c:extLst>
            </c:dLbl>
            <c:dLbl>
              <c:idx val="3"/>
              <c:layout>
                <c:manualLayout>
                  <c:x val="-2.6385224274406455E-2"/>
                  <c:y val="-6.00343053173241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F16-F543-A157-AA6A22EF7E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'Managment Report'!$A$50:$A$54</c:f>
              <c:strCache>
                <c:ptCount val="4"/>
                <c:pt idx="0">
                  <c:v>Qtr1</c:v>
                </c:pt>
                <c:pt idx="1">
                  <c:v>Qtr2</c:v>
                </c:pt>
                <c:pt idx="2">
                  <c:v>Qtr3</c:v>
                </c:pt>
                <c:pt idx="3">
                  <c:v>Qtr4</c:v>
                </c:pt>
              </c:strCache>
            </c:strRef>
          </c:cat>
          <c:val>
            <c:numRef>
              <c:f>'Managment Report'!$E$50:$E$54</c:f>
              <c:numCache>
                <c:formatCode>0.00%</c:formatCode>
                <c:ptCount val="4"/>
                <c:pt idx="0">
                  <c:v>1.0772040985266502E-3</c:v>
                </c:pt>
                <c:pt idx="1">
                  <c:v>5.9853772883611733E-4</c:v>
                </c:pt>
                <c:pt idx="2">
                  <c:v>4.6243801187564757E-4</c:v>
                </c:pt>
                <c:pt idx="3">
                  <c:v>5.964016621726934E-4</c:v>
                </c:pt>
              </c:numCache>
            </c:numRef>
          </c:val>
          <c:smooth val="0"/>
          <c:extLst>
            <c:ext xmlns:c16="http://schemas.microsoft.com/office/drawing/2014/chart" uri="{C3380CC4-5D6E-409C-BE32-E72D297353CC}">
              <c16:uniqueId val="{00000003-5F16-F543-A157-AA6A22EF7E68}"/>
            </c:ext>
          </c:extLst>
        </c:ser>
        <c:dLbls>
          <c:showLegendKey val="0"/>
          <c:showVal val="0"/>
          <c:showCatName val="0"/>
          <c:showSerName val="0"/>
          <c:showPercent val="0"/>
          <c:showBubbleSize val="0"/>
        </c:dLbls>
        <c:marker val="1"/>
        <c:smooth val="0"/>
        <c:axId val="1752447535"/>
        <c:axId val="1752981727"/>
      </c:lineChart>
      <c:catAx>
        <c:axId val="17524475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2981727"/>
        <c:crosses val="autoZero"/>
        <c:auto val="1"/>
        <c:lblAlgn val="ctr"/>
        <c:lblOffset val="100"/>
        <c:noMultiLvlLbl val="0"/>
      </c:catAx>
      <c:valAx>
        <c:axId val="17529817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244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[Fly_Data.xlsx]Managment Report!PivotTable4</c:name>
    <c:fmtId val="1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1" i="0" baseline="0">
                <a:effectLst/>
              </a:rPr>
              <a:t>Transactions Comparison Across Quarters</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8110769690374071"/>
          <c:y val="0.16280729159303919"/>
          <c:w val="0.33795144890425283"/>
          <c:h val="0.83719270840696081"/>
        </c:manualLayout>
      </c:layout>
      <c:doughnutChart>
        <c:varyColors val="1"/>
        <c:ser>
          <c:idx val="0"/>
          <c:order val="0"/>
          <c:tx>
            <c:strRef>
              <c:f>'Managment Report'!$B$67:$B$69</c:f>
              <c:strCache>
                <c:ptCount val="1"/>
                <c:pt idx="0">
                  <c:v>Qtr1</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07E-C640-8689-0720183E217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07E-C640-8689-0720183E217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07E-C640-8689-0720183E217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07E-C640-8689-0720183E217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'Managment Report'!$A$70:$A$74</c:f>
              <c:strCache>
                <c:ptCount val="4"/>
                <c:pt idx="0">
                  <c:v>Direct</c:v>
                </c:pt>
                <c:pt idx="1">
                  <c:v>Organic Google</c:v>
                </c:pt>
                <c:pt idx="2">
                  <c:v>Sponsered Facebook</c:v>
                </c:pt>
                <c:pt idx="3">
                  <c:v>Sponsered Google</c:v>
                </c:pt>
              </c:strCache>
            </c:strRef>
          </c:cat>
          <c:val>
            <c:numRef>
              <c:f>'Managment Report'!$B$70:$B$74</c:f>
              <c:numCache>
                <c:formatCode>General</c:formatCode>
                <c:ptCount val="4"/>
                <c:pt idx="0">
                  <c:v>138</c:v>
                </c:pt>
                <c:pt idx="1">
                  <c:v>734</c:v>
                </c:pt>
                <c:pt idx="2">
                  <c:v>21</c:v>
                </c:pt>
                <c:pt idx="3">
                  <c:v>757</c:v>
                </c:pt>
              </c:numCache>
            </c:numRef>
          </c:val>
          <c:extLst>
            <c:ext xmlns:c16="http://schemas.microsoft.com/office/drawing/2014/chart" uri="{C3380CC4-5D6E-409C-BE32-E72D297353CC}">
              <c16:uniqueId val="{00000000-DE7A-1049-9B29-6E3BD79CA2F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[Fly_Data.xlsx]Managment Report!PivotTable5</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Bounce Rate Comparison Across Quarter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'Managment Report'!$B$84:$B$86</c:f>
              <c:strCache>
                <c:ptCount val="1"/>
                <c:pt idx="0">
                  <c:v>Qtr1</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F516-494F-942D-92C19F43E63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516-494F-942D-92C19F43E63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F516-494F-942D-92C19F43E63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516-494F-942D-92C19F43E6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'Managment Report'!$A$87:$A$91</c:f>
              <c:strCache>
                <c:ptCount val="4"/>
                <c:pt idx="0">
                  <c:v>Direct</c:v>
                </c:pt>
                <c:pt idx="1">
                  <c:v>Organic Google</c:v>
                </c:pt>
                <c:pt idx="2">
                  <c:v>Sponsered Facebook</c:v>
                </c:pt>
                <c:pt idx="3">
                  <c:v>Sponsered Google</c:v>
                </c:pt>
              </c:strCache>
            </c:strRef>
          </c:cat>
          <c:val>
            <c:numRef>
              <c:f>'Managment Report'!$B$87:$B$91</c:f>
              <c:numCache>
                <c:formatCode>0.00%</c:formatCode>
                <c:ptCount val="4"/>
                <c:pt idx="0">
                  <c:v>0.43076676123994556</c:v>
                </c:pt>
                <c:pt idx="1">
                  <c:v>0.27890124815432876</c:v>
                </c:pt>
                <c:pt idx="2">
                  <c:v>0.37826354198094614</c:v>
                </c:pt>
                <c:pt idx="3">
                  <c:v>0.52513401821381189</c:v>
                </c:pt>
              </c:numCache>
            </c:numRef>
          </c:val>
          <c:extLst>
            <c:ext xmlns:c16="http://schemas.microsoft.com/office/drawing/2014/chart" uri="{C3380CC4-5D6E-409C-BE32-E72D297353CC}">
              <c16:uniqueId val="{00000000-F516-494F-942D-92C19F43E637}"/>
            </c:ext>
          </c:extLst>
        </c:ser>
        <c:ser>
          <c:idx val="1"/>
          <c:order val="1"/>
          <c:tx>
            <c:strRef>
              <c:f>'Managment Report'!$C$84:$C$86</c:f>
              <c:strCache>
                <c:ptCount val="1"/>
                <c:pt idx="0">
                  <c:v>Qtr2</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0D5-B842-AB80-D42874C9123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0D5-B842-AB80-D42874C9123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0D5-B842-AB80-D42874C9123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0D5-B842-AB80-D42874C912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'Managment Report'!$A$87:$A$91</c:f>
              <c:strCache>
                <c:ptCount val="4"/>
                <c:pt idx="0">
                  <c:v>Direct</c:v>
                </c:pt>
                <c:pt idx="1">
                  <c:v>Organic Google</c:v>
                </c:pt>
                <c:pt idx="2">
                  <c:v>Sponsered Facebook</c:v>
                </c:pt>
                <c:pt idx="3">
                  <c:v>Sponsered Google</c:v>
                </c:pt>
              </c:strCache>
            </c:strRef>
          </c:cat>
          <c:val>
            <c:numRef>
              <c:f>'Managment Report'!$C$87:$C$91</c:f>
              <c:numCache>
                <c:formatCode>0.00%</c:formatCode>
                <c:ptCount val="4"/>
                <c:pt idx="0">
                  <c:v>0.52078665527334</c:v>
                </c:pt>
                <c:pt idx="1">
                  <c:v>0.24226508713580489</c:v>
                </c:pt>
                <c:pt idx="2">
                  <c:v>0.38087545202334089</c:v>
                </c:pt>
                <c:pt idx="3">
                  <c:v>0.51687365235455307</c:v>
                </c:pt>
              </c:numCache>
            </c:numRef>
          </c:val>
          <c:extLst>
            <c:ext xmlns:c16="http://schemas.microsoft.com/office/drawing/2014/chart" uri="{C3380CC4-5D6E-409C-BE32-E72D297353CC}">
              <c16:uniqueId val="{0000000F-F516-494F-942D-92C19F43E637}"/>
            </c:ext>
          </c:extLst>
        </c:ser>
        <c:ser>
          <c:idx val="2"/>
          <c:order val="2"/>
          <c:tx>
            <c:strRef>
              <c:f>'Managment Report'!$D$84:$D$86</c:f>
              <c:strCache>
                <c:ptCount val="1"/>
                <c:pt idx="0">
                  <c:v>Qtr3</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0D5-B842-AB80-D42874C9123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0D5-B842-AB80-D42874C9123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00D5-B842-AB80-D42874C9123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00D5-B842-AB80-D42874C912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'Managment Report'!$A$87:$A$91</c:f>
              <c:strCache>
                <c:ptCount val="4"/>
                <c:pt idx="0">
                  <c:v>Direct</c:v>
                </c:pt>
                <c:pt idx="1">
                  <c:v>Organic Google</c:v>
                </c:pt>
                <c:pt idx="2">
                  <c:v>Sponsered Facebook</c:v>
                </c:pt>
                <c:pt idx="3">
                  <c:v>Sponsered Google</c:v>
                </c:pt>
              </c:strCache>
            </c:strRef>
          </c:cat>
          <c:val>
            <c:numRef>
              <c:f>'Managment Report'!$D$87:$D$91</c:f>
              <c:numCache>
                <c:formatCode>0.00%</c:formatCode>
                <c:ptCount val="4"/>
                <c:pt idx="0">
                  <c:v>0.54721383727443196</c:v>
                </c:pt>
                <c:pt idx="1">
                  <c:v>0.22602985068587386</c:v>
                </c:pt>
                <c:pt idx="2">
                  <c:v>0.24355979453005694</c:v>
                </c:pt>
                <c:pt idx="3">
                  <c:v>0.28565671119726915</c:v>
                </c:pt>
              </c:numCache>
            </c:numRef>
          </c:val>
          <c:extLst>
            <c:ext xmlns:c16="http://schemas.microsoft.com/office/drawing/2014/chart" uri="{C3380CC4-5D6E-409C-BE32-E72D297353CC}">
              <c16:uniqueId val="{00000010-F516-494F-942D-92C19F43E637}"/>
            </c:ext>
          </c:extLst>
        </c:ser>
        <c:ser>
          <c:idx val="3"/>
          <c:order val="3"/>
          <c:tx>
            <c:strRef>
              <c:f>'Managment Report'!$E$84:$E$86</c:f>
              <c:strCache>
                <c:ptCount val="1"/>
                <c:pt idx="0">
                  <c:v>Qtr4</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F516-494F-942D-92C19F43E63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F516-494F-942D-92C19F43E63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F516-494F-942D-92C19F43E63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F516-494F-942D-92C19F43E637}"/>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516-494F-942D-92C19F43E637}"/>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516-494F-942D-92C19F43E637}"/>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516-494F-942D-92C19F43E637}"/>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516-494F-942D-92C19F43E6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'Managment Report'!$A$87:$A$91</c:f>
              <c:strCache>
                <c:ptCount val="4"/>
                <c:pt idx="0">
                  <c:v>Direct</c:v>
                </c:pt>
                <c:pt idx="1">
                  <c:v>Organic Google</c:v>
                </c:pt>
                <c:pt idx="2">
                  <c:v>Sponsered Facebook</c:v>
                </c:pt>
                <c:pt idx="3">
                  <c:v>Sponsered Google</c:v>
                </c:pt>
              </c:strCache>
            </c:strRef>
          </c:cat>
          <c:val>
            <c:numRef>
              <c:f>'Managment Report'!$E$87:$E$91</c:f>
              <c:numCache>
                <c:formatCode>0.00%</c:formatCode>
                <c:ptCount val="4"/>
                <c:pt idx="0">
                  <c:v>0.52083333333333337</c:v>
                </c:pt>
                <c:pt idx="1">
                  <c:v>0.27616666666666667</c:v>
                </c:pt>
                <c:pt idx="2">
                  <c:v>0.26590949704286621</c:v>
                </c:pt>
                <c:pt idx="3">
                  <c:v>0.3914333333333333</c:v>
                </c:pt>
              </c:numCache>
            </c:numRef>
          </c:val>
          <c:extLst>
            <c:ext xmlns:c16="http://schemas.microsoft.com/office/drawing/2014/chart" uri="{C3380CC4-5D6E-409C-BE32-E72D297353CC}">
              <c16:uniqueId val="{00000011-F516-494F-942D-92C19F43E63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[Fly_Data.xlsx]Managment Report!PivotTable6</c:name>
    <c:fmtId val="2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Source Overall Performance Comparison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021978021978022E-2"/>
              <c:y val="-6.5530799475753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3.021978021978022E-2"/>
              <c:y val="-3.2765399737876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3.296703296703291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3.5714285714285712E-2"/>
              <c:y val="-3.2765399737876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4582104228122828E-3"/>
              <c:y val="-3.69003690036901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4.9164208456242949E-3"/>
              <c:y val="-1.5375153751537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7.3746312684364879E-3"/>
              <c:y val="-3.0750307503075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9.8328416912487702E-3"/>
              <c:y val="3.075030750307615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9.8328416912487251E-3"/>
              <c:y val="-9.22509225092239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9.8328416912487702E-3"/>
              <c:y val="-1.23001230012300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6.1455260570304595E-3"/>
              <c:y val="-9.225092250922509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6.1455260570305046E-3"/>
              <c:y val="-1.23001230012300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dLbl>
          <c:idx val="0"/>
          <c:layout>
            <c:manualLayout>
              <c:x val="2.335299901671582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dLbl>
          <c:idx val="0"/>
          <c:layout>
            <c:manualLayout>
              <c:x val="4.9164208456242949E-3"/>
              <c:y val="-3.69003690036901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dLbl>
          <c:idx val="0"/>
          <c:layout>
            <c:manualLayout>
              <c:x val="7.3746312684365781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dLbl>
          <c:idx val="0"/>
          <c:layout>
            <c:manualLayout>
              <c:x val="1.966568338249754E-2"/>
              <c:y val="-1.2300123001230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dLbl>
          <c:idx val="0"/>
          <c:layout>
            <c:manualLayout>
              <c:x val="8.603736479842675E-3"/>
              <c:y val="-9.225092250922621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dLbl>
          <c:idx val="0"/>
          <c:layout>
            <c:manualLayout>
              <c:x val="4.9164208456242949E-3"/>
              <c:y val="3.075030750307390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dLbl>
          <c:idx val="0"/>
          <c:layout>
            <c:manualLayout>
              <c:x val="1.9665683382497495E-2"/>
              <c:y val="-1.1274982501567522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dLbl>
          <c:idx val="0"/>
          <c:layout>
            <c:manualLayout>
              <c:x val="1.4749262536873111E-2"/>
              <c:y val="-1.23001230012300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1"/>
            </a:solidFill>
            <a:miter lim="800000"/>
          </a:ln>
          <a:effectLst>
            <a:glow rad="63500">
              <a:schemeClr val="accent1">
                <a:satMod val="175000"/>
                <a:alpha val="25000"/>
              </a:schemeClr>
            </a:glow>
          </a:effectLst>
        </c:spPr>
        <c:dLbl>
          <c:idx val="0"/>
          <c:layout>
            <c:manualLayout>
              <c:x val="1.474926253687311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dLbl>
          <c:idx val="0"/>
          <c:layout>
            <c:manualLayout>
              <c:x val="1.3520157325467059E-2"/>
              <c:y val="-1.1274982501567522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1"/>
            </a:solidFill>
            <a:miter lim="800000"/>
          </a:ln>
          <a:effectLst>
            <a:glow rad="63500">
              <a:schemeClr val="accent1">
                <a:satMod val="175000"/>
                <a:alpha val="25000"/>
              </a:schemeClr>
            </a:glow>
          </a:effectLst>
        </c:spPr>
        <c:dLbl>
          <c:idx val="0"/>
          <c:layout>
            <c:manualLayout>
              <c:x val="9.8328416912487476E-3"/>
              <c:y val="-1.84501845018450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noFill/>
          <a:ln w="9525" cap="flat" cmpd="sng" algn="ctr">
            <a:solidFill>
              <a:schemeClr val="accent1"/>
            </a:solidFill>
            <a:miter lim="800000"/>
          </a:ln>
          <a:effectLst>
            <a:glow rad="63500">
              <a:schemeClr val="accent1">
                <a:satMod val="175000"/>
                <a:alpha val="25000"/>
              </a:schemeClr>
            </a:glow>
          </a:effectLst>
        </c:spPr>
        <c:dLbl>
          <c:idx val="0"/>
          <c:layout>
            <c:manualLayout>
              <c:x val="1.2291052114060963E-3"/>
              <c:y val="-2.15252152521525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2.9498525073746312E-2"/>
              <c:y val="-6.150061500615118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1.1061946902654867E-2"/>
              <c:y val="-1.23001230012300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6.145526057030482E-3"/>
              <c:y val="1.1274982501567522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2.089478859390359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1.3520157325467059E-2"/>
              <c:y val="-1.84501845018450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2.2123893805309689E-2"/>
              <c:y val="-1.84501845018450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dLbl>
          <c:idx val="0"/>
          <c:layout>
            <c:manualLayout>
              <c:x val="1.5978367748279251E-2"/>
              <c:y val="-1.84501845018450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dLbl>
          <c:idx val="0"/>
          <c:layout>
            <c:manualLayout>
              <c:x val="9.8328416912487702E-3"/>
              <c:y val="-1.1274982501567522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dLbl>
          <c:idx val="0"/>
          <c:layout>
            <c:manualLayout>
              <c:x val="3.195673549655850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dLbl>
          <c:idx val="0"/>
          <c:layout>
            <c:manualLayout>
              <c:x val="8.603736479842675E-3"/>
              <c:y val="-4.30504305043051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dLbl>
          <c:idx val="0"/>
          <c:layout>
            <c:manualLayout>
              <c:x val="1.966568338249745E-2"/>
              <c:y val="-1.1274982501567522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dLbl>
          <c:idx val="0"/>
          <c:layout>
            <c:manualLayout>
              <c:x val="1.3520157325467059E-2"/>
              <c:y val="-4.92004920049199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dLbl>
          <c:idx val="0"/>
          <c:layout>
            <c:manualLayout>
              <c:x val="9.832841691248770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dLbl>
          <c:idx val="0"/>
          <c:layout>
            <c:manualLayout>
              <c:x val="3.44149459193707E-2"/>
              <c:y val="6.150061500614893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dLbl>
          <c:idx val="0"/>
          <c:layout>
            <c:manualLayout>
              <c:x val="1.5978367748279206E-2"/>
              <c:y val="-3.69003690036901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dLbl>
          <c:idx val="0"/>
          <c:layout>
            <c:manualLayout>
              <c:x val="1.96656833824975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dLbl>
          <c:idx val="0"/>
          <c:layout>
            <c:manualLayout>
              <c:x val="9.8328416912487927E-3"/>
              <c:y val="-6.45756457564575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dLbl>
          <c:idx val="0"/>
          <c:layout>
            <c:manualLayout>
              <c:x val="6.145526057030482E-3"/>
              <c:y val="-3.38253382533825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'Managment Report'!$B$101:$B$103</c:f>
              <c:strCache>
                <c:ptCount val="1"/>
                <c:pt idx="0">
                  <c:v>Organic Google - Average of Conversion Rate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'Managment Report'!$A$104:$A$108</c:f>
              <c:strCache>
                <c:ptCount val="4"/>
                <c:pt idx="0">
                  <c:v>Qtr1</c:v>
                </c:pt>
                <c:pt idx="1">
                  <c:v>Qtr2</c:v>
                </c:pt>
                <c:pt idx="2">
                  <c:v>Qtr3</c:v>
                </c:pt>
                <c:pt idx="3">
                  <c:v>Qtr4</c:v>
                </c:pt>
              </c:strCache>
            </c:strRef>
          </c:cat>
          <c:val>
            <c:numRef>
              <c:f>'Managment Report'!$B$104:$B$108</c:f>
              <c:numCache>
                <c:formatCode>0.00%</c:formatCode>
                <c:ptCount val="4"/>
                <c:pt idx="0">
                  <c:v>7.5726114153255636E-4</c:v>
                </c:pt>
                <c:pt idx="1">
                  <c:v>3.4028980357165797E-4</c:v>
                </c:pt>
                <c:pt idx="2">
                  <c:v>3.7189498486268874E-4</c:v>
                </c:pt>
                <c:pt idx="3">
                  <c:v>5.4301986542317187E-4</c:v>
                </c:pt>
              </c:numCache>
            </c:numRef>
          </c:val>
          <c:extLst>
            <c:ext xmlns:c16="http://schemas.microsoft.com/office/drawing/2014/chart" uri="{C3380CC4-5D6E-409C-BE32-E72D297353CC}">
              <c16:uniqueId val="{00000000-A972-5940-AD5E-557799B8404F}"/>
            </c:ext>
          </c:extLst>
        </c:ser>
        <c:ser>
          <c:idx val="1"/>
          <c:order val="1"/>
          <c:tx>
            <c:strRef>
              <c:f>'Managment Report'!$C$101:$C$103</c:f>
              <c:strCache>
                <c:ptCount val="1"/>
                <c:pt idx="0">
                  <c:v>Organic Google - Sum of Sessions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'Managment Report'!$A$104:$A$108</c:f>
              <c:strCache>
                <c:ptCount val="4"/>
                <c:pt idx="0">
                  <c:v>Qtr1</c:v>
                </c:pt>
                <c:pt idx="1">
                  <c:v>Qtr2</c:v>
                </c:pt>
                <c:pt idx="2">
                  <c:v>Qtr3</c:v>
                </c:pt>
                <c:pt idx="3">
                  <c:v>Qtr4</c:v>
                </c:pt>
              </c:strCache>
            </c:strRef>
          </c:cat>
          <c:val>
            <c:numRef>
              <c:f>'Managment Report'!$C$104:$C$108</c:f>
              <c:numCache>
                <c:formatCode>General</c:formatCode>
                <c:ptCount val="4"/>
                <c:pt idx="0">
                  <c:v>994312</c:v>
                </c:pt>
                <c:pt idx="1">
                  <c:v>1081521</c:v>
                </c:pt>
                <c:pt idx="2">
                  <c:v>1273905</c:v>
                </c:pt>
                <c:pt idx="3">
                  <c:v>1413815</c:v>
                </c:pt>
              </c:numCache>
            </c:numRef>
          </c:val>
          <c:extLst>
            <c:ext xmlns:c16="http://schemas.microsoft.com/office/drawing/2014/chart" uri="{C3380CC4-5D6E-409C-BE32-E72D297353CC}">
              <c16:uniqueId val="{00000001-A972-5940-AD5E-557799B8404F}"/>
            </c:ext>
          </c:extLst>
        </c:ser>
        <c:ser>
          <c:idx val="2"/>
          <c:order val="2"/>
          <c:tx>
            <c:strRef>
              <c:f>'Managment Report'!$D$101:$D$103</c:f>
              <c:strCache>
                <c:ptCount val="1"/>
                <c:pt idx="0">
                  <c:v>Organic Google - Average of Bounce Rate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Pt>
            <c:idx val="0"/>
            <c:invertIfNegative val="0"/>
            <c:bubble3D val="0"/>
            <c:extLst>
              <c:ext xmlns:c16="http://schemas.microsoft.com/office/drawing/2014/chart" uri="{C3380CC4-5D6E-409C-BE32-E72D297353CC}">
                <c16:uniqueId val="{00000015-A972-5940-AD5E-557799B8404F}"/>
              </c:ext>
            </c:extLst>
          </c:dPt>
          <c:dPt>
            <c:idx val="1"/>
            <c:invertIfNegative val="0"/>
            <c:bubble3D val="0"/>
            <c:extLst>
              <c:ext xmlns:c16="http://schemas.microsoft.com/office/drawing/2014/chart" uri="{C3380CC4-5D6E-409C-BE32-E72D297353CC}">
                <c16:uniqueId val="{00000013-A972-5940-AD5E-557799B8404F}"/>
              </c:ext>
            </c:extLst>
          </c:dPt>
          <c:dPt>
            <c:idx val="2"/>
            <c:invertIfNegative val="0"/>
            <c:bubble3D val="0"/>
            <c:extLst>
              <c:ext xmlns:c16="http://schemas.microsoft.com/office/drawing/2014/chart" uri="{C3380CC4-5D6E-409C-BE32-E72D297353CC}">
                <c16:uniqueId val="{00000011-A972-5940-AD5E-557799B8404F}"/>
              </c:ext>
            </c:extLst>
          </c:dPt>
          <c:dPt>
            <c:idx val="3"/>
            <c:invertIfNegative val="0"/>
            <c:bubble3D val="0"/>
            <c:extLst>
              <c:ext xmlns:c16="http://schemas.microsoft.com/office/drawing/2014/chart" uri="{C3380CC4-5D6E-409C-BE32-E72D297353CC}">
                <c16:uniqueId val="{0000000F-A972-5940-AD5E-557799B8404F}"/>
              </c:ext>
            </c:extLst>
          </c:dPt>
          <c:dLbls>
            <c:dLbl>
              <c:idx val="0"/>
              <c:layout>
                <c:manualLayout>
                  <c:x val="1.2291052114060963E-3"/>
                  <c:y val="-2.15252152521525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972-5940-AD5E-557799B8404F}"/>
                </c:ext>
              </c:extLst>
            </c:dLbl>
            <c:dLbl>
              <c:idx val="1"/>
              <c:layout>
                <c:manualLayout>
                  <c:x val="1.474926253687311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972-5940-AD5E-557799B8404F}"/>
                </c:ext>
              </c:extLst>
            </c:dLbl>
            <c:dLbl>
              <c:idx val="2"/>
              <c:layout>
                <c:manualLayout>
                  <c:x val="4.9164208456242949E-3"/>
                  <c:y val="3.075030750307390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972-5940-AD5E-557799B8404F}"/>
                </c:ext>
              </c:extLst>
            </c:dLbl>
            <c:dLbl>
              <c:idx val="3"/>
              <c:layout>
                <c:manualLayout>
                  <c:x val="7.3746312684365781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972-5940-AD5E-557799B840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'Managment Report'!$A$104:$A$108</c:f>
              <c:strCache>
                <c:ptCount val="4"/>
                <c:pt idx="0">
                  <c:v>Qtr1</c:v>
                </c:pt>
                <c:pt idx="1">
                  <c:v>Qtr2</c:v>
                </c:pt>
                <c:pt idx="2">
                  <c:v>Qtr3</c:v>
                </c:pt>
                <c:pt idx="3">
                  <c:v>Qtr4</c:v>
                </c:pt>
              </c:strCache>
            </c:strRef>
          </c:cat>
          <c:val>
            <c:numRef>
              <c:f>'Managment Report'!$D$104:$D$108</c:f>
              <c:numCache>
                <c:formatCode>0.00%</c:formatCode>
                <c:ptCount val="4"/>
                <c:pt idx="0">
                  <c:v>0.27890124815432876</c:v>
                </c:pt>
                <c:pt idx="1">
                  <c:v>0.24226508713580489</c:v>
                </c:pt>
                <c:pt idx="2">
                  <c:v>0.22602985068587386</c:v>
                </c:pt>
                <c:pt idx="3">
                  <c:v>0.27616666666666667</c:v>
                </c:pt>
              </c:numCache>
            </c:numRef>
          </c:val>
          <c:extLst>
            <c:ext xmlns:c16="http://schemas.microsoft.com/office/drawing/2014/chart" uri="{C3380CC4-5D6E-409C-BE32-E72D297353CC}">
              <c16:uniqueId val="{00000002-A972-5940-AD5E-557799B8404F}"/>
            </c:ext>
          </c:extLst>
        </c:ser>
        <c:ser>
          <c:idx val="3"/>
          <c:order val="3"/>
          <c:tx>
            <c:strRef>
              <c:f>'Managment Report'!$E$101:$E$103</c:f>
              <c:strCache>
                <c:ptCount val="1"/>
                <c:pt idx="0">
                  <c:v>Organic Google - Sum of Transactions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Pt>
            <c:idx val="0"/>
            <c:invertIfNegative val="0"/>
            <c:bubble3D val="0"/>
            <c:extLst>
              <c:ext xmlns:c16="http://schemas.microsoft.com/office/drawing/2014/chart" uri="{C3380CC4-5D6E-409C-BE32-E72D297353CC}">
                <c16:uniqueId val="{00000014-A972-5940-AD5E-557799B8404F}"/>
              </c:ext>
            </c:extLst>
          </c:dPt>
          <c:dPt>
            <c:idx val="1"/>
            <c:invertIfNegative val="0"/>
            <c:bubble3D val="0"/>
            <c:extLst>
              <c:ext xmlns:c16="http://schemas.microsoft.com/office/drawing/2014/chart" uri="{C3380CC4-5D6E-409C-BE32-E72D297353CC}">
                <c16:uniqueId val="{00000012-A972-5940-AD5E-557799B8404F}"/>
              </c:ext>
            </c:extLst>
          </c:dPt>
          <c:dPt>
            <c:idx val="2"/>
            <c:invertIfNegative val="0"/>
            <c:bubble3D val="0"/>
            <c:extLst>
              <c:ext xmlns:c16="http://schemas.microsoft.com/office/drawing/2014/chart" uri="{C3380CC4-5D6E-409C-BE32-E72D297353CC}">
                <c16:uniqueId val="{00000010-A972-5940-AD5E-557799B8404F}"/>
              </c:ext>
            </c:extLst>
          </c:dPt>
          <c:dPt>
            <c:idx val="3"/>
            <c:invertIfNegative val="0"/>
            <c:bubble3D val="0"/>
            <c:extLst>
              <c:ext xmlns:c16="http://schemas.microsoft.com/office/drawing/2014/chart" uri="{C3380CC4-5D6E-409C-BE32-E72D297353CC}">
                <c16:uniqueId val="{0000000E-A972-5940-AD5E-557799B8404F}"/>
              </c:ext>
            </c:extLst>
          </c:dPt>
          <c:dLbls>
            <c:dLbl>
              <c:idx val="0"/>
              <c:layout>
                <c:manualLayout>
                  <c:x val="9.8328416912487476E-3"/>
                  <c:y val="-1.84501845018450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972-5940-AD5E-557799B8404F}"/>
                </c:ext>
              </c:extLst>
            </c:dLbl>
            <c:dLbl>
              <c:idx val="1"/>
              <c:layout>
                <c:manualLayout>
                  <c:x val="1.4749262536873111E-2"/>
                  <c:y val="-1.23001230012300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972-5940-AD5E-557799B8404F}"/>
                </c:ext>
              </c:extLst>
            </c:dLbl>
            <c:dLbl>
              <c:idx val="2"/>
              <c:layout>
                <c:manualLayout>
                  <c:x val="8.603736479842675E-3"/>
                  <c:y val="-9.225092250922621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972-5940-AD5E-557799B8404F}"/>
                </c:ext>
              </c:extLst>
            </c:dLbl>
            <c:dLbl>
              <c:idx val="3"/>
              <c:layout>
                <c:manualLayout>
                  <c:x val="4.9164208456242949E-3"/>
                  <c:y val="-3.69003690036901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972-5940-AD5E-557799B840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'Managment Report'!$A$104:$A$108</c:f>
              <c:strCache>
                <c:ptCount val="4"/>
                <c:pt idx="0">
                  <c:v>Qtr1</c:v>
                </c:pt>
                <c:pt idx="1">
                  <c:v>Qtr2</c:v>
                </c:pt>
                <c:pt idx="2">
                  <c:v>Qtr3</c:v>
                </c:pt>
                <c:pt idx="3">
                  <c:v>Qtr4</c:v>
                </c:pt>
              </c:strCache>
            </c:strRef>
          </c:cat>
          <c:val>
            <c:numRef>
              <c:f>'Managment Report'!$E$104:$E$108</c:f>
              <c:numCache>
                <c:formatCode>General</c:formatCode>
                <c:ptCount val="4"/>
                <c:pt idx="0">
                  <c:v>734</c:v>
                </c:pt>
                <c:pt idx="1">
                  <c:v>359</c:v>
                </c:pt>
                <c:pt idx="2">
                  <c:v>477</c:v>
                </c:pt>
                <c:pt idx="3">
                  <c:v>768</c:v>
                </c:pt>
              </c:numCache>
            </c:numRef>
          </c:val>
          <c:extLst>
            <c:ext xmlns:c16="http://schemas.microsoft.com/office/drawing/2014/chart" uri="{C3380CC4-5D6E-409C-BE32-E72D297353CC}">
              <c16:uniqueId val="{00000003-A972-5940-AD5E-557799B8404F}"/>
            </c:ext>
          </c:extLst>
        </c:ser>
        <c:ser>
          <c:idx val="4"/>
          <c:order val="4"/>
          <c:tx>
            <c:strRef>
              <c:f>'Managment Report'!$F$101:$F$103</c:f>
              <c:strCache>
                <c:ptCount val="1"/>
                <c:pt idx="0">
                  <c:v>Organic Google - Sum of Revenue</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Pt>
            <c:idx val="0"/>
            <c:invertIfNegative val="0"/>
            <c:bubble3D val="0"/>
            <c:extLst>
              <c:ext xmlns:c16="http://schemas.microsoft.com/office/drawing/2014/chart" uri="{C3380CC4-5D6E-409C-BE32-E72D297353CC}">
                <c16:uniqueId val="{0000000D-A972-5940-AD5E-557799B8404F}"/>
              </c:ext>
            </c:extLst>
          </c:dPt>
          <c:dPt>
            <c:idx val="1"/>
            <c:invertIfNegative val="0"/>
            <c:bubble3D val="0"/>
            <c:extLst>
              <c:ext xmlns:c16="http://schemas.microsoft.com/office/drawing/2014/chart" uri="{C3380CC4-5D6E-409C-BE32-E72D297353CC}">
                <c16:uniqueId val="{0000000C-A972-5940-AD5E-557799B8404F}"/>
              </c:ext>
            </c:extLst>
          </c:dPt>
          <c:dPt>
            <c:idx val="2"/>
            <c:invertIfNegative val="0"/>
            <c:bubble3D val="0"/>
            <c:extLst>
              <c:ext xmlns:c16="http://schemas.microsoft.com/office/drawing/2014/chart" uri="{C3380CC4-5D6E-409C-BE32-E72D297353CC}">
                <c16:uniqueId val="{0000000B-A972-5940-AD5E-557799B8404F}"/>
              </c:ext>
            </c:extLst>
          </c:dPt>
          <c:dPt>
            <c:idx val="3"/>
            <c:invertIfNegative val="0"/>
            <c:bubble3D val="0"/>
            <c:extLst>
              <c:ext xmlns:c16="http://schemas.microsoft.com/office/drawing/2014/chart" uri="{C3380CC4-5D6E-409C-BE32-E72D297353CC}">
                <c16:uniqueId val="{0000000A-A972-5940-AD5E-557799B8404F}"/>
              </c:ext>
            </c:extLst>
          </c:dPt>
          <c:dLbls>
            <c:dLbl>
              <c:idx val="0"/>
              <c:layout>
                <c:manualLayout>
                  <c:x val="1.3520157325467059E-2"/>
                  <c:y val="-1.1274982501567522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972-5940-AD5E-557799B8404F}"/>
                </c:ext>
              </c:extLst>
            </c:dLbl>
            <c:dLbl>
              <c:idx val="1"/>
              <c:layout>
                <c:manualLayout>
                  <c:x val="1.9665683382497495E-2"/>
                  <c:y val="-1.1274982501567522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972-5940-AD5E-557799B8404F}"/>
                </c:ext>
              </c:extLst>
            </c:dLbl>
            <c:dLbl>
              <c:idx val="2"/>
              <c:layout>
                <c:manualLayout>
                  <c:x val="1.966568338249754E-2"/>
                  <c:y val="-1.23001230012301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972-5940-AD5E-557799B8404F}"/>
                </c:ext>
              </c:extLst>
            </c:dLbl>
            <c:dLbl>
              <c:idx val="3"/>
              <c:layout>
                <c:manualLayout>
                  <c:x val="2.335299901671582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972-5940-AD5E-557799B840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'Managment Report'!$A$104:$A$108</c:f>
              <c:strCache>
                <c:ptCount val="4"/>
                <c:pt idx="0">
                  <c:v>Qtr1</c:v>
                </c:pt>
                <c:pt idx="1">
                  <c:v>Qtr2</c:v>
                </c:pt>
                <c:pt idx="2">
                  <c:v>Qtr3</c:v>
                </c:pt>
                <c:pt idx="3">
                  <c:v>Qtr4</c:v>
                </c:pt>
              </c:strCache>
            </c:strRef>
          </c:cat>
          <c:val>
            <c:numRef>
              <c:f>'Managment Report'!$F$104:$F$108</c:f>
              <c:numCache>
                <c:formatCode>General</c:formatCode>
                <c:ptCount val="4"/>
                <c:pt idx="0">
                  <c:v>61886</c:v>
                </c:pt>
                <c:pt idx="1">
                  <c:v>33292</c:v>
                </c:pt>
                <c:pt idx="2">
                  <c:v>54308.7</c:v>
                </c:pt>
                <c:pt idx="3">
                  <c:v>92120.799999999988</c:v>
                </c:pt>
              </c:numCache>
            </c:numRef>
          </c:val>
          <c:extLst>
            <c:ext xmlns:c16="http://schemas.microsoft.com/office/drawing/2014/chart" uri="{C3380CC4-5D6E-409C-BE32-E72D297353CC}">
              <c16:uniqueId val="{00000004-A972-5940-AD5E-557799B8404F}"/>
            </c:ext>
          </c:extLst>
        </c:ser>
        <c:dLbls>
          <c:showLegendKey val="0"/>
          <c:showVal val="0"/>
          <c:showCatName val="0"/>
          <c:showSerName val="0"/>
          <c:showPercent val="0"/>
          <c:showBubbleSize val="0"/>
        </c:dLbls>
        <c:gapWidth val="315"/>
        <c:overlap val="-40"/>
        <c:axId val="1903822415"/>
        <c:axId val="1990925871"/>
      </c:barChart>
      <c:catAx>
        <c:axId val="19038224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90925871"/>
        <c:crosses val="autoZero"/>
        <c:auto val="1"/>
        <c:lblAlgn val="ctr"/>
        <c:lblOffset val="100"/>
        <c:noMultiLvlLbl val="0"/>
      </c:catAx>
      <c:valAx>
        <c:axId val="1990925871"/>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crossAx val="190382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en-US" sz="1800"/>
              <a:t>Trend of Sessions Over Quarters</a:t>
            </a:r>
          </a:p>
        </c:rich>
      </c:tx>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Sheet1!$U$60</c:f>
              <c:strCache>
                <c:ptCount val="1"/>
                <c:pt idx="0">
                  <c:v>Qsessions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Sheet1!$T$61:$T$76</c:f>
              <c:strCache>
                <c:ptCount val="16"/>
                <c:pt idx="0">
                  <c:v>Organic Google-Q1</c:v>
                </c:pt>
                <c:pt idx="1">
                  <c:v>Organic Google-Q2</c:v>
                </c:pt>
                <c:pt idx="2">
                  <c:v>Organic Google-Q3</c:v>
                </c:pt>
                <c:pt idx="3">
                  <c:v>Organic Google-Q4</c:v>
                </c:pt>
                <c:pt idx="4">
                  <c:v>Sponsered Google-Q1</c:v>
                </c:pt>
                <c:pt idx="5">
                  <c:v>Sponsered Google-Q2</c:v>
                </c:pt>
                <c:pt idx="6">
                  <c:v>Sponsered Google-Q3</c:v>
                </c:pt>
                <c:pt idx="7">
                  <c:v>Sponsered Google-Q4</c:v>
                </c:pt>
                <c:pt idx="8">
                  <c:v>Sponsered Facebook-Q1</c:v>
                </c:pt>
                <c:pt idx="9">
                  <c:v>Sponsered Facebook-Q2</c:v>
                </c:pt>
                <c:pt idx="10">
                  <c:v>Sponsered Facebook-Q3</c:v>
                </c:pt>
                <c:pt idx="11">
                  <c:v>Sponsered Facebook-Q4</c:v>
                </c:pt>
                <c:pt idx="12">
                  <c:v>Direct-Q1</c:v>
                </c:pt>
                <c:pt idx="13">
                  <c:v>Direct-Q2</c:v>
                </c:pt>
                <c:pt idx="14">
                  <c:v>Direct-Q3</c:v>
                </c:pt>
                <c:pt idx="15">
                  <c:v>Direct-Q4</c:v>
                </c:pt>
              </c:strCache>
            </c:strRef>
          </c:cat>
          <c:val>
            <c:numRef>
              <c:f>Sheet1!$U$61:$U$76</c:f>
              <c:numCache>
                <c:formatCode>General</c:formatCode>
                <c:ptCount val="16"/>
                <c:pt idx="0">
                  <c:v>994312</c:v>
                </c:pt>
                <c:pt idx="1">
                  <c:v>1081521</c:v>
                </c:pt>
                <c:pt idx="2">
                  <c:v>1273905</c:v>
                </c:pt>
                <c:pt idx="3">
                  <c:v>1413815</c:v>
                </c:pt>
                <c:pt idx="4">
                  <c:v>698330</c:v>
                </c:pt>
                <c:pt idx="5">
                  <c:v>636058</c:v>
                </c:pt>
                <c:pt idx="6">
                  <c:v>698950</c:v>
                </c:pt>
                <c:pt idx="7">
                  <c:v>680287</c:v>
                </c:pt>
                <c:pt idx="8">
                  <c:v>120164</c:v>
                </c:pt>
                <c:pt idx="9">
                  <c:v>160835</c:v>
                </c:pt>
                <c:pt idx="10">
                  <c:v>204862</c:v>
                </c:pt>
                <c:pt idx="11">
                  <c:v>154789</c:v>
                </c:pt>
                <c:pt idx="12">
                  <c:v>398187</c:v>
                </c:pt>
                <c:pt idx="13">
                  <c:v>547751</c:v>
                </c:pt>
                <c:pt idx="14">
                  <c:v>623204</c:v>
                </c:pt>
                <c:pt idx="15">
                  <c:v>405288</c:v>
                </c:pt>
              </c:numCache>
            </c:numRef>
          </c:val>
          <c:extLst>
            <c:ext xmlns:c16="http://schemas.microsoft.com/office/drawing/2014/chart" uri="{C3380CC4-5D6E-409C-BE32-E72D297353CC}">
              <c16:uniqueId val="{00000000-165E-3341-96D7-B99599A15883}"/>
            </c:ext>
          </c:extLst>
        </c:ser>
        <c:ser>
          <c:idx val="2"/>
          <c:order val="1"/>
          <c:tx>
            <c:strRef>
              <c:f>Sheet1!$W$60</c:f>
              <c:strCache>
                <c:ptCount val="1"/>
                <c:pt idx="0">
                  <c:v>Qconversion Rate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Sheet1!$T$61:$T$76</c:f>
              <c:strCache>
                <c:ptCount val="16"/>
                <c:pt idx="0">
                  <c:v>Organic Google-Q1</c:v>
                </c:pt>
                <c:pt idx="1">
                  <c:v>Organic Google-Q2</c:v>
                </c:pt>
                <c:pt idx="2">
                  <c:v>Organic Google-Q3</c:v>
                </c:pt>
                <c:pt idx="3">
                  <c:v>Organic Google-Q4</c:v>
                </c:pt>
                <c:pt idx="4">
                  <c:v>Sponsered Google-Q1</c:v>
                </c:pt>
                <c:pt idx="5">
                  <c:v>Sponsered Google-Q2</c:v>
                </c:pt>
                <c:pt idx="6">
                  <c:v>Sponsered Google-Q3</c:v>
                </c:pt>
                <c:pt idx="7">
                  <c:v>Sponsered Google-Q4</c:v>
                </c:pt>
                <c:pt idx="8">
                  <c:v>Sponsered Facebook-Q1</c:v>
                </c:pt>
                <c:pt idx="9">
                  <c:v>Sponsered Facebook-Q2</c:v>
                </c:pt>
                <c:pt idx="10">
                  <c:v>Sponsered Facebook-Q3</c:v>
                </c:pt>
                <c:pt idx="11">
                  <c:v>Sponsered Facebook-Q4</c:v>
                </c:pt>
                <c:pt idx="12">
                  <c:v>Direct-Q1</c:v>
                </c:pt>
                <c:pt idx="13">
                  <c:v>Direct-Q2</c:v>
                </c:pt>
                <c:pt idx="14">
                  <c:v>Direct-Q3</c:v>
                </c:pt>
                <c:pt idx="15">
                  <c:v>Direct-Q4</c:v>
                </c:pt>
              </c:strCache>
            </c:strRef>
          </c:cat>
          <c:val>
            <c:numRef>
              <c:f>Sheet1!$W$61:$W$76</c:f>
              <c:numCache>
                <c:formatCode>0.00%</c:formatCode>
                <c:ptCount val="16"/>
                <c:pt idx="0">
                  <c:v>7.3819887520214982E-4</c:v>
                </c:pt>
                <c:pt idx="1">
                  <c:v>3.3193992534587865E-4</c:v>
                </c:pt>
                <c:pt idx="2">
                  <c:v>3.7443922427496558E-4</c:v>
                </c:pt>
                <c:pt idx="3">
                  <c:v>5.4321109904761228E-4</c:v>
                </c:pt>
                <c:pt idx="4">
                  <c:v>1.0840147208339896E-3</c:v>
                </c:pt>
                <c:pt idx="5">
                  <c:v>6.0529071248219507E-4</c:v>
                </c:pt>
                <c:pt idx="6">
                  <c:v>4.6069103655483224E-4</c:v>
                </c:pt>
                <c:pt idx="7">
                  <c:v>5.7328745073770336E-4</c:v>
                </c:pt>
                <c:pt idx="8">
                  <c:v>1.7476115974834392E-4</c:v>
                </c:pt>
                <c:pt idx="9">
                  <c:v>1.119159386949358E-4</c:v>
                </c:pt>
                <c:pt idx="10">
                  <c:v>1.4155870781306442E-4</c:v>
                </c:pt>
                <c:pt idx="11">
                  <c:v>2.0673303658528706E-4</c:v>
                </c:pt>
                <c:pt idx="12">
                  <c:v>3.4657083229738789E-4</c:v>
                </c:pt>
                <c:pt idx="13">
                  <c:v>1.6430823494617081E-4</c:v>
                </c:pt>
                <c:pt idx="14">
                  <c:v>1.7811182213207875E-4</c:v>
                </c:pt>
                <c:pt idx="15">
                  <c:v>4.2685695110637376E-4</c:v>
                </c:pt>
              </c:numCache>
            </c:numRef>
          </c:val>
          <c:extLst>
            <c:ext xmlns:c16="http://schemas.microsoft.com/office/drawing/2014/chart" uri="{C3380CC4-5D6E-409C-BE32-E72D297353CC}">
              <c16:uniqueId val="{00000002-165E-3341-96D7-B99599A15883}"/>
            </c:ext>
          </c:extLst>
        </c:ser>
        <c:dLbls>
          <c:showLegendKey val="0"/>
          <c:showVal val="0"/>
          <c:showCatName val="0"/>
          <c:showSerName val="0"/>
          <c:showPercent val="0"/>
          <c:showBubbleSize val="0"/>
        </c:dLbls>
        <c:gapWidth val="315"/>
        <c:overlap val="-40"/>
        <c:axId val="398663232"/>
        <c:axId val="398664912"/>
      </c:barChart>
      <c:catAx>
        <c:axId val="3986632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8664912"/>
        <c:crosses val="autoZero"/>
        <c:auto val="1"/>
        <c:lblAlgn val="ctr"/>
        <c:lblOffset val="100"/>
        <c:noMultiLvlLbl val="0"/>
      </c:catAx>
      <c:valAx>
        <c:axId val="3986649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866323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Conversion Rate Analysis Over Quarters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Sheet1!$W$60</c:f>
              <c:strCache>
                <c:ptCount val="1"/>
                <c:pt idx="0">
                  <c:v>Qconversion Rate</c:v>
                </c:pt>
              </c:strCache>
            </c:strRef>
          </c:tx>
          <c:spPr>
            <a:ln w="22225" cap="rnd">
              <a:solidFill>
                <a:schemeClr val="accent1"/>
              </a:solidFill>
            </a:ln>
            <a:effectLst>
              <a:glow rad="139700">
                <a:schemeClr val="accent1">
                  <a:satMod val="175000"/>
                  <a:alpha val="14000"/>
                </a:schemeClr>
              </a:glow>
            </a:effectLst>
          </c:spPr>
          <c:marker>
            <c:symbol val="none"/>
          </c:marker>
          <c:dLbls>
            <c:dLbl>
              <c:idx val="0"/>
              <c:layout>
                <c:manualLayout>
                  <c:x val="0"/>
                  <c:y val="-3.96301214667124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AA3-5E4C-BC22-8C512C285B97}"/>
                </c:ext>
              </c:extLst>
            </c:dLbl>
            <c:dLbl>
              <c:idx val="1"/>
              <c:layout>
                <c:manualLayout>
                  <c:x val="3.3010566240379824E-3"/>
                  <c:y val="-4.21070040583818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AA3-5E4C-BC22-8C512C285B97}"/>
                </c:ext>
              </c:extLst>
            </c:dLbl>
            <c:dLbl>
              <c:idx val="2"/>
              <c:layout>
                <c:manualLayout>
                  <c:x val="0"/>
                  <c:y val="-4.45838866500514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AA3-5E4C-BC22-8C512C285B97}"/>
                </c:ext>
              </c:extLst>
            </c:dLbl>
            <c:dLbl>
              <c:idx val="3"/>
              <c:layout>
                <c:manualLayout>
                  <c:x val="3.3010566240379217E-3"/>
                  <c:y val="-4.45838866500513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AA3-5E4C-BC22-8C512C285B97}"/>
                </c:ext>
              </c:extLst>
            </c:dLbl>
            <c:dLbl>
              <c:idx val="4"/>
              <c:layout>
                <c:manualLayout>
                  <c:x val="0"/>
                  <c:y val="-3.96301214667124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AA3-5E4C-BC22-8C512C285B97}"/>
                </c:ext>
              </c:extLst>
            </c:dLbl>
            <c:dLbl>
              <c:idx val="5"/>
              <c:layout>
                <c:manualLayout>
                  <c:x val="-6.0518672323829401E-17"/>
                  <c:y val="-3.21994736917038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AA3-5E4C-BC22-8C512C285B97}"/>
                </c:ext>
              </c:extLst>
            </c:dLbl>
            <c:dLbl>
              <c:idx val="6"/>
              <c:layout>
                <c:manualLayout>
                  <c:x val="-6.0518672323829401E-17"/>
                  <c:y val="-3.467635628337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AA3-5E4C-BC22-8C512C285B97}"/>
                </c:ext>
              </c:extLst>
            </c:dLbl>
            <c:dLbl>
              <c:idx val="7"/>
              <c:layout>
                <c:manualLayout>
                  <c:x val="3.3010566240379824E-3"/>
                  <c:y val="-2.97225911000343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AA3-5E4C-BC22-8C512C285B97}"/>
                </c:ext>
              </c:extLst>
            </c:dLbl>
            <c:dLbl>
              <c:idx val="8"/>
              <c:layout>
                <c:manualLayout>
                  <c:x val="0"/>
                  <c:y val="-1.98150607333561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AA3-5E4C-BC22-8C512C285B97}"/>
                </c:ext>
              </c:extLst>
            </c:dLbl>
            <c:dLbl>
              <c:idx val="9"/>
              <c:layout>
                <c:manualLayout>
                  <c:x val="-1.210373446476588E-16"/>
                  <c:y val="-3.467635628337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AA3-5E4C-BC22-8C512C285B97}"/>
                </c:ext>
              </c:extLst>
            </c:dLbl>
            <c:dLbl>
              <c:idx val="10"/>
              <c:layout>
                <c:manualLayout>
                  <c:x val="1.6505283120189912E-3"/>
                  <c:y val="-3.96301214667123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AA3-5E4C-BC22-8C512C285B97}"/>
                </c:ext>
              </c:extLst>
            </c:dLbl>
            <c:dLbl>
              <c:idx val="11"/>
              <c:layout>
                <c:manualLayout>
                  <c:x val="3.3010566240378614E-3"/>
                  <c:y val="-3.96301214667123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AA3-5E4C-BC22-8C512C285B97}"/>
                </c:ext>
              </c:extLst>
            </c:dLbl>
            <c:dLbl>
              <c:idx val="13"/>
              <c:layout>
                <c:manualLayout>
                  <c:x val="0"/>
                  <c:y val="2.97225911000342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AA3-5E4C-BC22-8C512C285B97}"/>
                </c:ext>
              </c:extLst>
            </c:dLbl>
            <c:dLbl>
              <c:idx val="14"/>
              <c:layout>
                <c:manualLayout>
                  <c:x val="-1.210373446476588E-16"/>
                  <c:y val="-2.72457085083647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AA3-5E4C-BC22-8C512C285B97}"/>
                </c:ext>
              </c:extLst>
            </c:dLbl>
            <c:dLbl>
              <c:idx val="15"/>
              <c:layout>
                <c:manualLayout>
                  <c:x val="-1.210373446476588E-16"/>
                  <c:y val="3.46763562833733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AA3-5E4C-BC22-8C512C285B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Sheet1!$T$61:$T$76</c:f>
              <c:strCache>
                <c:ptCount val="16"/>
                <c:pt idx="0">
                  <c:v>Organic Google-Q1</c:v>
                </c:pt>
                <c:pt idx="1">
                  <c:v>Organic Google-Q2</c:v>
                </c:pt>
                <c:pt idx="2">
                  <c:v>Organic Google-Q3</c:v>
                </c:pt>
                <c:pt idx="3">
                  <c:v>Organic Google-Q4</c:v>
                </c:pt>
                <c:pt idx="4">
                  <c:v>Sponsered Google-Q1</c:v>
                </c:pt>
                <c:pt idx="5">
                  <c:v>Sponsered Google-Q2</c:v>
                </c:pt>
                <c:pt idx="6">
                  <c:v>Sponsered Google-Q3</c:v>
                </c:pt>
                <c:pt idx="7">
                  <c:v>Sponsered Google-Q4</c:v>
                </c:pt>
                <c:pt idx="8">
                  <c:v>Sponsered Facebook-Q1</c:v>
                </c:pt>
                <c:pt idx="9">
                  <c:v>Sponsered Facebook-Q2</c:v>
                </c:pt>
                <c:pt idx="10">
                  <c:v>Sponsered Facebook-Q3</c:v>
                </c:pt>
                <c:pt idx="11">
                  <c:v>Sponsered Facebook-Q4</c:v>
                </c:pt>
                <c:pt idx="12">
                  <c:v>Direct-Q1</c:v>
                </c:pt>
                <c:pt idx="13">
                  <c:v>Direct-Q2</c:v>
                </c:pt>
                <c:pt idx="14">
                  <c:v>Direct-Q3</c:v>
                </c:pt>
                <c:pt idx="15">
                  <c:v>Direct-Q4</c:v>
                </c:pt>
              </c:strCache>
            </c:strRef>
          </c:cat>
          <c:val>
            <c:numRef>
              <c:f>Sheet1!$W$61:$W$76</c:f>
              <c:numCache>
                <c:formatCode>0.00%</c:formatCode>
                <c:ptCount val="16"/>
                <c:pt idx="0">
                  <c:v>7.3819887520214982E-4</c:v>
                </c:pt>
                <c:pt idx="1">
                  <c:v>3.3193992534587865E-4</c:v>
                </c:pt>
                <c:pt idx="2">
                  <c:v>3.7443922427496558E-4</c:v>
                </c:pt>
                <c:pt idx="3">
                  <c:v>5.4321109904761228E-4</c:v>
                </c:pt>
                <c:pt idx="4">
                  <c:v>1.0840147208339896E-3</c:v>
                </c:pt>
                <c:pt idx="5">
                  <c:v>6.0529071248219507E-4</c:v>
                </c:pt>
                <c:pt idx="6">
                  <c:v>4.6069103655483224E-4</c:v>
                </c:pt>
                <c:pt idx="7">
                  <c:v>5.7328745073770336E-4</c:v>
                </c:pt>
                <c:pt idx="8">
                  <c:v>1.7476115974834392E-4</c:v>
                </c:pt>
                <c:pt idx="9">
                  <c:v>1.119159386949358E-4</c:v>
                </c:pt>
                <c:pt idx="10">
                  <c:v>1.4155870781306442E-4</c:v>
                </c:pt>
                <c:pt idx="11">
                  <c:v>2.0673303658528706E-4</c:v>
                </c:pt>
                <c:pt idx="12">
                  <c:v>3.4657083229738789E-4</c:v>
                </c:pt>
                <c:pt idx="13">
                  <c:v>1.6430823494617081E-4</c:v>
                </c:pt>
                <c:pt idx="14">
                  <c:v>1.7811182213207875E-4</c:v>
                </c:pt>
                <c:pt idx="15">
                  <c:v>4.2685695110637376E-4</c:v>
                </c:pt>
              </c:numCache>
            </c:numRef>
          </c:val>
          <c:smooth val="0"/>
          <c:extLst>
            <c:ext xmlns:c16="http://schemas.microsoft.com/office/drawing/2014/chart" uri="{C3380CC4-5D6E-409C-BE32-E72D297353CC}">
              <c16:uniqueId val="{00000000-5AA3-5E4C-BC22-8C512C285B97}"/>
            </c:ext>
          </c:extLst>
        </c:ser>
        <c:dLbls>
          <c:showLegendKey val="0"/>
          <c:showVal val="0"/>
          <c:showCatName val="0"/>
          <c:showSerName val="0"/>
          <c:showPercent val="0"/>
          <c:showBubbleSize val="0"/>
        </c:dLbls>
        <c:smooth val="0"/>
        <c:axId val="89996736"/>
        <c:axId val="331917104"/>
      </c:lineChart>
      <c:catAx>
        <c:axId val="899967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1917104"/>
        <c:crosses val="autoZero"/>
        <c:auto val="1"/>
        <c:lblAlgn val="ctr"/>
        <c:lblOffset val="100"/>
        <c:noMultiLvlLbl val="0"/>
      </c:catAx>
      <c:valAx>
        <c:axId val="3319171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99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Bounce Rate Comparison Across Quarter 1 </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67D-6F42-B7CD-9B7E7C1A456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67D-6F42-B7CD-9B7E7C1A456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67D-6F42-B7CD-9B7E7C1A456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67D-6F42-B7CD-9B7E7C1A456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(Sheet1!$T$61,Sheet1!$T$65,Sheet1!$T$69,Sheet1!$T$73)</c:f>
              <c:strCache>
                <c:ptCount val="4"/>
                <c:pt idx="0">
                  <c:v>Organic Google-Q1</c:v>
                </c:pt>
                <c:pt idx="1">
                  <c:v>Sponsered Google-Q1</c:v>
                </c:pt>
                <c:pt idx="2">
                  <c:v>Sponsered Facebook-Q1</c:v>
                </c:pt>
                <c:pt idx="3">
                  <c:v>Direct-Q1</c:v>
                </c:pt>
              </c:strCache>
            </c:strRef>
          </c:cat>
          <c:val>
            <c:numRef>
              <c:f>(Sheet1!$V$61,Sheet1!$V$65,Sheet1!$V$69,Sheet1!$V$73)</c:f>
              <c:numCache>
                <c:formatCode>0.00%</c:formatCode>
                <c:ptCount val="4"/>
                <c:pt idx="0">
                  <c:v>0.27818431236875346</c:v>
                </c:pt>
                <c:pt idx="1">
                  <c:v>0.52429796800939388</c:v>
                </c:pt>
                <c:pt idx="2">
                  <c:v>0.37778369561599145</c:v>
                </c:pt>
                <c:pt idx="3">
                  <c:v>0.42821086574900735</c:v>
                </c:pt>
              </c:numCache>
            </c:numRef>
          </c:val>
          <c:extLst>
            <c:ext xmlns:c16="http://schemas.microsoft.com/office/drawing/2014/chart" uri="{C3380CC4-5D6E-409C-BE32-E72D297353CC}">
              <c16:uniqueId val="{00000008-967D-6F42-B7CD-9B7E7C1A456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9.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5" Type="http://schemas.openxmlformats.org/officeDocument/2006/relationships/chart" Target="../charts/chart2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6</xdr:col>
      <xdr:colOff>640080</xdr:colOff>
      <xdr:row>0</xdr:row>
      <xdr:rowOff>116416</xdr:rowOff>
    </xdr:from>
    <xdr:to>
      <xdr:col>15</xdr:col>
      <xdr:colOff>172720</xdr:colOff>
      <xdr:row>17</xdr:row>
      <xdr:rowOff>182880</xdr:rowOff>
    </xdr:to>
    <xdr:graphicFrame macro="">
      <xdr:nvGraphicFramePr>
        <xdr:cNvPr id="3" name="Chart 2">
          <a:extLst>
            <a:ext uri="{FF2B5EF4-FFF2-40B4-BE49-F238E27FC236}">
              <a16:creationId xmlns:a16="http://schemas.microsoft.com/office/drawing/2014/main" id="{195058BE-4F12-8843-AB95-79088040A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650240</xdr:colOff>
      <xdr:row>23</xdr:row>
      <xdr:rowOff>25400</xdr:rowOff>
    </xdr:from>
    <xdr:to>
      <xdr:col>15</xdr:col>
      <xdr:colOff>741680</xdr:colOff>
      <xdr:row>45</xdr:row>
      <xdr:rowOff>60960</xdr:rowOff>
    </xdr:to>
    <xdr:graphicFrame macro="">
      <xdr:nvGraphicFramePr>
        <xdr:cNvPr id="4" name="Chart 3">
          <a:extLst>
            <a:ext uri="{FF2B5EF4-FFF2-40B4-BE49-F238E27FC236}">
              <a16:creationId xmlns:a16="http://schemas.microsoft.com/office/drawing/2014/main" id="{E0E28D55-C2E2-FF40-B608-61B5BE1E72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467360</xdr:colOff>
      <xdr:row>46</xdr:row>
      <xdr:rowOff>187960</xdr:rowOff>
    </xdr:from>
    <xdr:to>
      <xdr:col>15</xdr:col>
      <xdr:colOff>762000</xdr:colOff>
      <xdr:row>62</xdr:row>
      <xdr:rowOff>60960</xdr:rowOff>
    </xdr:to>
    <xdr:graphicFrame macro="">
      <xdr:nvGraphicFramePr>
        <xdr:cNvPr id="17" name="Chart 16">
          <a:extLst>
            <a:ext uri="{FF2B5EF4-FFF2-40B4-BE49-F238E27FC236}">
              <a16:creationId xmlns:a16="http://schemas.microsoft.com/office/drawing/2014/main" id="{0F2A269A-B754-C940-9F49-BCF244E3E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314960</xdr:colOff>
      <xdr:row>64</xdr:row>
      <xdr:rowOff>25400</xdr:rowOff>
    </xdr:from>
    <xdr:to>
      <xdr:col>15</xdr:col>
      <xdr:colOff>457200</xdr:colOff>
      <xdr:row>80</xdr:row>
      <xdr:rowOff>132080</xdr:rowOff>
    </xdr:to>
    <xdr:graphicFrame macro="">
      <xdr:nvGraphicFramePr>
        <xdr:cNvPr id="21" name="Chart 20">
          <a:extLst>
            <a:ext uri="{FF2B5EF4-FFF2-40B4-BE49-F238E27FC236}">
              <a16:creationId xmlns:a16="http://schemas.microsoft.com/office/drawing/2014/main" id="{90A68540-2976-4E46-8901-F47661F42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528320</xdr:colOff>
      <xdr:row>82</xdr:row>
      <xdr:rowOff>187960</xdr:rowOff>
    </xdr:from>
    <xdr:to>
      <xdr:col>15</xdr:col>
      <xdr:colOff>213360</xdr:colOff>
      <xdr:row>98</xdr:row>
      <xdr:rowOff>10160</xdr:rowOff>
    </xdr:to>
    <xdr:graphicFrame macro="">
      <xdr:nvGraphicFramePr>
        <xdr:cNvPr id="22" name="Chart 21">
          <a:extLst>
            <a:ext uri="{FF2B5EF4-FFF2-40B4-BE49-F238E27FC236}">
              <a16:creationId xmlns:a16="http://schemas.microsoft.com/office/drawing/2014/main" id="{D6F5EA19-CA9D-2D46-A285-F8FB343461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670560</xdr:colOff>
      <xdr:row>110</xdr:row>
      <xdr:rowOff>45720</xdr:rowOff>
    </xdr:from>
    <xdr:to>
      <xdr:col>8</xdr:col>
      <xdr:colOff>833120</xdr:colOff>
      <xdr:row>131</xdr:row>
      <xdr:rowOff>121920</xdr:rowOff>
    </xdr:to>
    <xdr:graphicFrame macro="">
      <xdr:nvGraphicFramePr>
        <xdr:cNvPr id="29" name="Chart 28">
          <a:extLst>
            <a:ext uri="{FF2B5EF4-FFF2-40B4-BE49-F238E27FC236}">
              <a16:creationId xmlns:a16="http://schemas.microsoft.com/office/drawing/2014/main" id="{9EEA29EA-20E2-7543-9D99-979D298B2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15</xdr:col>
      <xdr:colOff>1007718</xdr:colOff>
      <xdr:row>0</xdr:row>
      <xdr:rowOff>50799</xdr:rowOff>
    </xdr:from>
    <xdr:ext cx="18994782" cy="4394201"/>
    <xdr:sp macro="" textlink="">
      <xdr:nvSpPr>
        <xdr:cNvPr id="31" name="TextBox 30">
          <a:extLst>
            <a:ext uri="{FF2B5EF4-FFF2-40B4-BE49-F238E27FC236}">
              <a16:creationId xmlns:a16="http://schemas.microsoft.com/office/drawing/2014/main" id="{D675055C-CD9B-6C40-BCE4-C5A65BABA562}"/>
            </a:ext>
          </a:extLst>
        </xdr:cNvPr>
        <xdr:cNvSpPr txBox="1"/>
      </xdr:nvSpPr>
      <xdr:spPr>
        <a:xfrm>
          <a:off x="22128370" y="50799"/>
          <a:ext cx="18994782" cy="439420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r>
            <a:rPr lang="en-US" sz="1800" b="1"/>
            <a:t>1. Seasonal Revenue Patterns:</a:t>
          </a:r>
        </a:p>
        <a:p>
          <a:r>
            <a:rPr lang="en-US" sz="1800"/>
            <a:t>The revenue shows fluctuation across quarters, with Q4 generating the highest revenue overall, followed by Q3, Q1, and Q2.</a:t>
          </a:r>
        </a:p>
        <a:p>
          <a:r>
            <a:rPr lang="en-US" sz="1800"/>
            <a:t>This suggests potential seasonality in revenue generation, with certain quarters performing better than others. Q4 correspond to holiday seasons or year-end promotions, driving higher revenue.</a:t>
          </a:r>
        </a:p>
        <a:p>
          <a:endParaRPr lang="en-US" sz="1800"/>
        </a:p>
        <a:p>
          <a:r>
            <a:rPr lang="en-US" sz="1800" b="1"/>
            <a:t>2. Top Revenue Sources by Quarter:</a:t>
          </a:r>
        </a:p>
        <a:p>
          <a:endParaRPr lang="en-US" sz="1800" b="1"/>
        </a:p>
        <a:p>
          <a:r>
            <a:rPr lang="en-US" sz="1800"/>
            <a:t>Each quarter has different primary revenue sources. For example, in Q1, Sponsored Google contributes significantly to revenue, while in Q3, Organic Google revenue is notable.</a:t>
          </a:r>
        </a:p>
        <a:p>
          <a:r>
            <a:rPr lang="en-US" sz="1800"/>
            <a:t>Understanding the primary revenue sources for each quarter can help in refining marketing strategies and allocation of resources.</a:t>
          </a:r>
        </a:p>
        <a:p>
          <a:endParaRPr lang="en-US" sz="1800"/>
        </a:p>
        <a:p>
          <a:r>
            <a:rPr lang="en-US" sz="1800" b="1"/>
            <a:t>3. Contribution of Traffic Sources to Total Revenue:</a:t>
          </a:r>
        </a:p>
        <a:p>
          <a:endParaRPr lang="en-US" sz="1800"/>
        </a:p>
        <a:p>
          <a:r>
            <a:rPr lang="en-US" sz="1800"/>
            <a:t>Organic Google consistently contributes a significant portion of the total revenue across all quarters.</a:t>
          </a:r>
        </a:p>
        <a:p>
          <a:r>
            <a:rPr lang="en-US" sz="1800"/>
            <a:t>This indicates the importance of organic search traffic and the effectiveness of SEO strategies in driving revenue for the business.</a:t>
          </a:r>
        </a:p>
        <a:p>
          <a:endParaRPr lang="en-US" sz="1800"/>
        </a:p>
        <a:p>
          <a:r>
            <a:rPr lang="en-US" sz="1800"/>
            <a:t>4. Direct traffic appears to generate a notable amount of revenue, especially in Q3 and Q4, indicating strong brand recognition or direct customer engagement.</a:t>
          </a:r>
        </a:p>
      </xdr:txBody>
    </xdr:sp>
    <xdr:clientData/>
  </xdr:oneCellAnchor>
  <xdr:oneCellAnchor>
    <xdr:from>
      <xdr:col>16</xdr:col>
      <xdr:colOff>30603</xdr:colOff>
      <xdr:row>26</xdr:row>
      <xdr:rowOff>76506</xdr:rowOff>
    </xdr:from>
    <xdr:ext cx="19011900" cy="4102100"/>
    <xdr:sp macro="" textlink="">
      <xdr:nvSpPr>
        <xdr:cNvPr id="32" name="TextBox 31">
          <a:extLst>
            <a:ext uri="{FF2B5EF4-FFF2-40B4-BE49-F238E27FC236}">
              <a16:creationId xmlns:a16="http://schemas.microsoft.com/office/drawing/2014/main" id="{E548686B-900E-144B-8B1D-D06398B95BDF}"/>
            </a:ext>
          </a:extLst>
        </xdr:cNvPr>
        <xdr:cNvSpPr txBox="1"/>
      </xdr:nvSpPr>
      <xdr:spPr>
        <a:xfrm>
          <a:off x="22400964" y="4850482"/>
          <a:ext cx="19011900" cy="41021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r>
            <a:rPr lang="en-US" sz="1800" b="1"/>
            <a:t>1. Dominant Traffic Sources:</a:t>
          </a:r>
        </a:p>
        <a:p>
          <a:endParaRPr lang="en-US" sz="1800"/>
        </a:p>
        <a:p>
          <a:r>
            <a:rPr lang="en-US" sz="1800"/>
            <a:t>Organic Google consistently contributes the highest number of sessions across all quarters, followed by Sponsored Googl traffic.</a:t>
          </a:r>
        </a:p>
        <a:p>
          <a:r>
            <a:rPr lang="en-US" sz="1800"/>
            <a:t>Direct and Sponsored Facebook traffic sources show relatively lower session numbers.</a:t>
          </a:r>
        </a:p>
        <a:p>
          <a:endParaRPr lang="en-US" sz="1800"/>
        </a:p>
        <a:p>
          <a:r>
            <a:rPr lang="en-US" sz="1800" b="1"/>
            <a:t>2. Seasonal Variation in Sessions:</a:t>
          </a:r>
        </a:p>
        <a:p>
          <a:endParaRPr lang="en-US" sz="1800"/>
        </a:p>
        <a:p>
          <a:r>
            <a:rPr lang="en-US" sz="1800"/>
            <a:t>There's a notable increase in sessions from Q1 to Q3, which aligns with typical patterns of increased online activity during warmer months.</a:t>
          </a:r>
        </a:p>
        <a:p>
          <a:r>
            <a:rPr lang="en-US" sz="1800"/>
            <a:t>The decrease in sessions in Q4 might indicate a drop in user engagement during the end of the year, possibly due to holidays or year-end vacations.</a:t>
          </a:r>
        </a:p>
      </xdr:txBody>
    </xdr:sp>
    <xdr:clientData/>
  </xdr:oneCellAnchor>
  <xdr:twoCellAnchor>
    <xdr:from>
      <xdr:col>33</xdr:col>
      <xdr:colOff>220868</xdr:colOff>
      <xdr:row>24</xdr:row>
      <xdr:rowOff>13805</xdr:rowOff>
    </xdr:from>
    <xdr:to>
      <xdr:col>40</xdr:col>
      <xdr:colOff>704021</xdr:colOff>
      <xdr:row>45</xdr:row>
      <xdr:rowOff>110435</xdr:rowOff>
    </xdr:to>
    <xdr:sp macro="" textlink="">
      <xdr:nvSpPr>
        <xdr:cNvPr id="33" name="TextBox 32">
          <a:extLst>
            <a:ext uri="{FF2B5EF4-FFF2-40B4-BE49-F238E27FC236}">
              <a16:creationId xmlns:a16="http://schemas.microsoft.com/office/drawing/2014/main" id="{B69A7114-294F-4E40-8025-91D9740DDE67}"/>
            </a:ext>
          </a:extLst>
        </xdr:cNvPr>
        <xdr:cNvSpPr txBox="1"/>
      </xdr:nvSpPr>
      <xdr:spPr>
        <a:xfrm>
          <a:off x="43249020" y="4652066"/>
          <a:ext cx="6280979" cy="41551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Based on the insights derived:</a:t>
          </a:r>
        </a:p>
        <a:p>
          <a:endParaRPr lang="en-US" sz="1600"/>
        </a:p>
        <a:p>
          <a:r>
            <a:rPr lang="en-US" sz="1600"/>
            <a:t>1. </a:t>
          </a:r>
          <a:r>
            <a:rPr lang="en-US" sz="1600" b="1"/>
            <a:t>Leverage Organic Google Traffic</a:t>
          </a:r>
          <a:r>
            <a:rPr lang="en-US" sz="1600"/>
            <a:t>: Given its consistent high performance, continue investing in SEO strategies to maintain and further enhance the website's visibility on Google search results.</a:t>
          </a:r>
        </a:p>
        <a:p>
          <a:endParaRPr lang="en-US" sz="1600"/>
        </a:p>
        <a:p>
          <a:r>
            <a:rPr lang="en-US" sz="1600"/>
            <a:t>2. </a:t>
          </a:r>
          <a:r>
            <a:rPr lang="en-US" sz="1600" b="1"/>
            <a:t>Optimize Sponsored Google Campaigns</a:t>
          </a:r>
          <a:r>
            <a:rPr lang="en-US" sz="1600"/>
            <a:t>: Since Sponsored Google is the second-highest traffic source, allocate resources to optimize Google Ads campaigns to ensure they effectively target relevant audiences and drive quality traffic.</a:t>
          </a:r>
        </a:p>
        <a:p>
          <a:endParaRPr lang="en-US" sz="1600"/>
        </a:p>
        <a:p>
          <a:r>
            <a:rPr lang="en-US" sz="1600"/>
            <a:t>3. </a:t>
          </a:r>
          <a:r>
            <a:rPr lang="en-US" sz="1600" b="1"/>
            <a:t>Explore Direct Traffic Enhancement</a:t>
          </a:r>
          <a:r>
            <a:rPr lang="en-US" sz="1600"/>
            <a:t>: Although Direct traffic is lower compared to other sources, consider initiatives to boost direct visits, such as email marketing campaigns, offline promotions, or improving brand recognition.</a:t>
          </a:r>
        </a:p>
      </xdr:txBody>
    </xdr:sp>
    <xdr:clientData/>
  </xdr:twoCellAnchor>
  <xdr:twoCellAnchor>
    <xdr:from>
      <xdr:col>31</xdr:col>
      <xdr:colOff>248311</xdr:colOff>
      <xdr:row>33</xdr:row>
      <xdr:rowOff>85820</xdr:rowOff>
    </xdr:from>
    <xdr:to>
      <xdr:col>33</xdr:col>
      <xdr:colOff>137877</xdr:colOff>
      <xdr:row>36</xdr:row>
      <xdr:rowOff>99625</xdr:rowOff>
    </xdr:to>
    <xdr:sp macro="" textlink="">
      <xdr:nvSpPr>
        <xdr:cNvPr id="36" name="Right Arrow 35">
          <a:extLst>
            <a:ext uri="{FF2B5EF4-FFF2-40B4-BE49-F238E27FC236}">
              <a16:creationId xmlns:a16="http://schemas.microsoft.com/office/drawing/2014/main" id="{4F7B63C8-CDE0-CB44-8536-2FF195F8918E}"/>
            </a:ext>
          </a:extLst>
        </xdr:cNvPr>
        <xdr:cNvSpPr/>
      </xdr:nvSpPr>
      <xdr:spPr>
        <a:xfrm>
          <a:off x="41530962" y="6145097"/>
          <a:ext cx="1542096" cy="564648"/>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oneCellAnchor>
    <xdr:from>
      <xdr:col>15</xdr:col>
      <xdr:colOff>1052788</xdr:colOff>
      <xdr:row>50</xdr:row>
      <xdr:rowOff>148854</xdr:rowOff>
    </xdr:from>
    <xdr:ext cx="19011900" cy="4102100"/>
    <xdr:sp macro="" textlink="">
      <xdr:nvSpPr>
        <xdr:cNvPr id="37" name="TextBox 36">
          <a:extLst>
            <a:ext uri="{FF2B5EF4-FFF2-40B4-BE49-F238E27FC236}">
              <a16:creationId xmlns:a16="http://schemas.microsoft.com/office/drawing/2014/main" id="{0E8B791F-D562-C64F-A514-0A98B32E7D9E}"/>
            </a:ext>
          </a:extLst>
        </xdr:cNvPr>
        <xdr:cNvSpPr txBox="1"/>
      </xdr:nvSpPr>
      <xdr:spPr>
        <a:xfrm>
          <a:off x="22367366" y="9329577"/>
          <a:ext cx="19011900" cy="41021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r>
            <a:rPr lang="en-US" sz="1800" b="1"/>
            <a:t>1. Sponsored Google Dominance in Conversion Rate: </a:t>
          </a:r>
        </a:p>
        <a:p>
          <a:endParaRPr lang="en-US" sz="1800"/>
        </a:p>
        <a:p>
          <a:r>
            <a:rPr lang="en-US" sz="1800"/>
            <a:t>Sponsored Google consistently exhibits the highest conversion rate across all quarters. This indicates the effectiveness of Google's paid advertising platform in driving conversions. The company should consider allocating resources towards optimizing and expanding their Google Ads campaigns to capitalize on this high-converting traffic source.</a:t>
          </a:r>
        </a:p>
        <a:p>
          <a:endParaRPr lang="en-US" sz="1800"/>
        </a:p>
        <a:p>
          <a:r>
            <a:rPr lang="en-US" sz="1800"/>
            <a:t>3. </a:t>
          </a:r>
          <a:r>
            <a:rPr lang="en-US" sz="1800" b="1"/>
            <a:t>Direct Traffic Shows Consistently Moderate Conversion Rates</a:t>
          </a:r>
          <a:r>
            <a:rPr lang="en-US" sz="1800"/>
            <a:t>:</a:t>
          </a:r>
        </a:p>
        <a:p>
          <a:endParaRPr lang="en-US" sz="1800"/>
        </a:p>
        <a:p>
          <a:r>
            <a:rPr lang="en-US" sz="1800"/>
            <a:t> While direct traffic doesn't have the highest conversion rate compared to other sources, it maintains a steady and moderate conversion rate across all quarters. This indicates the importance of direct traffic as a reliable source of conversions.</a:t>
          </a:r>
        </a:p>
        <a:p>
          <a:endParaRPr lang="en-US" sz="1800"/>
        </a:p>
      </xdr:txBody>
    </xdr:sp>
    <xdr:clientData/>
  </xdr:oneCellAnchor>
  <xdr:twoCellAnchor>
    <xdr:from>
      <xdr:col>31</xdr:col>
      <xdr:colOff>260121</xdr:colOff>
      <xdr:row>56</xdr:row>
      <xdr:rowOff>137711</xdr:rowOff>
    </xdr:from>
    <xdr:to>
      <xdr:col>33</xdr:col>
      <xdr:colOff>151682</xdr:colOff>
      <xdr:row>59</xdr:row>
      <xdr:rowOff>151517</xdr:rowOff>
    </xdr:to>
    <xdr:sp macro="" textlink="">
      <xdr:nvSpPr>
        <xdr:cNvPr id="39" name="Right Arrow 38">
          <a:extLst>
            <a:ext uri="{FF2B5EF4-FFF2-40B4-BE49-F238E27FC236}">
              <a16:creationId xmlns:a16="http://schemas.microsoft.com/office/drawing/2014/main" id="{3E9BEDC8-8473-ED4D-8BF7-191C22EFB93C}"/>
            </a:ext>
          </a:extLst>
        </xdr:cNvPr>
        <xdr:cNvSpPr/>
      </xdr:nvSpPr>
      <xdr:spPr>
        <a:xfrm>
          <a:off x="41542772" y="10420121"/>
          <a:ext cx="1544091" cy="564649"/>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248478</xdr:colOff>
      <xdr:row>47</xdr:row>
      <xdr:rowOff>96630</xdr:rowOff>
    </xdr:from>
    <xdr:to>
      <xdr:col>40</xdr:col>
      <xdr:colOff>731631</xdr:colOff>
      <xdr:row>68</xdr:row>
      <xdr:rowOff>193260</xdr:rowOff>
    </xdr:to>
    <xdr:sp macro="" textlink="">
      <xdr:nvSpPr>
        <xdr:cNvPr id="40" name="TextBox 39">
          <a:extLst>
            <a:ext uri="{FF2B5EF4-FFF2-40B4-BE49-F238E27FC236}">
              <a16:creationId xmlns:a16="http://schemas.microsoft.com/office/drawing/2014/main" id="{BB3C7530-7130-C041-B83F-19E9F29DE1CD}"/>
            </a:ext>
          </a:extLst>
        </xdr:cNvPr>
        <xdr:cNvSpPr txBox="1"/>
      </xdr:nvSpPr>
      <xdr:spPr>
        <a:xfrm>
          <a:off x="43276630" y="9179891"/>
          <a:ext cx="6280979" cy="41551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Based on the insights derived:</a:t>
          </a:r>
        </a:p>
        <a:p>
          <a:endParaRPr lang="en-US" sz="1600"/>
        </a:p>
        <a:p>
          <a:r>
            <a:rPr lang="en-US" sz="1600"/>
            <a:t>1</a:t>
          </a:r>
          <a:r>
            <a:rPr lang="en-US" sz="1600" b="1"/>
            <a:t>. Optimize Sponsored Google Campaigns</a:t>
          </a:r>
          <a:r>
            <a:rPr lang="en-US" sz="1600"/>
            <a:t>: Given the consistently high conversion rates from Sponsored Google traffic, the company should prioritize and allocate resources towards optimizing their Google Ads campaigns. This may include refining ad creatives, targeting relevant keywords, and improving landing page experiences to further enhance conversion rates.</a:t>
          </a:r>
        </a:p>
        <a:p>
          <a:endParaRPr lang="en-US" sz="1600"/>
        </a:p>
        <a:p>
          <a:r>
            <a:rPr lang="en-US" sz="1600"/>
            <a:t>2.</a:t>
          </a:r>
          <a:r>
            <a:rPr lang="en-US" sz="1600" baseline="0"/>
            <a:t> </a:t>
          </a:r>
          <a:r>
            <a:rPr lang="en-US" sz="1600"/>
            <a:t> </a:t>
          </a:r>
          <a:r>
            <a:rPr lang="en-US" sz="1600" b="1"/>
            <a:t>Improve Direct Traffic Conversion: </a:t>
          </a:r>
          <a:r>
            <a:rPr lang="en-US" sz="1600"/>
            <a:t>Although direct traffic shows moderate conversion rates, there is room for improvement. The company can implement strategies to enhance user engagement and encourage conversions from direct visitors. This may involve personalized messaging, offering incentives or promotions, and optimizing the website for a seamless user experience.</a:t>
          </a:r>
        </a:p>
      </xdr:txBody>
    </xdr:sp>
    <xdr:clientData/>
  </xdr:twoCellAnchor>
  <xdr:oneCellAnchor>
    <xdr:from>
      <xdr:col>15</xdr:col>
      <xdr:colOff>1025181</xdr:colOff>
      <xdr:row>75</xdr:row>
      <xdr:rowOff>91808</xdr:rowOff>
    </xdr:from>
    <xdr:ext cx="19011900" cy="4102100"/>
    <xdr:sp macro="" textlink="">
      <xdr:nvSpPr>
        <xdr:cNvPr id="41" name="TextBox 40">
          <a:extLst>
            <a:ext uri="{FF2B5EF4-FFF2-40B4-BE49-F238E27FC236}">
              <a16:creationId xmlns:a16="http://schemas.microsoft.com/office/drawing/2014/main" id="{B1FB44EE-16E9-CA41-85FB-B7E049F0C8F6}"/>
            </a:ext>
          </a:extLst>
        </xdr:cNvPr>
        <xdr:cNvSpPr txBox="1"/>
      </xdr:nvSpPr>
      <xdr:spPr>
        <a:xfrm>
          <a:off x="22339759" y="13862892"/>
          <a:ext cx="19011900" cy="41021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r>
            <a:rPr lang="en-US" sz="1800" b="1"/>
            <a:t>Transactions Across Quarters:</a:t>
          </a:r>
        </a:p>
        <a:p>
          <a:endParaRPr lang="en-US" sz="1800"/>
        </a:p>
        <a:p>
          <a:r>
            <a:rPr lang="en-US" sz="1800" b="1"/>
            <a:t>1. Q1 to Q2 Decline:</a:t>
          </a:r>
        </a:p>
        <a:p>
          <a:r>
            <a:rPr lang="en-US" sz="1800"/>
            <a:t>There's a noticeable decline in transactions from Q1 to Q2 across all traffic sources. This decline could be attributed to seasonal factors or temporary market fluctuations.</a:t>
          </a:r>
        </a:p>
        <a:p>
          <a:endParaRPr lang="en-US" sz="1800"/>
        </a:p>
        <a:p>
          <a:r>
            <a:rPr lang="en-US" sz="1800" b="1"/>
            <a:t>2. Q2 to Q3 Decline:</a:t>
          </a:r>
        </a:p>
        <a:p>
          <a:r>
            <a:rPr lang="en-US" sz="1800"/>
            <a:t>The downward trend in transactions continues from Q2 to Q3, suggesting ongoing challenges in sales performance. External factors or ineffective marketing strategies may have contributed to this decline.</a:t>
          </a:r>
        </a:p>
        <a:p>
          <a:endParaRPr lang="en-US" sz="1800"/>
        </a:p>
        <a:p>
          <a:r>
            <a:rPr lang="en-US" sz="1800" b="1"/>
            <a:t>3. Q3 to Q4 Recovery:</a:t>
          </a:r>
        </a:p>
        <a:p>
          <a:r>
            <a:rPr lang="en-US" sz="1800"/>
            <a:t>Q4 displays promising signs of recovery with a notable uptick in transactions across all traffic sources compared to Q3. This positive trend suggests strategic adjustments or seasonal factors, such as the holiday season, contributing to increased sales activity.</a:t>
          </a:r>
        </a:p>
      </xdr:txBody>
    </xdr:sp>
    <xdr:clientData/>
  </xdr:oneCellAnchor>
  <xdr:twoCellAnchor>
    <xdr:from>
      <xdr:col>31</xdr:col>
      <xdr:colOff>198915</xdr:colOff>
      <xdr:row>80</xdr:row>
      <xdr:rowOff>45903</xdr:rowOff>
    </xdr:from>
    <xdr:to>
      <xdr:col>33</xdr:col>
      <xdr:colOff>90476</xdr:colOff>
      <xdr:row>83</xdr:row>
      <xdr:rowOff>59709</xdr:rowOff>
    </xdr:to>
    <xdr:sp macro="" textlink="">
      <xdr:nvSpPr>
        <xdr:cNvPr id="42" name="Right Arrow 41">
          <a:extLst>
            <a:ext uri="{FF2B5EF4-FFF2-40B4-BE49-F238E27FC236}">
              <a16:creationId xmlns:a16="http://schemas.microsoft.com/office/drawing/2014/main" id="{B2EF491F-6D4C-5440-ABDF-D7E16602968C}"/>
            </a:ext>
          </a:extLst>
        </xdr:cNvPr>
        <xdr:cNvSpPr/>
      </xdr:nvSpPr>
      <xdr:spPr>
        <a:xfrm>
          <a:off x="41481566" y="14735060"/>
          <a:ext cx="1544091" cy="564649"/>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198916</xdr:colOff>
      <xdr:row>71</xdr:row>
      <xdr:rowOff>107108</xdr:rowOff>
    </xdr:from>
    <xdr:to>
      <xdr:col>40</xdr:col>
      <xdr:colOff>682069</xdr:colOff>
      <xdr:row>93</xdr:row>
      <xdr:rowOff>20123</xdr:rowOff>
    </xdr:to>
    <xdr:sp macro="" textlink="">
      <xdr:nvSpPr>
        <xdr:cNvPr id="43" name="TextBox 42">
          <a:extLst>
            <a:ext uri="{FF2B5EF4-FFF2-40B4-BE49-F238E27FC236}">
              <a16:creationId xmlns:a16="http://schemas.microsoft.com/office/drawing/2014/main" id="{6546E91E-14F7-7C4A-9A14-62D141D9284C}"/>
            </a:ext>
          </a:extLst>
        </xdr:cNvPr>
        <xdr:cNvSpPr txBox="1"/>
      </xdr:nvSpPr>
      <xdr:spPr>
        <a:xfrm>
          <a:off x="42108916" y="13143735"/>
          <a:ext cx="6267008" cy="39525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Based on the insights derived:</a:t>
          </a:r>
        </a:p>
        <a:p>
          <a:endParaRPr lang="en-US" sz="1600"/>
        </a:p>
        <a:p>
          <a:r>
            <a:rPr lang="en-US" sz="1600"/>
            <a:t>1.</a:t>
          </a:r>
          <a:r>
            <a:rPr lang="en-US" sz="1600" baseline="0"/>
            <a:t> </a:t>
          </a:r>
          <a:r>
            <a:rPr lang="en-US" sz="1600" b="1"/>
            <a:t>Customer Experience</a:t>
          </a:r>
          <a:r>
            <a:rPr lang="en-US" sz="1600"/>
            <a:t>: Enhance the overall customer journey to drive repeat transactions and loyalty.</a:t>
          </a:r>
        </a:p>
        <a:p>
          <a:endParaRPr lang="en-US" sz="1600"/>
        </a:p>
        <a:p>
          <a:r>
            <a:rPr lang="en-US" sz="1600"/>
            <a:t>2.</a:t>
          </a:r>
          <a:r>
            <a:rPr lang="en-US" sz="1600" baseline="0"/>
            <a:t> </a:t>
          </a:r>
          <a:r>
            <a:rPr lang="en-US" sz="1600" b="1"/>
            <a:t>Competitive Monitoring</a:t>
          </a:r>
          <a:r>
            <a:rPr lang="en-US" sz="1600"/>
            <a:t>: Stay abreast of competitor activities and market trends to remain competitive.</a:t>
          </a:r>
        </a:p>
        <a:p>
          <a:endParaRPr lang="en-US" sz="1600"/>
        </a:p>
      </xdr:txBody>
    </xdr:sp>
    <xdr:clientData/>
  </xdr:twoCellAnchor>
  <xdr:oneCellAnchor>
    <xdr:from>
      <xdr:col>15</xdr:col>
      <xdr:colOff>994578</xdr:colOff>
      <xdr:row>100</xdr:row>
      <xdr:rowOff>15299</xdr:rowOff>
    </xdr:from>
    <xdr:ext cx="19011900" cy="4773976"/>
    <xdr:sp macro="" textlink="">
      <xdr:nvSpPr>
        <xdr:cNvPr id="44" name="TextBox 43">
          <a:extLst>
            <a:ext uri="{FF2B5EF4-FFF2-40B4-BE49-F238E27FC236}">
              <a16:creationId xmlns:a16="http://schemas.microsoft.com/office/drawing/2014/main" id="{0994E541-6563-8149-97AC-B9E7CDE04EDC}"/>
            </a:ext>
          </a:extLst>
        </xdr:cNvPr>
        <xdr:cNvSpPr txBox="1"/>
      </xdr:nvSpPr>
      <xdr:spPr>
        <a:xfrm>
          <a:off x="22309156" y="18376745"/>
          <a:ext cx="19011900" cy="477397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r>
            <a:rPr lang="en-US" sz="1800" b="1"/>
            <a:t>Bounce rate comparison across quarters</a:t>
          </a:r>
        </a:p>
        <a:p>
          <a:endParaRPr lang="en-US" sz="1800"/>
        </a:p>
        <a:p>
          <a:r>
            <a:rPr lang="en-US" sz="1800"/>
            <a:t>1. Organic Google consistently maintains the lowest bounce rates across all quarters, reflecting its effectiveness in driving engaged traffic to the website.</a:t>
          </a:r>
        </a:p>
        <a:p>
          <a:endParaRPr lang="en-US" sz="1800"/>
        </a:p>
        <a:p>
          <a:r>
            <a:rPr lang="en-US" sz="1800"/>
            <a:t>2. Sponsered Facebook demonstrates a significant improvement in bounce rates from Q2 to Q3, indicating successful optimization of ad campaigns or targeting strategies.</a:t>
          </a:r>
        </a:p>
        <a:p>
          <a:endParaRPr lang="en-US" sz="1800"/>
        </a:p>
        <a:p>
          <a:r>
            <a:rPr lang="en-US" sz="1800" b="1"/>
            <a:t>2. Direct Traffic Bounce Rate:</a:t>
          </a:r>
        </a:p>
        <a:p>
          <a:r>
            <a:rPr lang="en-US" sz="1800"/>
            <a:t>Direct traffic consistently exhibits the highest bounce rates across all quarters. This suggests potential challenges in user engagement or website navigation for visitors arriving directly without referral sources.</a:t>
          </a:r>
        </a:p>
        <a:p>
          <a:endParaRPr lang="en-US" sz="1800"/>
        </a:p>
        <a:p>
          <a:r>
            <a:rPr lang="en-US" sz="1800" b="1"/>
            <a:t>3. Q2 to Q3 Improvement:</a:t>
          </a:r>
        </a:p>
        <a:p>
          <a:r>
            <a:rPr lang="en-US" sz="1800"/>
            <a:t>There's a notable improvement in bounce rates  from Q2 to Q3. This indicates enhanced user engagement and website performance during the third quarter.</a:t>
          </a:r>
        </a:p>
        <a:p>
          <a:endParaRPr lang="en-US" sz="1800"/>
        </a:p>
        <a:p>
          <a:r>
            <a:rPr lang="en-US" sz="1800" b="1"/>
            <a:t>4. Q3 Resilience:</a:t>
          </a:r>
        </a:p>
        <a:p>
          <a:r>
            <a:rPr lang="en-US" sz="1800"/>
            <a:t>Despite typical seasonal fluctuations, Q3 stands out with consistently lower bounce rates compared to other quarters. This suggests sustained user interest and effective website usability strategies during the summer months.</a:t>
          </a:r>
        </a:p>
      </xdr:txBody>
    </xdr:sp>
    <xdr:clientData/>
  </xdr:oneCellAnchor>
  <xdr:twoCellAnchor>
    <xdr:from>
      <xdr:col>31</xdr:col>
      <xdr:colOff>260120</xdr:colOff>
      <xdr:row>106</xdr:row>
      <xdr:rowOff>76505</xdr:rowOff>
    </xdr:from>
    <xdr:to>
      <xdr:col>33</xdr:col>
      <xdr:colOff>151681</xdr:colOff>
      <xdr:row>109</xdr:row>
      <xdr:rowOff>90311</xdr:rowOff>
    </xdr:to>
    <xdr:sp macro="" textlink="">
      <xdr:nvSpPr>
        <xdr:cNvPr id="45" name="Right Arrow 44">
          <a:extLst>
            <a:ext uri="{FF2B5EF4-FFF2-40B4-BE49-F238E27FC236}">
              <a16:creationId xmlns:a16="http://schemas.microsoft.com/office/drawing/2014/main" id="{3E517A09-B971-D546-A0B0-7B1A42C1A12D}"/>
            </a:ext>
          </a:extLst>
        </xdr:cNvPr>
        <xdr:cNvSpPr/>
      </xdr:nvSpPr>
      <xdr:spPr>
        <a:xfrm>
          <a:off x="41542771" y="19539638"/>
          <a:ext cx="1544091" cy="564649"/>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244819</xdr:colOff>
      <xdr:row>99</xdr:row>
      <xdr:rowOff>91808</xdr:rowOff>
    </xdr:from>
    <xdr:to>
      <xdr:col>40</xdr:col>
      <xdr:colOff>727972</xdr:colOff>
      <xdr:row>121</xdr:row>
      <xdr:rowOff>4823</xdr:rowOff>
    </xdr:to>
    <xdr:sp macro="" textlink="">
      <xdr:nvSpPr>
        <xdr:cNvPr id="46" name="TextBox 45">
          <a:extLst>
            <a:ext uri="{FF2B5EF4-FFF2-40B4-BE49-F238E27FC236}">
              <a16:creationId xmlns:a16="http://schemas.microsoft.com/office/drawing/2014/main" id="{8E6A66E0-35BD-4F46-9F34-E2EE35BE573A}"/>
            </a:ext>
          </a:extLst>
        </xdr:cNvPr>
        <xdr:cNvSpPr txBox="1"/>
      </xdr:nvSpPr>
      <xdr:spPr>
        <a:xfrm>
          <a:off x="42154819" y="18269639"/>
          <a:ext cx="6267008" cy="39525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Based on the insights derived:</a:t>
          </a:r>
        </a:p>
        <a:p>
          <a:endParaRPr lang="en-US" sz="1600"/>
        </a:p>
        <a:p>
          <a:r>
            <a:rPr lang="en-US" sz="1600"/>
            <a:t>Focus on the direct traffic source, which exhibits the highest bounce rates across all quarters. Here are some key recommendations:</a:t>
          </a:r>
        </a:p>
        <a:p>
          <a:endParaRPr lang="en-US" sz="1600"/>
        </a:p>
        <a:p>
          <a:r>
            <a:rPr lang="en-US" sz="1600"/>
            <a:t>1. Enhance website navigation for easier user flow.</a:t>
          </a:r>
        </a:p>
        <a:p>
          <a:r>
            <a:rPr lang="en-US" sz="1600"/>
            <a:t>2. Optimize landing pages to captivate visitor interest.</a:t>
          </a:r>
        </a:p>
        <a:p>
          <a:r>
            <a:rPr lang="en-US" sz="1600"/>
            <a:t>3. Implement clear call-to-actions (CTAs) to guide user interactions.</a:t>
          </a:r>
        </a:p>
        <a:p>
          <a:r>
            <a:rPr lang="en-US" sz="1600"/>
            <a:t>4. Ensure responsiveness across various devices.</a:t>
          </a:r>
        </a:p>
        <a:p>
          <a:r>
            <a:rPr lang="en-US" sz="1600"/>
            <a:t>5. Regularly monitor performance metrics for ongoing improvements.</a:t>
          </a:r>
        </a:p>
      </xdr:txBody>
    </xdr:sp>
    <xdr:clientData/>
  </xdr:twoCellAnchor>
  <xdr:oneCellAnchor>
    <xdr:from>
      <xdr:col>0</xdr:col>
      <xdr:colOff>397831</xdr:colOff>
      <xdr:row>136</xdr:row>
      <xdr:rowOff>61204</xdr:rowOff>
    </xdr:from>
    <xdr:ext cx="19011900" cy="4773976"/>
    <xdr:sp macro="" textlink="">
      <xdr:nvSpPr>
        <xdr:cNvPr id="47" name="TextBox 46">
          <a:extLst>
            <a:ext uri="{FF2B5EF4-FFF2-40B4-BE49-F238E27FC236}">
              <a16:creationId xmlns:a16="http://schemas.microsoft.com/office/drawing/2014/main" id="{0558DE07-E8A8-F147-8D4E-3238A247D1F7}"/>
            </a:ext>
          </a:extLst>
        </xdr:cNvPr>
        <xdr:cNvSpPr txBox="1"/>
      </xdr:nvSpPr>
      <xdr:spPr>
        <a:xfrm>
          <a:off x="397831" y="25032770"/>
          <a:ext cx="19011900" cy="477397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r>
            <a:rPr lang="en-US" sz="1800"/>
            <a:t>1</a:t>
          </a:r>
          <a:r>
            <a:rPr lang="en-US" sz="1800" b="1"/>
            <a:t>. Conversion Rate</a:t>
          </a:r>
          <a:r>
            <a:rPr lang="en-US" sz="1800"/>
            <a:t>: Across all quarters, the organic Google traffic source has the highest average conversion rate, followed by sponsored google traffic. Sponsored Facebook has the lowest average conversion rate.</a:t>
          </a:r>
        </a:p>
        <a:p>
          <a:r>
            <a:rPr lang="en-US" sz="1800"/>
            <a:t>From the provided table, here are some insights:</a:t>
          </a:r>
        </a:p>
        <a:p>
          <a:endParaRPr lang="en-US" sz="1800"/>
        </a:p>
        <a:p>
          <a:endParaRPr lang="en-US" sz="1800"/>
        </a:p>
        <a:p>
          <a:r>
            <a:rPr lang="en-US" sz="1800"/>
            <a:t>2. </a:t>
          </a:r>
          <a:r>
            <a:rPr lang="en-US" sz="1800" b="1"/>
            <a:t>Sessions</a:t>
          </a:r>
          <a:r>
            <a:rPr lang="en-US" sz="1800"/>
            <a:t>: Organic Google consistently drives the highest number of sessions in each quarter, followed by Sponsored Google. Direct traffic generally contributes the least to the total sessions.</a:t>
          </a:r>
        </a:p>
        <a:p>
          <a:endParaRPr lang="en-US" sz="1800"/>
        </a:p>
        <a:p>
          <a:r>
            <a:rPr lang="en-US" sz="1800"/>
            <a:t>3. </a:t>
          </a:r>
          <a:r>
            <a:rPr lang="en-US" sz="1800" b="1"/>
            <a:t>Bounce Rate</a:t>
          </a:r>
          <a:r>
            <a:rPr lang="en-US" sz="1800"/>
            <a:t>: Direct traffic has the highest average bounce rate in all quarters, indicating that visitors from this source are more likely to leave the website without interacting further. Sponsored Google has the lowest bounce rate among the traffic sources.</a:t>
          </a:r>
        </a:p>
        <a:p>
          <a:endParaRPr lang="en-US" sz="1800"/>
        </a:p>
        <a:p>
          <a:r>
            <a:rPr lang="en-US" sz="1800"/>
            <a:t>4. </a:t>
          </a:r>
          <a:r>
            <a:rPr lang="en-US" sz="1800" b="1"/>
            <a:t>Transactions</a:t>
          </a:r>
          <a:r>
            <a:rPr lang="en-US" sz="1800"/>
            <a:t>: Organic Google consistently leads in total transactions across all quarters, reflecting its effectiveness in converting sessions into transactions. Direct traffic tends to have the lowest number of transactions.</a:t>
          </a:r>
        </a:p>
        <a:p>
          <a:endParaRPr lang="en-US" sz="1800"/>
        </a:p>
        <a:p>
          <a:r>
            <a:rPr lang="en-US" sz="1800"/>
            <a:t>5.</a:t>
          </a:r>
          <a:r>
            <a:rPr lang="en-US" sz="1800" b="1"/>
            <a:t>Revenue</a:t>
          </a:r>
          <a:r>
            <a:rPr lang="en-US" sz="1800"/>
            <a:t>: Organic Google also generates the highest total revenue in each quarter, emphasizing its significance in driving both transactions and revenue for the company.</a:t>
          </a:r>
        </a:p>
        <a:p>
          <a:endParaRPr lang="en-US" sz="1800"/>
        </a:p>
      </xdr:txBody>
    </xdr:sp>
    <xdr:clientData/>
  </xdr:oneCellAnchor>
  <xdr:twoCellAnchor>
    <xdr:from>
      <xdr:col>0</xdr:col>
      <xdr:colOff>508000</xdr:colOff>
      <xdr:row>163</xdr:row>
      <xdr:rowOff>101600</xdr:rowOff>
    </xdr:from>
    <xdr:to>
      <xdr:col>13</xdr:col>
      <xdr:colOff>762000</xdr:colOff>
      <xdr:row>222</xdr:row>
      <xdr:rowOff>101600</xdr:rowOff>
    </xdr:to>
    <xdr:sp macro="" textlink="">
      <xdr:nvSpPr>
        <xdr:cNvPr id="48" name="TextBox 47">
          <a:extLst>
            <a:ext uri="{FF2B5EF4-FFF2-40B4-BE49-F238E27FC236}">
              <a16:creationId xmlns:a16="http://schemas.microsoft.com/office/drawing/2014/main" id="{DC9164F2-480D-634A-B08D-FD277903671A}"/>
            </a:ext>
          </a:extLst>
        </xdr:cNvPr>
        <xdr:cNvSpPr txBox="1"/>
      </xdr:nvSpPr>
      <xdr:spPr>
        <a:xfrm>
          <a:off x="508000" y="33223200"/>
          <a:ext cx="18821400" cy="1198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400"/>
        </a:p>
        <a:p>
          <a:r>
            <a:rPr lang="en-US" sz="2400" b="1" u="sng"/>
            <a:t>Conclusion:</a:t>
          </a:r>
        </a:p>
        <a:p>
          <a:endParaRPr lang="en-US" sz="2400"/>
        </a:p>
        <a:p>
          <a:r>
            <a:rPr lang="en-US" sz="2400"/>
            <a:t>In conclusion, our analysis of the traffic sources and key performance indicators for the "Fly" website in 2019 has provided valuable insights into the dynamics of user interactions and revenue generation. Here are the key findings and recommendations:</a:t>
          </a:r>
        </a:p>
        <a:p>
          <a:endParaRPr lang="en-US" sz="2400"/>
        </a:p>
        <a:p>
          <a:r>
            <a:rPr lang="en-US" sz="2400" b="1" u="sng"/>
            <a:t>Key Findings:</a:t>
          </a:r>
        </a:p>
        <a:p>
          <a:r>
            <a:rPr lang="en-US" sz="2400"/>
            <a:t>1</a:t>
          </a:r>
          <a:r>
            <a:rPr lang="en-US" sz="2400" b="1"/>
            <a:t>. Traffic Sources</a:t>
          </a:r>
          <a:r>
            <a:rPr lang="en-US" sz="2400"/>
            <a:t>: Organic Google emerged as the primary traffic source, followed by Sponsored Google, Sponsored Facebook, and Direct visits.</a:t>
          </a:r>
        </a:p>
        <a:p>
          <a:r>
            <a:rPr lang="en-US" sz="2400"/>
            <a:t>2. </a:t>
          </a:r>
          <a:r>
            <a:rPr lang="en-US" sz="2400" b="1"/>
            <a:t>Performance Metrics</a:t>
          </a:r>
          <a:r>
            <a:rPr lang="en-US" sz="2400"/>
            <a:t>: Overall, the website experienced steady growth in sessions, with occasional fluctuations in bounce rate, conversion rate, transactions, and revenue.</a:t>
          </a:r>
        </a:p>
        <a:p>
          <a:r>
            <a:rPr lang="en-US" sz="2400"/>
            <a:t>3. </a:t>
          </a:r>
          <a:r>
            <a:rPr lang="en-US" sz="2400" b="1"/>
            <a:t>Quarterly Performance</a:t>
          </a:r>
          <a:r>
            <a:rPr lang="en-US" sz="2400"/>
            <a:t>: Revenue peaked in Q4, driven by strong performances across all traffic sources, particularly Organic Google and Direct visits.</a:t>
          </a:r>
        </a:p>
        <a:p>
          <a:r>
            <a:rPr lang="en-US" sz="2400"/>
            <a:t>4. </a:t>
          </a:r>
          <a:r>
            <a:rPr lang="en-US" sz="2400" b="1"/>
            <a:t>Growth Rate</a:t>
          </a:r>
          <a:r>
            <a:rPr lang="en-US" sz="2400"/>
            <a:t>: Quarterly growth rates for sessions, transactions, and revenue exhibited positive trends, indicating healthy expansion over time.</a:t>
          </a:r>
        </a:p>
        <a:p>
          <a:endParaRPr lang="en-US" sz="2400"/>
        </a:p>
        <a:p>
          <a:r>
            <a:rPr lang="en-US" sz="2400" b="1" u="sng"/>
            <a:t>Recommendations:</a:t>
          </a:r>
        </a:p>
        <a:p>
          <a:r>
            <a:rPr lang="en-US" sz="2400"/>
            <a:t>1. </a:t>
          </a:r>
          <a:r>
            <a:rPr lang="en-US" sz="2400" b="1"/>
            <a:t>Optimize Organic Search</a:t>
          </a:r>
          <a:r>
            <a:rPr lang="en-US" sz="2400"/>
            <a:t>: Given the significant contribution of Organic Google to website traffic, invest in SEO strategies to improve search engine rankings and enhance visibility.</a:t>
          </a:r>
        </a:p>
        <a:p>
          <a:r>
            <a:rPr lang="en-US" sz="2400"/>
            <a:t>2. </a:t>
          </a:r>
          <a:r>
            <a:rPr lang="en-US" sz="2400" b="1"/>
            <a:t>Targeted Campaigns</a:t>
          </a:r>
          <a:r>
            <a:rPr lang="en-US" sz="2400"/>
            <a:t>:Develop targeted advertising campaigns for Sponsored Google and Sponsored Facebook to increase brand exposure and attract relevant traffic.</a:t>
          </a:r>
        </a:p>
        <a:p>
          <a:r>
            <a:rPr lang="en-US" sz="2400"/>
            <a:t>3. </a:t>
          </a:r>
          <a:r>
            <a:rPr lang="en-US" sz="2400" b="1"/>
            <a:t>User Experience Enhancement</a:t>
          </a:r>
          <a:r>
            <a:rPr lang="en-US" sz="2400"/>
            <a:t>: Focus on reducing bounce rates by optimizing website usability, enhancing page load speed, and providing engaging content to encourage user interaction.</a:t>
          </a:r>
        </a:p>
        <a:p>
          <a:r>
            <a:rPr lang="en-US" sz="2400"/>
            <a:t>4. </a:t>
          </a:r>
          <a:r>
            <a:rPr lang="en-US" sz="2400" b="1"/>
            <a:t>Revenue Maximization</a:t>
          </a:r>
          <a:r>
            <a:rPr lang="en-US" sz="2400"/>
            <a:t>: Implement revenue optimization strategies such as upselling, cross-selling, and personalized recommendations to increase average order value and overall revenue.</a:t>
          </a:r>
        </a:p>
        <a:p>
          <a:r>
            <a:rPr lang="en-US" sz="2400"/>
            <a:t>5. </a:t>
          </a:r>
          <a:r>
            <a:rPr lang="en-US" sz="2400" b="1"/>
            <a:t>Continuous Monitoring</a:t>
          </a:r>
          <a:r>
            <a:rPr lang="en-US" sz="2400"/>
            <a:t>: Regularly monitor performance metrics, analyze trends, and adjust marketing strategies accordingly to adapt to changing market dynamics and consumer behavior.</a:t>
          </a:r>
        </a:p>
        <a:p>
          <a:endParaRPr lang="en-US" sz="2400"/>
        </a:p>
        <a:p>
          <a:r>
            <a:rPr lang="en-US" sz="2400" b="1" u="sng"/>
            <a:t>Importance of Data-Driven Decision-Making:</a:t>
          </a:r>
        </a:p>
        <a:p>
          <a:r>
            <a:rPr lang="en-US" sz="2400"/>
            <a:t>This analysis underscores the significance of data-driven decision-making in formulating effective digital marketing strategies. By leveraging insights derived from traffic sources, performance metrics, and quarterly trends, organizations can make informed decisions to optimize marketing efforts, enhance user experience, and maximize revenue generation.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25</xdr:col>
      <xdr:colOff>586618</xdr:colOff>
      <xdr:row>60</xdr:row>
      <xdr:rowOff>11792</xdr:rowOff>
    </xdr:from>
    <xdr:to>
      <xdr:col>36</xdr:col>
      <xdr:colOff>740833</xdr:colOff>
      <xdr:row>92</xdr:row>
      <xdr:rowOff>15119</xdr:rowOff>
    </xdr:to>
    <xdr:graphicFrame macro="">
      <xdr:nvGraphicFramePr>
        <xdr:cNvPr id="4" name="Chart 3">
          <a:extLst>
            <a:ext uri="{FF2B5EF4-FFF2-40B4-BE49-F238E27FC236}">
              <a16:creationId xmlns:a16="http://schemas.microsoft.com/office/drawing/2014/main" id="{2D7E2D88-517E-984D-8B1C-701C2CD5F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39511</xdr:colOff>
      <xdr:row>60</xdr:row>
      <xdr:rowOff>59266</xdr:rowOff>
    </xdr:from>
    <xdr:to>
      <xdr:col>48</xdr:col>
      <xdr:colOff>629355</xdr:colOff>
      <xdr:row>92</xdr:row>
      <xdr:rowOff>127000</xdr:rowOff>
    </xdr:to>
    <xdr:graphicFrame macro="">
      <xdr:nvGraphicFramePr>
        <xdr:cNvPr id="11" name="Chart 10">
          <a:extLst>
            <a:ext uri="{FF2B5EF4-FFF2-40B4-BE49-F238E27FC236}">
              <a16:creationId xmlns:a16="http://schemas.microsoft.com/office/drawing/2014/main" id="{113E5FE5-EC25-B54F-84C8-25E57D1A7D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787400</xdr:colOff>
      <xdr:row>94</xdr:row>
      <xdr:rowOff>177800</xdr:rowOff>
    </xdr:from>
    <xdr:to>
      <xdr:col>36</xdr:col>
      <xdr:colOff>431800</xdr:colOff>
      <xdr:row>116</xdr:row>
      <xdr:rowOff>101600</xdr:rowOff>
    </xdr:to>
    <xdr:graphicFrame macro="">
      <xdr:nvGraphicFramePr>
        <xdr:cNvPr id="13" name="Chart 12">
          <a:extLst>
            <a:ext uri="{FF2B5EF4-FFF2-40B4-BE49-F238E27FC236}">
              <a16:creationId xmlns:a16="http://schemas.microsoft.com/office/drawing/2014/main" id="{DC98060F-E3C5-A248-9CA6-73FFF2FEF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736600</xdr:colOff>
      <xdr:row>118</xdr:row>
      <xdr:rowOff>107950</xdr:rowOff>
    </xdr:from>
    <xdr:to>
      <xdr:col>36</xdr:col>
      <xdr:colOff>406400</xdr:colOff>
      <xdr:row>139</xdr:row>
      <xdr:rowOff>152400</xdr:rowOff>
    </xdr:to>
    <xdr:graphicFrame macro="">
      <xdr:nvGraphicFramePr>
        <xdr:cNvPr id="14" name="Chart 13">
          <a:extLst>
            <a:ext uri="{FF2B5EF4-FFF2-40B4-BE49-F238E27FC236}">
              <a16:creationId xmlns:a16="http://schemas.microsoft.com/office/drawing/2014/main" id="{867911CC-ABB0-904B-A469-5EFDCA695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335748</xdr:colOff>
      <xdr:row>95</xdr:row>
      <xdr:rowOff>0</xdr:rowOff>
    </xdr:from>
    <xdr:to>
      <xdr:col>48</xdr:col>
      <xdr:colOff>656896</xdr:colOff>
      <xdr:row>117</xdr:row>
      <xdr:rowOff>145977</xdr:rowOff>
    </xdr:to>
    <xdr:graphicFrame macro="">
      <xdr:nvGraphicFramePr>
        <xdr:cNvPr id="15" name="Chart 14">
          <a:extLst>
            <a:ext uri="{FF2B5EF4-FFF2-40B4-BE49-F238E27FC236}">
              <a16:creationId xmlns:a16="http://schemas.microsoft.com/office/drawing/2014/main" id="{A19D7175-F5F4-D543-9470-C262194492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321149</xdr:colOff>
      <xdr:row>119</xdr:row>
      <xdr:rowOff>145977</xdr:rowOff>
    </xdr:from>
    <xdr:to>
      <xdr:col>48</xdr:col>
      <xdr:colOff>802873</xdr:colOff>
      <xdr:row>142</xdr:row>
      <xdr:rowOff>0</xdr:rowOff>
    </xdr:to>
    <xdr:graphicFrame macro="">
      <xdr:nvGraphicFramePr>
        <xdr:cNvPr id="16" name="Chart 15">
          <a:extLst>
            <a:ext uri="{FF2B5EF4-FFF2-40B4-BE49-F238E27FC236}">
              <a16:creationId xmlns:a16="http://schemas.microsoft.com/office/drawing/2014/main" id="{29383C92-11C6-C24C-959B-854FD77B5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49</xdr:col>
      <xdr:colOff>737419</xdr:colOff>
      <xdr:row>59</xdr:row>
      <xdr:rowOff>102420</xdr:rowOff>
    </xdr:from>
    <xdr:to>
      <xdr:col>65</xdr:col>
      <xdr:colOff>102418</xdr:colOff>
      <xdr:row>95</xdr:row>
      <xdr:rowOff>143387</xdr:rowOff>
    </xdr:to>
    <xdr:graphicFrame macro="">
      <xdr:nvGraphicFramePr>
        <xdr:cNvPr id="20" name="Chart 19">
          <a:extLst>
            <a:ext uri="{FF2B5EF4-FFF2-40B4-BE49-F238E27FC236}">
              <a16:creationId xmlns:a16="http://schemas.microsoft.com/office/drawing/2014/main" id="{4FAFDB5C-4F4E-E348-9C3E-E514EAB15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49</xdr:col>
      <xdr:colOff>819354</xdr:colOff>
      <xdr:row>99</xdr:row>
      <xdr:rowOff>184354</xdr:rowOff>
    </xdr:from>
    <xdr:to>
      <xdr:col>65</xdr:col>
      <xdr:colOff>152400</xdr:colOff>
      <xdr:row>138</xdr:row>
      <xdr:rowOff>102419</xdr:rowOff>
    </xdr:to>
    <xdr:graphicFrame macro="">
      <xdr:nvGraphicFramePr>
        <xdr:cNvPr id="22" name="Chart 21">
          <a:extLst>
            <a:ext uri="{FF2B5EF4-FFF2-40B4-BE49-F238E27FC236}">
              <a16:creationId xmlns:a16="http://schemas.microsoft.com/office/drawing/2014/main" id="{C61C6608-31C8-E444-9137-425C0B9A3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67</xdr:col>
      <xdr:colOff>489564</xdr:colOff>
      <xdr:row>58</xdr:row>
      <xdr:rowOff>154448</xdr:rowOff>
    </xdr:from>
    <xdr:to>
      <xdr:col>83</xdr:col>
      <xdr:colOff>594031</xdr:colOff>
      <xdr:row>96</xdr:row>
      <xdr:rowOff>122903</xdr:rowOff>
    </xdr:to>
    <xdr:graphicFrame macro="">
      <xdr:nvGraphicFramePr>
        <xdr:cNvPr id="23" name="Chart 22">
          <a:extLst>
            <a:ext uri="{FF2B5EF4-FFF2-40B4-BE49-F238E27FC236}">
              <a16:creationId xmlns:a16="http://schemas.microsoft.com/office/drawing/2014/main" id="{222FB513-0F20-BC4E-8729-F284F476B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67</xdr:col>
      <xdr:colOff>463651</xdr:colOff>
      <xdr:row>101</xdr:row>
      <xdr:rowOff>0</xdr:rowOff>
    </xdr:from>
    <xdr:to>
      <xdr:col>84</xdr:col>
      <xdr:colOff>609600</xdr:colOff>
      <xdr:row>140</xdr:row>
      <xdr:rowOff>25400</xdr:rowOff>
    </xdr:to>
    <xdr:graphicFrame macro="">
      <xdr:nvGraphicFramePr>
        <xdr:cNvPr id="25" name="Chart 24">
          <a:extLst>
            <a:ext uri="{FF2B5EF4-FFF2-40B4-BE49-F238E27FC236}">
              <a16:creationId xmlns:a16="http://schemas.microsoft.com/office/drawing/2014/main" id="{517C44C6-BA3B-D34C-A0D2-C3E0A7815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454649</xdr:colOff>
      <xdr:row>83</xdr:row>
      <xdr:rowOff>120416</xdr:rowOff>
    </xdr:from>
    <xdr:to>
      <xdr:col>24</xdr:col>
      <xdr:colOff>268573</xdr:colOff>
      <xdr:row>116</xdr:row>
      <xdr:rowOff>120997</xdr:rowOff>
    </xdr:to>
    <xdr:graphicFrame macro="">
      <xdr:nvGraphicFramePr>
        <xdr:cNvPr id="26" name="Chart 25">
          <a:extLst>
            <a:ext uri="{FF2B5EF4-FFF2-40B4-BE49-F238E27FC236}">
              <a16:creationId xmlns:a16="http://schemas.microsoft.com/office/drawing/2014/main" id="{385435D6-8640-8148-9AC4-72E22111A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673253</xdr:colOff>
      <xdr:row>57</xdr:row>
      <xdr:rowOff>31171</xdr:rowOff>
    </xdr:from>
    <xdr:to>
      <xdr:col>15</xdr:col>
      <xdr:colOff>785091</xdr:colOff>
      <xdr:row>85</xdr:row>
      <xdr:rowOff>76506</xdr:rowOff>
    </xdr:to>
    <xdr:graphicFrame macro="">
      <xdr:nvGraphicFramePr>
        <xdr:cNvPr id="34" name="Chart 33">
          <a:extLst>
            <a:ext uri="{FF2B5EF4-FFF2-40B4-BE49-F238E27FC236}">
              <a16:creationId xmlns:a16="http://schemas.microsoft.com/office/drawing/2014/main" id="{18CC4EDB-2FE1-AC43-AE13-DE3FFA08E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673254</xdr:colOff>
      <xdr:row>87</xdr:row>
      <xdr:rowOff>146627</xdr:rowOff>
    </xdr:from>
    <xdr:to>
      <xdr:col>15</xdr:col>
      <xdr:colOff>357910</xdr:colOff>
      <xdr:row>114</xdr:row>
      <xdr:rowOff>30603</xdr:rowOff>
    </xdr:to>
    <xdr:graphicFrame macro="">
      <xdr:nvGraphicFramePr>
        <xdr:cNvPr id="40" name="Chart 39">
          <a:extLst>
            <a:ext uri="{FF2B5EF4-FFF2-40B4-BE49-F238E27FC236}">
              <a16:creationId xmlns:a16="http://schemas.microsoft.com/office/drawing/2014/main" id="{59F82D07-885F-DB46-B404-79A44CD701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566145</xdr:colOff>
      <xdr:row>117</xdr:row>
      <xdr:rowOff>0</xdr:rowOff>
    </xdr:from>
    <xdr:to>
      <xdr:col>15</xdr:col>
      <xdr:colOff>397833</xdr:colOff>
      <xdr:row>151</xdr:row>
      <xdr:rowOff>91807</xdr:rowOff>
    </xdr:to>
    <xdr:graphicFrame macro="">
      <xdr:nvGraphicFramePr>
        <xdr:cNvPr id="43" name="Chart 42">
          <a:extLst>
            <a:ext uri="{FF2B5EF4-FFF2-40B4-BE49-F238E27FC236}">
              <a16:creationId xmlns:a16="http://schemas.microsoft.com/office/drawing/2014/main" id="{750F5743-9128-4249-91E7-C3B82EBE1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306025</xdr:colOff>
      <xdr:row>119</xdr:row>
      <xdr:rowOff>13158</xdr:rowOff>
    </xdr:from>
    <xdr:to>
      <xdr:col>24</xdr:col>
      <xdr:colOff>780361</xdr:colOff>
      <xdr:row>151</xdr:row>
      <xdr:rowOff>91806</xdr:rowOff>
    </xdr:to>
    <xdr:graphicFrame macro="">
      <xdr:nvGraphicFramePr>
        <xdr:cNvPr id="46" name="Chart 45">
          <a:extLst>
            <a:ext uri="{FF2B5EF4-FFF2-40B4-BE49-F238E27FC236}">
              <a16:creationId xmlns:a16="http://schemas.microsoft.com/office/drawing/2014/main" id="{883530DA-11DA-8A45-94E2-777DD864F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89.954158796296" createdVersion="6" refreshedVersion="6" minRefreshableVersion="3" recordCount="48" xr:uid="{8EE39AD6-B370-2444-BD45-86B52276C0D2}">
  <cacheSource type="worksheet">
    <worksheetSource ref="A1:G49" sheet="Sheet1"/>
  </cacheSource>
  <cacheFields count="8">
    <cacheField name="Source" numFmtId="0">
      <sharedItems count="4">
        <s v="Organic Google"/>
        <s v="Sponsered Google"/>
        <s v="Sponsered Facebook"/>
        <s v="Direct"/>
      </sharedItems>
    </cacheField>
    <cacheField name="Month" numFmtId="17">
      <sharedItems containsSemiMixedTypes="0" containsNonDate="0" containsDate="1" containsString="0" minDate="2019-01-01T00:00:00" maxDate="2019-12-02T00:00:00" count="12">
        <d v="2019-01-01T00:00:00"/>
        <d v="2019-02-01T00:00:00"/>
        <d v="2019-03-01T00:00:00"/>
        <d v="2019-04-01T00:00:00"/>
        <d v="2019-05-01T00:00:00"/>
        <d v="2019-06-01T00:00:00"/>
        <d v="2019-07-01T00:00:00"/>
        <d v="2019-08-01T00:00:00"/>
        <d v="2019-09-01T00:00:00"/>
        <d v="2019-10-01T00:00:00"/>
        <d v="2019-11-01T00:00:00"/>
        <d v="2019-12-01T00:00:00"/>
      </sharedItems>
      <fieldGroup par="7" base="1">
        <rangePr groupBy="months" startDate="2019-01-01T00:00:00" endDate="2019-12-02T00:00:00"/>
        <groupItems count="14">
          <s v="&lt;01/01/2019"/>
          <s v="Jan"/>
          <s v="Feb"/>
          <s v="Mar"/>
          <s v="Apr"/>
          <s v="May"/>
          <s v="Jun"/>
          <s v="Jul"/>
          <s v="Aug"/>
          <s v="Sep"/>
          <s v="Oct"/>
          <s v="Nov"/>
          <s v="Dec"/>
          <s v="&gt;02/12/2019"/>
        </groupItems>
      </fieldGroup>
    </cacheField>
    <cacheField name="Sessions" numFmtId="3">
      <sharedItems containsSemiMixedTypes="0" containsString="0" containsNumber="1" containsInteger="1" minValue="35913" maxValue="505774"/>
    </cacheField>
    <cacheField name="Bounce Rate" numFmtId="10">
      <sharedItems containsSemiMixedTypes="0" containsString="0" containsNumber="1" minValue="0.19638955205762149" maxValue="0.60550000000000004"/>
    </cacheField>
    <cacheField name="Conversion Rate" numFmtId="10">
      <sharedItems containsSemiMixedTypes="0" containsString="0" containsNumber="1" minValue="1.7955255503285813E-5" maxValue="1.3826520504523542E-3"/>
    </cacheField>
    <cacheField name="Transactions" numFmtId="0">
      <sharedItems containsSemiMixedTypes="0" containsString="0" containsNumber="1" containsInteger="1" minValue="1" maxValue="335"/>
    </cacheField>
    <cacheField name="Revenue" numFmtId="166">
      <sharedItems containsSemiMixedTypes="0" containsString="0" containsNumber="1" minValue="74" maxValue="32998.6" count="48">
        <n v="16538"/>
        <n v="24398"/>
        <n v="20950"/>
        <n v="14637"/>
        <n v="8325"/>
        <n v="10330"/>
        <n v="12827.1"/>
        <n v="18667.400000000001"/>
        <n v="22814.2"/>
        <n v="32998.6"/>
        <n v="28126.1"/>
        <n v="30996.1"/>
        <n v="17822"/>
        <n v="27142"/>
        <n v="19554"/>
        <n v="17989"/>
        <n v="8115"/>
        <n v="9976"/>
        <n v="12831.4"/>
        <n v="11871.7"/>
        <n v="11702.8"/>
        <n v="12015.9"/>
        <n v="14400.7"/>
        <n v="18924.8"/>
        <n v="828"/>
        <n v="447"/>
        <n v="899"/>
        <n v="1755.8"/>
        <n v="74"/>
        <n v="232"/>
        <n v="1218.4000000000001"/>
        <n v="946.2"/>
        <n v="1242.9000000000001"/>
        <n v="604.5"/>
        <n v="1536.1"/>
        <n v="2196.6"/>
        <n v="2988"/>
        <n v="5078"/>
        <n v="3195"/>
        <n v="6057.46"/>
        <n v="1358"/>
        <n v="1924.23"/>
        <n v="3447.2"/>
        <n v="4483.6000000000004"/>
        <n v="5752.3"/>
        <n v="18008"/>
        <n v="3377"/>
        <n v="4684.1000000000004"/>
      </sharedItems>
    </cacheField>
    <cacheField name="Quarters" numFmtId="0" databaseField="0">
      <fieldGroup base="1">
        <rangePr groupBy="quarters" startDate="2019-01-01T00:00:00" endDate="2019-12-02T00:00:00"/>
        <groupItems count="6">
          <s v="&lt;01/01/2019"/>
          <s v="Qtr1"/>
          <s v="Qtr2"/>
          <s v="Qtr3"/>
          <s v="Qtr4"/>
          <s v="&gt;02/12/20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n v="379350"/>
    <n v="0.26897324370633979"/>
    <n v="4.9294846447871363E-4"/>
    <n v="187"/>
    <x v="0"/>
  </r>
  <r>
    <x v="0"/>
    <x v="1"/>
    <n v="307681"/>
    <n v="0.28550999249222409"/>
    <n v="9.9453654921818381E-4"/>
    <n v="306"/>
    <x v="1"/>
  </r>
  <r>
    <x v="0"/>
    <x v="2"/>
    <n v="307281"/>
    <n v="0.28222050826442246"/>
    <n v="7.8429841090077164E-4"/>
    <n v="241"/>
    <x v="2"/>
  </r>
  <r>
    <x v="0"/>
    <x v="3"/>
    <n v="325075"/>
    <n v="0.27223563792970851"/>
    <n v="5.0757517495962471E-4"/>
    <n v="165"/>
    <x v="3"/>
  </r>
  <r>
    <x v="0"/>
    <x v="4"/>
    <n v="383223"/>
    <n v="0.22588936467800733"/>
    <n v="2.4267854486813162E-4"/>
    <n v="93"/>
    <x v="4"/>
  </r>
  <r>
    <x v="0"/>
    <x v="5"/>
    <n v="373223"/>
    <n v="0.22867025879969885"/>
    <n v="2.7061569088721754E-4"/>
    <n v="101"/>
    <x v="5"/>
  </r>
  <r>
    <x v="0"/>
    <x v="6"/>
    <n v="395408"/>
    <n v="0.19638955205762149"/>
    <n v="3.1612916278881558E-4"/>
    <n v="125"/>
    <x v="6"/>
  </r>
  <r>
    <x v="0"/>
    <x v="7"/>
    <n v="421807"/>
    <n v="0.25650000000000001"/>
    <n v="3.7694964758764081E-4"/>
    <n v="159"/>
    <x v="7"/>
  </r>
  <r>
    <x v="0"/>
    <x v="8"/>
    <n v="456690"/>
    <n v="0.22520000000000001"/>
    <n v="4.2260614421160963E-4"/>
    <n v="193"/>
    <x v="8"/>
  </r>
  <r>
    <x v="0"/>
    <x v="9"/>
    <n v="505774"/>
    <n v="0.218"/>
    <n v="5.5162977930854487E-4"/>
    <n v="279"/>
    <x v="9"/>
  </r>
  <r>
    <x v="0"/>
    <x v="10"/>
    <n v="463090"/>
    <n v="0.33389999999999997"/>
    <n v="5.2905482735537371E-4"/>
    <n v="245"/>
    <x v="10"/>
  </r>
  <r>
    <x v="0"/>
    <x v="11"/>
    <n v="444951"/>
    <n v="0.27660000000000001"/>
    <n v="5.4837498960559703E-4"/>
    <n v="244"/>
    <x v="11"/>
  </r>
  <r>
    <x v="1"/>
    <x v="0"/>
    <n v="220422"/>
    <n v="0.55855586103020571"/>
    <n v="8.9827694150311672E-4"/>
    <n v="198"/>
    <x v="12"/>
  </r>
  <r>
    <x v="1"/>
    <x v="1"/>
    <n v="242288"/>
    <n v="0.51375222875255899"/>
    <n v="1.3826520504523542E-3"/>
    <n v="335"/>
    <x v="13"/>
  </r>
  <r>
    <x v="1"/>
    <x v="2"/>
    <n v="235620"/>
    <n v="0.50309396485867075"/>
    <n v="9.5068330362448007E-4"/>
    <n v="224"/>
    <x v="14"/>
  </r>
  <r>
    <x v="1"/>
    <x v="3"/>
    <n v="222830"/>
    <n v="0.56328591302786879"/>
    <n v="8.885697617017457E-4"/>
    <n v="198"/>
    <x v="15"/>
  </r>
  <r>
    <x v="1"/>
    <x v="4"/>
    <n v="213883"/>
    <n v="0.47060776218773814"/>
    <n v="4.2546625959052377E-4"/>
    <n v="91"/>
    <x v="16"/>
  </r>
  <r>
    <x v="1"/>
    <x v="5"/>
    <n v="199345"/>
    <n v="0.51672728184805239"/>
    <n v="4.8157716521608269E-4"/>
    <n v="96"/>
    <x v="17"/>
  </r>
  <r>
    <x v="1"/>
    <x v="6"/>
    <n v="237290"/>
    <n v="0.3102701335918075"/>
    <n v="4.9306755446921493E-4"/>
    <n v="117"/>
    <x v="18"/>
  </r>
  <r>
    <x v="1"/>
    <x v="7"/>
    <n v="212243"/>
    <n v="0.30049999999999999"/>
    <n v="4.8529280117601053E-4"/>
    <n v="103"/>
    <x v="19"/>
  </r>
  <r>
    <x v="1"/>
    <x v="8"/>
    <n v="249417"/>
    <n v="0.2462"/>
    <n v="4.0895367998171735E-4"/>
    <n v="102"/>
    <x v="20"/>
  </r>
  <r>
    <x v="1"/>
    <x v="9"/>
    <n v="274451"/>
    <n v="0.33339999999999997"/>
    <n v="3.7893831685801839E-4"/>
    <n v="104"/>
    <x v="21"/>
  </r>
  <r>
    <x v="1"/>
    <x v="10"/>
    <n v="204072"/>
    <n v="0.44219999999999998"/>
    <n v="6.3212983652828419E-4"/>
    <n v="129"/>
    <x v="22"/>
  </r>
  <r>
    <x v="1"/>
    <x v="11"/>
    <n v="201764"/>
    <n v="0.3987"/>
    <n v="7.7813683313177767E-4"/>
    <n v="157"/>
    <x v="23"/>
  </r>
  <r>
    <x v="2"/>
    <x v="0"/>
    <n v="46490"/>
    <n v="0.37349967734996775"/>
    <n v="1.5057001505700151E-4"/>
    <n v="7"/>
    <x v="24"/>
  </r>
  <r>
    <x v="2"/>
    <x v="1"/>
    <n v="37761"/>
    <n v="0.37432801038108099"/>
    <n v="1.5889409708429332E-4"/>
    <n v="6"/>
    <x v="25"/>
  </r>
  <r>
    <x v="2"/>
    <x v="2"/>
    <n v="35913"/>
    <n v="0.38696293821178962"/>
    <n v="2.22760560242809E-4"/>
    <n v="8"/>
    <x v="26"/>
  </r>
  <r>
    <x v="2"/>
    <x v="3"/>
    <n v="47884"/>
    <n v="0.36939269902263805"/>
    <n v="2.9237323531868681E-4"/>
    <n v="14"/>
    <x v="27"/>
  </r>
  <r>
    <x v="2"/>
    <x v="4"/>
    <n v="55694"/>
    <n v="0.37878407009731746"/>
    <n v="1.7955255503285813E-5"/>
    <n v="1"/>
    <x v="28"/>
  </r>
  <r>
    <x v="2"/>
    <x v="5"/>
    <n v="57257"/>
    <n v="0.39444958695006727"/>
    <n v="5.2395340307735302E-5"/>
    <n v="3"/>
    <x v="29"/>
  </r>
  <r>
    <x v="2"/>
    <x v="6"/>
    <n v="72030"/>
    <n v="0.24947938359017077"/>
    <n v="1.3883104262113008E-4"/>
    <n v="10"/>
    <x v="30"/>
  </r>
  <r>
    <x v="2"/>
    <x v="7"/>
    <n v="73221"/>
    <n v="0.20230000000000001"/>
    <n v="1.0925827289985113E-4"/>
    <n v="8"/>
    <x v="31"/>
  </r>
  <r>
    <x v="2"/>
    <x v="8"/>
    <n v="59611"/>
    <n v="0.27889999999999998"/>
    <n v="1.8452970089413029E-4"/>
    <n v="11"/>
    <x v="32"/>
  </r>
  <r>
    <x v="2"/>
    <x v="9"/>
    <n v="60685"/>
    <n v="0.26850000000000002"/>
    <n v="8.2392683529702558E-5"/>
    <n v="5"/>
    <x v="33"/>
  </r>
  <r>
    <x v="2"/>
    <x v="10"/>
    <n v="53186"/>
    <n v="0.27229999999999999"/>
    <n v="2.0682134396269694E-4"/>
    <n v="11"/>
    <x v="34"/>
  </r>
  <r>
    <x v="2"/>
    <x v="11"/>
    <n v="40918"/>
    <n v="0.25692849112859867"/>
    <n v="3.9102595434771981E-4"/>
    <n v="16"/>
    <x v="35"/>
  </r>
  <r>
    <x v="3"/>
    <x v="0"/>
    <n v="145109"/>
    <n v="0.37886002935724178"/>
    <n v="2.2052388204728859E-4"/>
    <n v="32"/>
    <x v="36"/>
  </r>
  <r>
    <x v="3"/>
    <x v="1"/>
    <n v="122531"/>
    <n v="0.4634337432976145"/>
    <n v="5.6312280157674388E-4"/>
    <n v="69"/>
    <x v="37"/>
  </r>
  <r>
    <x v="3"/>
    <x v="2"/>
    <n v="130547"/>
    <n v="0.45000651106498041"/>
    <n v="2.8342282855982901E-4"/>
    <n v="37"/>
    <x v="38"/>
  </r>
  <r>
    <x v="3"/>
    <x v="3"/>
    <n v="127927"/>
    <n v="0.47473949987102021"/>
    <n v="4.0648182166391772E-4"/>
    <n v="52"/>
    <x v="39"/>
  </r>
  <r>
    <x v="3"/>
    <x v="4"/>
    <n v="217740"/>
    <n v="0.54728575365114351"/>
    <n v="7.8074768072012497E-5"/>
    <n v="17"/>
    <x v="40"/>
  </r>
  <r>
    <x v="3"/>
    <x v="5"/>
    <n v="202084"/>
    <n v="0.54033471229785635"/>
    <n v="1.0391718295362324E-4"/>
    <n v="21"/>
    <x v="41"/>
  </r>
  <r>
    <x v="3"/>
    <x v="6"/>
    <n v="246378"/>
    <n v="0.51584151182329596"/>
    <n v="1.2988172645284887E-4"/>
    <n v="32"/>
    <x v="42"/>
  </r>
  <r>
    <x v="3"/>
    <x v="7"/>
    <n v="220548"/>
    <n v="0.60550000000000004"/>
    <n v="1.6322977311061538E-4"/>
    <n v="36"/>
    <x v="43"/>
  </r>
  <r>
    <x v="3"/>
    <x v="8"/>
    <n v="156278"/>
    <n v="0.52029999999999998"/>
    <n v="2.7515069299581513E-4"/>
    <n v="43"/>
    <x v="44"/>
  </r>
  <r>
    <x v="3"/>
    <x v="9"/>
    <n v="144335"/>
    <n v="0.49099999999999999"/>
    <n v="7.4825925797623589E-4"/>
    <n v="108"/>
    <x v="45"/>
  </r>
  <r>
    <x v="3"/>
    <x v="10"/>
    <n v="128347"/>
    <n v="0.5796"/>
    <n v="2.3374134183112968E-4"/>
    <n v="30"/>
    <x v="46"/>
  </r>
  <r>
    <x v="3"/>
    <x v="11"/>
    <n v="132606"/>
    <n v="0.4919"/>
    <n v="2.6393979156297601E-4"/>
    <n v="35"/>
    <x v="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5D70E7-09B6-4741-86C6-07D30377AB2A}"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67:C74" firstHeaderRow="1" firstDataRow="3" firstDataCol="1"/>
  <pivotFields count="8">
    <pivotField axis="axisRow" showAll="0">
      <items count="5">
        <item x="3"/>
        <item x="0"/>
        <item x="2"/>
        <item x="1"/>
        <item t="default"/>
      </items>
    </pivotField>
    <pivotField axis="axisCol" numFmtId="17" showAll="0">
      <items count="15">
        <item x="0"/>
        <item x="1"/>
        <item x="2"/>
        <item x="3"/>
        <item x="4"/>
        <item x="5"/>
        <item x="6"/>
        <item x="7"/>
        <item x="8"/>
        <item x="9"/>
        <item x="10"/>
        <item x="11"/>
        <item x="12"/>
        <item x="13"/>
        <item t="default"/>
      </items>
    </pivotField>
    <pivotField numFmtId="3" showAll="0"/>
    <pivotField numFmtId="10" showAll="0"/>
    <pivotField numFmtId="10" showAll="0"/>
    <pivotField dataField="1" showAll="0"/>
    <pivotField numFmtId="166" showAll="0">
      <items count="49">
        <item x="28"/>
        <item x="29"/>
        <item x="25"/>
        <item x="33"/>
        <item x="24"/>
        <item x="26"/>
        <item x="31"/>
        <item x="30"/>
        <item x="32"/>
        <item x="40"/>
        <item x="34"/>
        <item x="27"/>
        <item x="41"/>
        <item x="35"/>
        <item x="36"/>
        <item x="38"/>
        <item x="46"/>
        <item x="42"/>
        <item x="43"/>
        <item x="47"/>
        <item x="37"/>
        <item x="44"/>
        <item x="39"/>
        <item x="16"/>
        <item x="4"/>
        <item x="17"/>
        <item x="5"/>
        <item x="20"/>
        <item x="19"/>
        <item x="21"/>
        <item x="6"/>
        <item x="18"/>
        <item x="22"/>
        <item x="3"/>
        <item x="0"/>
        <item x="12"/>
        <item x="15"/>
        <item x="45"/>
        <item x="7"/>
        <item x="23"/>
        <item x="14"/>
        <item x="2"/>
        <item x="8"/>
        <item x="1"/>
        <item x="13"/>
        <item x="10"/>
        <item x="11"/>
        <item x="9"/>
        <item t="default"/>
      </items>
    </pivotField>
    <pivotField axis="axisCol" showAll="0">
      <items count="7">
        <item h="1" x="0"/>
        <item sd="0" x="1"/>
        <item h="1" sd="0" x="2"/>
        <item h="1" sd="0" x="3"/>
        <item h="1" sd="0" x="4"/>
        <item h="1" x="5"/>
        <item t="default"/>
      </items>
    </pivotField>
  </pivotFields>
  <rowFields count="1">
    <field x="0"/>
  </rowFields>
  <rowItems count="5">
    <i>
      <x/>
    </i>
    <i>
      <x v="1"/>
    </i>
    <i>
      <x v="2"/>
    </i>
    <i>
      <x v="3"/>
    </i>
    <i t="grand">
      <x/>
    </i>
  </rowItems>
  <colFields count="2">
    <field x="7"/>
    <field x="1"/>
  </colFields>
  <colItems count="2">
    <i>
      <x v="1"/>
    </i>
    <i t="grand">
      <x/>
    </i>
  </colItems>
  <dataFields count="1">
    <dataField name="Sum of Transactions" fld="5" baseField="0" baseItem="0"/>
  </dataFields>
  <formats count="10">
    <format dxfId="12">
      <pivotArea type="all" dataOnly="0" outline="0" fieldPosition="0"/>
    </format>
    <format dxfId="11">
      <pivotArea outline="0" collapsedLevelsAreSubtotals="1" fieldPosition="0"/>
    </format>
    <format dxfId="10">
      <pivotArea type="origin" dataOnly="0" labelOnly="1" outline="0" fieldPosition="0"/>
    </format>
    <format dxfId="9">
      <pivotArea field="0" type="button" dataOnly="0" labelOnly="1" outline="0" axis="axisRow" fieldPosition="0"/>
    </format>
    <format dxfId="8">
      <pivotArea type="topRight" dataOnly="0" labelOnly="1" outline="0" fieldPosition="0"/>
    </format>
    <format dxfId="7">
      <pivotArea field="7" type="button" dataOnly="0" labelOnly="1" outline="0" axis="axisCol" fieldPosition="0"/>
    </format>
    <format dxfId="6">
      <pivotArea dataOnly="0" labelOnly="1" fieldPosition="0">
        <references count="1">
          <reference field="7" count="4">
            <x v="1"/>
            <x v="2"/>
            <x v="3"/>
            <x v="4"/>
          </reference>
        </references>
      </pivotArea>
    </format>
    <format dxfId="5">
      <pivotArea dataOnly="0" labelOnly="1" grandRow="1" outline="0" fieldPosition="0"/>
    </format>
    <format dxfId="4">
      <pivotArea dataOnly="0" labelOnly="1" fieldPosition="0">
        <references count="1">
          <reference field="0" count="0"/>
        </references>
      </pivotArea>
    </format>
    <format dxfId="3">
      <pivotArea dataOnly="0" labelOnly="1" grandCol="1" outline="0" fieldPosition="0"/>
    </format>
  </formats>
  <chartFormats count="13">
    <chartFormat chart="19" format="0" series="1">
      <pivotArea type="data" outline="0" fieldPosition="0">
        <references count="2">
          <reference field="4294967294" count="1" selected="0">
            <x v="0"/>
          </reference>
          <reference field="0" count="1" selected="0">
            <x v="0"/>
          </reference>
        </references>
      </pivotArea>
    </chartFormat>
    <chartFormat chart="19" format="1" series="1">
      <pivotArea type="data" outline="0" fieldPosition="0">
        <references count="2">
          <reference field="4294967294" count="1" selected="0">
            <x v="0"/>
          </reference>
          <reference field="0" count="1" selected="0">
            <x v="1"/>
          </reference>
        </references>
      </pivotArea>
    </chartFormat>
    <chartFormat chart="19" format="2" series="1">
      <pivotArea type="data" outline="0" fieldPosition="0">
        <references count="2">
          <reference field="4294967294" count="1" selected="0">
            <x v="0"/>
          </reference>
          <reference field="0" count="1" selected="0">
            <x v="2"/>
          </reference>
        </references>
      </pivotArea>
    </chartFormat>
    <chartFormat chart="19" format="3" series="1">
      <pivotArea type="data" outline="0" fieldPosition="0">
        <references count="2">
          <reference field="4294967294" count="1" selected="0">
            <x v="0"/>
          </reference>
          <reference field="0" count="1" selected="0">
            <x v="3"/>
          </reference>
        </references>
      </pivotArea>
    </chartFormat>
    <chartFormat chart="19" format="4" series="1">
      <pivotArea type="data" outline="0" fieldPosition="0">
        <references count="2">
          <reference field="4294967294" count="1" selected="0">
            <x v="0"/>
          </reference>
          <reference field="7" count="1" selected="0">
            <x v="1"/>
          </reference>
        </references>
      </pivotArea>
    </chartFormat>
    <chartFormat chart="19" format="5" series="1">
      <pivotArea type="data" outline="0" fieldPosition="0">
        <references count="2">
          <reference field="4294967294" count="1" selected="0">
            <x v="0"/>
          </reference>
          <reference field="7" count="1" selected="0">
            <x v="2"/>
          </reference>
        </references>
      </pivotArea>
    </chartFormat>
    <chartFormat chart="19" format="6" series="1">
      <pivotArea type="data" outline="0" fieldPosition="0">
        <references count="2">
          <reference field="4294967294" count="1" selected="0">
            <x v="0"/>
          </reference>
          <reference field="7" count="1" selected="0">
            <x v="3"/>
          </reference>
        </references>
      </pivotArea>
    </chartFormat>
    <chartFormat chart="19" format="7" series="1">
      <pivotArea type="data" outline="0" fieldPosition="0">
        <references count="2">
          <reference field="4294967294" count="1" selected="0">
            <x v="0"/>
          </reference>
          <reference field="7" count="1" selected="0">
            <x v="4"/>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3">
          <reference field="4294967294" count="1" selected="0">
            <x v="0"/>
          </reference>
          <reference field="0" count="1" selected="0">
            <x v="0"/>
          </reference>
          <reference field="7" count="1" selected="0">
            <x v="1"/>
          </reference>
        </references>
      </pivotArea>
    </chartFormat>
    <chartFormat chart="19" format="10">
      <pivotArea type="data" outline="0" fieldPosition="0">
        <references count="3">
          <reference field="4294967294" count="1" selected="0">
            <x v="0"/>
          </reference>
          <reference field="0" count="1" selected="0">
            <x v="1"/>
          </reference>
          <reference field="7" count="1" selected="0">
            <x v="1"/>
          </reference>
        </references>
      </pivotArea>
    </chartFormat>
    <chartFormat chart="19" format="11">
      <pivotArea type="data" outline="0" fieldPosition="0">
        <references count="3">
          <reference field="4294967294" count="1" selected="0">
            <x v="0"/>
          </reference>
          <reference field="0" count="1" selected="0">
            <x v="2"/>
          </reference>
          <reference field="7" count="1" selected="0">
            <x v="1"/>
          </reference>
        </references>
      </pivotArea>
    </chartFormat>
    <chartFormat chart="19" format="12">
      <pivotArea type="data" outline="0" fieldPosition="0">
        <references count="3">
          <reference field="4294967294" count="1" selected="0">
            <x v="0"/>
          </reference>
          <reference field="0" count="1" selected="0">
            <x v="3"/>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5FE10C-2FCF-AC4B-AAF6-AE7A44D2F621}"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48:F54" firstHeaderRow="1" firstDataRow="2" firstDataCol="1"/>
  <pivotFields count="8">
    <pivotField axis="axisCol" showAll="0">
      <items count="5">
        <item x="3"/>
        <item x="0"/>
        <item x="2"/>
        <item x="1"/>
        <item t="default"/>
      </items>
    </pivotField>
    <pivotField axis="axisRow" numFmtId="17" showAll="0">
      <items count="15">
        <item x="0"/>
        <item x="1"/>
        <item x="2"/>
        <item x="3"/>
        <item x="4"/>
        <item x="5"/>
        <item x="6"/>
        <item x="7"/>
        <item x="8"/>
        <item x="9"/>
        <item x="10"/>
        <item x="11"/>
        <item x="12"/>
        <item x="13"/>
        <item t="default"/>
      </items>
    </pivotField>
    <pivotField numFmtId="3" showAll="0"/>
    <pivotField numFmtId="10" showAll="0"/>
    <pivotField dataField="1" numFmtId="10" showAll="0"/>
    <pivotField showAll="0"/>
    <pivotField numFmtId="166" showAll="0">
      <items count="49">
        <item x="28"/>
        <item x="29"/>
        <item x="25"/>
        <item x="33"/>
        <item x="24"/>
        <item x="26"/>
        <item x="31"/>
        <item x="30"/>
        <item x="32"/>
        <item x="40"/>
        <item x="34"/>
        <item x="27"/>
        <item x="41"/>
        <item x="35"/>
        <item x="36"/>
        <item x="38"/>
        <item x="46"/>
        <item x="42"/>
        <item x="43"/>
        <item x="47"/>
        <item x="37"/>
        <item x="44"/>
        <item x="39"/>
        <item x="16"/>
        <item x="4"/>
        <item x="17"/>
        <item x="5"/>
        <item x="20"/>
        <item x="19"/>
        <item x="21"/>
        <item x="6"/>
        <item x="18"/>
        <item x="22"/>
        <item x="3"/>
        <item x="0"/>
        <item x="12"/>
        <item x="15"/>
        <item x="45"/>
        <item x="7"/>
        <item x="23"/>
        <item x="14"/>
        <item x="2"/>
        <item x="8"/>
        <item x="1"/>
        <item x="13"/>
        <item x="10"/>
        <item x="11"/>
        <item x="9"/>
        <item t="default"/>
      </items>
    </pivotField>
    <pivotField axis="axisRow" showAll="0">
      <items count="7">
        <item x="0"/>
        <item sd="0" x="1"/>
        <item sd="0" x="2"/>
        <item sd="0" x="3"/>
        <item sd="0" x="4"/>
        <item x="5"/>
        <item t="default"/>
      </items>
    </pivotField>
  </pivotFields>
  <rowFields count="2">
    <field x="7"/>
    <field x="1"/>
  </rowFields>
  <rowItems count="5">
    <i>
      <x v="1"/>
    </i>
    <i>
      <x v="2"/>
    </i>
    <i>
      <x v="3"/>
    </i>
    <i>
      <x v="4"/>
    </i>
    <i t="grand">
      <x/>
    </i>
  </rowItems>
  <colFields count="1">
    <field x="0"/>
  </colFields>
  <colItems count="5">
    <i>
      <x/>
    </i>
    <i>
      <x v="1"/>
    </i>
    <i>
      <x v="2"/>
    </i>
    <i>
      <x v="3"/>
    </i>
    <i t="grand">
      <x/>
    </i>
  </colItems>
  <dataFields count="1">
    <dataField name="Average of Conversion Rate" fld="4" subtotal="average" baseField="0" baseItem="0" numFmtId="10"/>
  </dataFields>
  <formats count="2">
    <format dxfId="14">
      <pivotArea type="origin" dataOnly="0" labelOnly="1" outline="0" fieldPosition="0"/>
    </format>
    <format dxfId="13">
      <pivotArea outline="0" collapsedLevelsAreSubtotals="1" fieldPosition="0"/>
    </format>
  </formats>
  <chartFormats count="14">
    <chartFormat chart="15" format="0" series="1">
      <pivotArea type="data" outline="0" fieldPosition="0">
        <references count="2">
          <reference field="4294967294" count="1" selected="0">
            <x v="0"/>
          </reference>
          <reference field="0" count="1" selected="0">
            <x v="0"/>
          </reference>
        </references>
      </pivotArea>
    </chartFormat>
    <chartFormat chart="15" format="1" series="1">
      <pivotArea type="data" outline="0" fieldPosition="0">
        <references count="2">
          <reference field="4294967294" count="1" selected="0">
            <x v="0"/>
          </reference>
          <reference field="0" count="1" selected="0">
            <x v="1"/>
          </reference>
        </references>
      </pivotArea>
    </chartFormat>
    <chartFormat chart="15" format="2" series="1">
      <pivotArea type="data" outline="0" fieldPosition="0">
        <references count="2">
          <reference field="4294967294" count="1" selected="0">
            <x v="0"/>
          </reference>
          <reference field="0" count="1" selected="0">
            <x v="2"/>
          </reference>
        </references>
      </pivotArea>
    </chartFormat>
    <chartFormat chart="15" format="3" series="1">
      <pivotArea type="data" outline="0" fieldPosition="0">
        <references count="2">
          <reference field="4294967294" count="1" selected="0">
            <x v="0"/>
          </reference>
          <reference field="0" count="1" selected="0">
            <x v="3"/>
          </reference>
        </references>
      </pivotArea>
    </chartFormat>
    <chartFormat chart="15" format="4">
      <pivotArea type="data" outline="0" fieldPosition="0">
        <references count="3">
          <reference field="4294967294" count="1" selected="0">
            <x v="0"/>
          </reference>
          <reference field="0" count="1" selected="0">
            <x v="1"/>
          </reference>
          <reference field="7" count="1" selected="0">
            <x v="2"/>
          </reference>
        </references>
      </pivotArea>
    </chartFormat>
    <chartFormat chart="15" format="5">
      <pivotArea type="data" outline="0" fieldPosition="0">
        <references count="3">
          <reference field="4294967294" count="1" selected="0">
            <x v="0"/>
          </reference>
          <reference field="0" count="1" selected="0">
            <x v="2"/>
          </reference>
          <reference field="7" count="1" selected="0">
            <x v="3"/>
          </reference>
        </references>
      </pivotArea>
    </chartFormat>
    <chartFormat chart="15" format="6">
      <pivotArea type="data" outline="0" fieldPosition="0">
        <references count="3">
          <reference field="4294967294" count="1" selected="0">
            <x v="0"/>
          </reference>
          <reference field="0" count="1" selected="0">
            <x v="0"/>
          </reference>
          <reference field="7" count="1" selected="0">
            <x v="3"/>
          </reference>
        </references>
      </pivotArea>
    </chartFormat>
    <chartFormat chart="15" format="7">
      <pivotArea type="data" outline="0" fieldPosition="0">
        <references count="3">
          <reference field="4294967294" count="1" selected="0">
            <x v="0"/>
          </reference>
          <reference field="0" count="1" selected="0">
            <x v="0"/>
          </reference>
          <reference field="7" count="1" selected="0">
            <x v="2"/>
          </reference>
        </references>
      </pivotArea>
    </chartFormat>
    <chartFormat chart="15" format="8">
      <pivotArea type="data" outline="0" fieldPosition="0">
        <references count="3">
          <reference field="4294967294" count="1" selected="0">
            <x v="0"/>
          </reference>
          <reference field="0" count="1" selected="0">
            <x v="0"/>
          </reference>
          <reference field="7" count="1" selected="0">
            <x v="1"/>
          </reference>
        </references>
      </pivotArea>
    </chartFormat>
    <chartFormat chart="15" format="9">
      <pivotArea type="data" outline="0" fieldPosition="0">
        <references count="3">
          <reference field="4294967294" count="1" selected="0">
            <x v="0"/>
          </reference>
          <reference field="0" count="1" selected="0">
            <x v="2"/>
          </reference>
          <reference field="7" count="1" selected="0">
            <x v="2"/>
          </reference>
        </references>
      </pivotArea>
    </chartFormat>
    <chartFormat chart="15" format="10">
      <pivotArea type="data" outline="0" fieldPosition="0">
        <references count="3">
          <reference field="4294967294" count="1" selected="0">
            <x v="0"/>
          </reference>
          <reference field="0" count="1" selected="0">
            <x v="2"/>
          </reference>
          <reference field="7" count="1" selected="0">
            <x v="1"/>
          </reference>
        </references>
      </pivotArea>
    </chartFormat>
    <chartFormat chart="15" format="11">
      <pivotArea type="data" outline="0" fieldPosition="0">
        <references count="3">
          <reference field="4294967294" count="1" selected="0">
            <x v="0"/>
          </reference>
          <reference field="0" count="1" selected="0">
            <x v="3"/>
          </reference>
          <reference field="7" count="1" selected="0">
            <x v="3"/>
          </reference>
        </references>
      </pivotArea>
    </chartFormat>
    <chartFormat chart="15" format="12">
      <pivotArea type="data" outline="0" fieldPosition="0">
        <references count="3">
          <reference field="4294967294" count="1" selected="0">
            <x v="0"/>
          </reference>
          <reference field="0" count="1" selected="0">
            <x v="3"/>
          </reference>
          <reference field="7" count="1" selected="0">
            <x v="4"/>
          </reference>
        </references>
      </pivotArea>
    </chartFormat>
    <chartFormat chart="15" format="13">
      <pivotArea type="data" outline="0" fieldPosition="0">
        <references count="3">
          <reference field="4294967294" count="1" selected="0">
            <x v="0"/>
          </reference>
          <reference field="0" count="1" selected="0">
            <x v="3"/>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B6EF19-BCAA-CD4E-8083-9138A405263F}"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4:F30" firstHeaderRow="1" firstDataRow="2" firstDataCol="1"/>
  <pivotFields count="8">
    <pivotField axis="axisCol" showAll="0">
      <items count="5">
        <item x="3"/>
        <item x="0"/>
        <item x="2"/>
        <item x="1"/>
        <item t="default"/>
      </items>
    </pivotField>
    <pivotField axis="axisRow" numFmtId="17" showAll="0">
      <items count="15">
        <item x="0"/>
        <item x="1"/>
        <item x="2"/>
        <item x="3"/>
        <item x="4"/>
        <item x="5"/>
        <item x="6"/>
        <item x="7"/>
        <item x="8"/>
        <item x="9"/>
        <item x="10"/>
        <item x="11"/>
        <item x="12"/>
        <item x="13"/>
        <item t="default"/>
      </items>
    </pivotField>
    <pivotField dataField="1" numFmtId="3" showAll="0"/>
    <pivotField numFmtId="10" showAll="0"/>
    <pivotField numFmtId="10" showAll="0"/>
    <pivotField showAll="0"/>
    <pivotField numFmtId="166" showAll="0">
      <items count="49">
        <item x="28"/>
        <item x="29"/>
        <item x="25"/>
        <item x="33"/>
        <item x="24"/>
        <item x="26"/>
        <item x="31"/>
        <item x="30"/>
        <item x="32"/>
        <item x="40"/>
        <item x="34"/>
        <item x="27"/>
        <item x="41"/>
        <item x="35"/>
        <item x="36"/>
        <item x="38"/>
        <item x="46"/>
        <item x="42"/>
        <item x="43"/>
        <item x="47"/>
        <item x="37"/>
        <item x="44"/>
        <item x="39"/>
        <item x="16"/>
        <item x="4"/>
        <item x="17"/>
        <item x="5"/>
        <item x="20"/>
        <item x="19"/>
        <item x="21"/>
        <item x="6"/>
        <item x="18"/>
        <item x="22"/>
        <item x="3"/>
        <item x="0"/>
        <item x="12"/>
        <item x="15"/>
        <item x="45"/>
        <item x="7"/>
        <item x="23"/>
        <item x="14"/>
        <item x="2"/>
        <item x="8"/>
        <item x="1"/>
        <item x="13"/>
        <item x="10"/>
        <item x="11"/>
        <item x="9"/>
        <item t="default"/>
      </items>
    </pivotField>
    <pivotField axis="axisRow" showAll="0">
      <items count="7">
        <item x="0"/>
        <item sd="0" x="1"/>
        <item sd="0" x="2"/>
        <item sd="0" x="3"/>
        <item sd="0" x="4"/>
        <item x="5"/>
        <item t="default"/>
      </items>
    </pivotField>
  </pivotFields>
  <rowFields count="2">
    <field x="7"/>
    <field x="1"/>
  </rowFields>
  <rowItems count="5">
    <i>
      <x v="1"/>
    </i>
    <i>
      <x v="2"/>
    </i>
    <i>
      <x v="3"/>
    </i>
    <i>
      <x v="4"/>
    </i>
    <i t="grand">
      <x/>
    </i>
  </rowItems>
  <colFields count="1">
    <field x="0"/>
  </colFields>
  <colItems count="5">
    <i>
      <x/>
    </i>
    <i>
      <x v="1"/>
    </i>
    <i>
      <x v="2"/>
    </i>
    <i>
      <x v="3"/>
    </i>
    <i t="grand">
      <x/>
    </i>
  </colItems>
  <dataFields count="1">
    <dataField name="Sum of Sessions" fld="2" baseField="0" baseItem="0"/>
  </dataFields>
  <chartFormats count="8">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2">
          <reference field="4294967294" count="1" selected="0">
            <x v="0"/>
          </reference>
          <reference field="0" count="1" selected="0">
            <x v="3"/>
          </reference>
        </references>
      </pivotArea>
    </chartFormat>
    <chartFormat chart="2" format="4">
      <pivotArea type="data" outline="0" fieldPosition="0">
        <references count="3">
          <reference field="4294967294" count="1" selected="0">
            <x v="0"/>
          </reference>
          <reference field="0" count="1" selected="0">
            <x v="0"/>
          </reference>
          <reference field="7" count="1" selected="0">
            <x v="3"/>
          </reference>
        </references>
      </pivotArea>
    </chartFormat>
    <chartFormat chart="2" format="5">
      <pivotArea type="data" outline="0" fieldPosition="0">
        <references count="3">
          <reference field="4294967294" count="1" selected="0">
            <x v="0"/>
          </reference>
          <reference field="0" count="1" selected="0">
            <x v="0"/>
          </reference>
          <reference field="7" count="1" selected="0">
            <x v="4"/>
          </reference>
        </references>
      </pivotArea>
    </chartFormat>
    <chartFormat chart="2" format="6">
      <pivotArea type="data" outline="0" fieldPosition="0">
        <references count="3">
          <reference field="4294967294" count="1" selected="0">
            <x v="0"/>
          </reference>
          <reference field="0" count="1" selected="0">
            <x v="0"/>
          </reference>
          <reference field="7" count="1" selected="0">
            <x v="2"/>
          </reference>
        </references>
      </pivotArea>
    </chartFormat>
    <chartFormat chart="2" format="7">
      <pivotArea type="data" outline="0" fieldPosition="0">
        <references count="3">
          <reference field="4294967294" count="1" selected="0">
            <x v="0"/>
          </reference>
          <reference field="0"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CB8B65-E7B9-C74F-B881-579FBE087AEB}" name="Revenue Analysis Over Quarters  "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F9" firstHeaderRow="1" firstDataRow="2" firstDataCol="1"/>
  <pivotFields count="8">
    <pivotField axis="axisCol" showAll="0">
      <items count="5">
        <item x="3"/>
        <item x="0"/>
        <item x="2"/>
        <item x="1"/>
        <item t="default"/>
      </items>
    </pivotField>
    <pivotField axis="axisRow" numFmtId="17" showAll="0">
      <items count="15">
        <item x="0"/>
        <item x="1"/>
        <item x="2"/>
        <item x="3"/>
        <item x="4"/>
        <item x="5"/>
        <item x="6"/>
        <item x="7"/>
        <item x="8"/>
        <item x="9"/>
        <item x="10"/>
        <item x="11"/>
        <item x="12"/>
        <item x="13"/>
        <item t="default"/>
      </items>
    </pivotField>
    <pivotField numFmtId="3" showAll="0"/>
    <pivotField numFmtId="10" showAll="0"/>
    <pivotField numFmtId="10" showAll="0"/>
    <pivotField showAll="0"/>
    <pivotField dataField="1" numFmtId="166" showAll="0">
      <items count="49">
        <item x="28"/>
        <item x="29"/>
        <item x="25"/>
        <item x="33"/>
        <item x="24"/>
        <item x="26"/>
        <item x="31"/>
        <item x="30"/>
        <item x="32"/>
        <item x="40"/>
        <item x="34"/>
        <item x="27"/>
        <item x="41"/>
        <item x="35"/>
        <item x="36"/>
        <item x="38"/>
        <item x="46"/>
        <item x="42"/>
        <item x="43"/>
        <item x="47"/>
        <item x="37"/>
        <item x="44"/>
        <item x="39"/>
        <item x="16"/>
        <item x="4"/>
        <item x="17"/>
        <item x="5"/>
        <item x="20"/>
        <item x="19"/>
        <item x="21"/>
        <item x="6"/>
        <item x="18"/>
        <item x="22"/>
        <item x="3"/>
        <item x="0"/>
        <item x="12"/>
        <item x="15"/>
        <item x="45"/>
        <item x="7"/>
        <item x="23"/>
        <item x="14"/>
        <item x="2"/>
        <item x="8"/>
        <item x="1"/>
        <item x="13"/>
        <item x="10"/>
        <item x="11"/>
        <item x="9"/>
        <item t="default"/>
      </items>
    </pivotField>
    <pivotField axis="axisRow" showAll="0">
      <items count="7">
        <item x="0"/>
        <item sd="0" x="1"/>
        <item sd="0" x="2"/>
        <item sd="0" x="3"/>
        <item sd="0" x="4"/>
        <item x="5"/>
        <item t="default"/>
      </items>
    </pivotField>
  </pivotFields>
  <rowFields count="2">
    <field x="7"/>
    <field x="1"/>
  </rowFields>
  <rowItems count="5">
    <i>
      <x v="1"/>
    </i>
    <i>
      <x v="2"/>
    </i>
    <i>
      <x v="3"/>
    </i>
    <i>
      <x v="4"/>
    </i>
    <i t="grand">
      <x/>
    </i>
  </rowItems>
  <colFields count="1">
    <field x="0"/>
  </colFields>
  <colItems count="5">
    <i>
      <x/>
    </i>
    <i>
      <x v="1"/>
    </i>
    <i>
      <x v="2"/>
    </i>
    <i>
      <x v="3"/>
    </i>
    <i t="grand">
      <x/>
    </i>
  </colItems>
  <dataFields count="1">
    <dataField name="Sum of Revenue" fld="6" baseField="0" baseItem="0"/>
  </dataFields>
  <chartFormats count="16">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pivotArea type="data" outline="0" fieldPosition="0">
        <references count="3">
          <reference field="4294967294" count="1" selected="0">
            <x v="0"/>
          </reference>
          <reference field="0" count="1" selected="0">
            <x v="3"/>
          </reference>
          <reference field="7" count="1" selected="0">
            <x v="2"/>
          </reference>
        </references>
      </pivotArea>
    </chartFormat>
    <chartFormat chart="1" format="5">
      <pivotArea type="data" outline="0" fieldPosition="0">
        <references count="3">
          <reference field="4294967294" count="1" selected="0">
            <x v="0"/>
          </reference>
          <reference field="0" count="1" selected="0">
            <x v="3"/>
          </reference>
          <reference field="7" count="1" selected="0">
            <x v="3"/>
          </reference>
        </references>
      </pivotArea>
    </chartFormat>
    <chartFormat chart="1" format="6">
      <pivotArea type="data" outline="0" fieldPosition="0">
        <references count="3">
          <reference field="4294967294" count="1" selected="0">
            <x v="0"/>
          </reference>
          <reference field="0" count="1" selected="0">
            <x v="3"/>
          </reference>
          <reference field="7" count="1" selected="0">
            <x v="1"/>
          </reference>
        </references>
      </pivotArea>
    </chartFormat>
    <chartFormat chart="1" format="7">
      <pivotArea type="data" outline="0" fieldPosition="0">
        <references count="3">
          <reference field="4294967294" count="1" selected="0">
            <x v="0"/>
          </reference>
          <reference field="0" count="1" selected="0">
            <x v="1"/>
          </reference>
          <reference field="7" count="1" selected="0">
            <x v="1"/>
          </reference>
        </references>
      </pivotArea>
    </chartFormat>
    <chartFormat chart="1" format="8">
      <pivotArea type="data" outline="0" fieldPosition="0">
        <references count="3">
          <reference field="4294967294" count="1" selected="0">
            <x v="0"/>
          </reference>
          <reference field="0" count="1" selected="0">
            <x v="0"/>
          </reference>
          <reference field="7" count="1" selected="0">
            <x v="1"/>
          </reference>
        </references>
      </pivotArea>
    </chartFormat>
    <chartFormat chart="1" format="9">
      <pivotArea type="data" outline="0" fieldPosition="0">
        <references count="3">
          <reference field="4294967294" count="1" selected="0">
            <x v="0"/>
          </reference>
          <reference field="0" count="1" selected="0">
            <x v="2"/>
          </reference>
          <reference field="7" count="1" selected="0">
            <x v="3"/>
          </reference>
        </references>
      </pivotArea>
    </chartFormat>
    <chartFormat chart="1" format="10">
      <pivotArea type="data" outline="0" fieldPosition="0">
        <references count="3">
          <reference field="4294967294" count="1" selected="0">
            <x v="0"/>
          </reference>
          <reference field="0" count="1" selected="0">
            <x v="2"/>
          </reference>
          <reference field="7" count="1" selected="0">
            <x v="2"/>
          </reference>
        </references>
      </pivotArea>
    </chartFormat>
    <chartFormat chart="1" format="11">
      <pivotArea type="data" outline="0" fieldPosition="0">
        <references count="3">
          <reference field="4294967294" count="1" selected="0">
            <x v="0"/>
          </reference>
          <reference field="0" count="1" selected="0">
            <x v="2"/>
          </reference>
          <reference field="7" count="1" selected="0">
            <x v="1"/>
          </reference>
        </references>
      </pivotArea>
    </chartFormat>
    <chartFormat chart="1" format="12">
      <pivotArea type="data" outline="0" fieldPosition="0">
        <references count="3">
          <reference field="4294967294" count="1" selected="0">
            <x v="0"/>
          </reference>
          <reference field="0" count="1" selected="0">
            <x v="0"/>
          </reference>
          <reference field="7" count="1" selected="0">
            <x v="4"/>
          </reference>
        </references>
      </pivotArea>
    </chartFormat>
    <chartFormat chart="1" format="13">
      <pivotArea type="data" outline="0" fieldPosition="0">
        <references count="3">
          <reference field="4294967294" count="1" selected="0">
            <x v="0"/>
          </reference>
          <reference field="0" count="1" selected="0">
            <x v="0"/>
          </reference>
          <reference field="7" count="1" selected="0">
            <x v="2"/>
          </reference>
        </references>
      </pivotArea>
    </chartFormat>
    <chartFormat chart="1" format="14">
      <pivotArea type="data" outline="0" fieldPosition="0">
        <references count="3">
          <reference field="4294967294" count="1" selected="0">
            <x v="0"/>
          </reference>
          <reference field="0" count="1" selected="0">
            <x v="0"/>
          </reference>
          <reference field="7" count="1" selected="0">
            <x v="3"/>
          </reference>
        </references>
      </pivotArea>
    </chartFormat>
    <chartFormat chart="1" format="15">
      <pivotArea type="data" outline="0" fieldPosition="0">
        <references count="3">
          <reference field="4294967294" count="1" selected="0">
            <x v="0"/>
          </reference>
          <reference field="0" count="1" selected="0">
            <x v="1"/>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39430F-51B8-5F48-964A-4DB7624557F8}" name="PivotTable6"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101:K108" firstHeaderRow="1" firstDataRow="3" firstDataCol="1"/>
  <pivotFields count="8">
    <pivotField axis="axisCol" showAll="0">
      <items count="5">
        <item h="1" x="3"/>
        <item x="0"/>
        <item h="1" x="2"/>
        <item h="1" x="1"/>
        <item t="default"/>
      </items>
    </pivotField>
    <pivotField axis="axisRow" numFmtId="17" showAll="0">
      <items count="15">
        <item x="0"/>
        <item x="1"/>
        <item x="2"/>
        <item x="3"/>
        <item x="4"/>
        <item x="5"/>
        <item x="6"/>
        <item x="7"/>
        <item x="8"/>
        <item x="9"/>
        <item x="10"/>
        <item x="11"/>
        <item x="12"/>
        <item x="13"/>
        <item t="default"/>
      </items>
    </pivotField>
    <pivotField dataField="1" numFmtId="3" showAll="0"/>
    <pivotField dataField="1" numFmtId="10" showAll="0"/>
    <pivotField dataField="1" numFmtId="10" showAll="0"/>
    <pivotField dataField="1" showAll="0"/>
    <pivotField dataField="1" numFmtId="166" showAll="0">
      <items count="49">
        <item x="28"/>
        <item x="29"/>
        <item x="25"/>
        <item x="33"/>
        <item x="24"/>
        <item x="26"/>
        <item x="31"/>
        <item x="30"/>
        <item x="32"/>
        <item x="40"/>
        <item x="34"/>
        <item x="27"/>
        <item x="41"/>
        <item x="35"/>
        <item x="36"/>
        <item x="38"/>
        <item x="46"/>
        <item x="42"/>
        <item x="43"/>
        <item x="47"/>
        <item x="37"/>
        <item x="44"/>
        <item x="39"/>
        <item x="16"/>
        <item x="4"/>
        <item x="17"/>
        <item x="5"/>
        <item x="20"/>
        <item x="19"/>
        <item x="21"/>
        <item x="6"/>
        <item x="18"/>
        <item x="22"/>
        <item x="3"/>
        <item x="0"/>
        <item x="12"/>
        <item x="15"/>
        <item x="45"/>
        <item x="7"/>
        <item x="23"/>
        <item x="14"/>
        <item x="2"/>
        <item x="8"/>
        <item x="1"/>
        <item x="13"/>
        <item x="10"/>
        <item x="11"/>
        <item x="9"/>
        <item t="default"/>
      </items>
    </pivotField>
    <pivotField axis="axisRow" showAll="0">
      <items count="7">
        <item x="0"/>
        <item sd="0" x="1"/>
        <item sd="0" x="2"/>
        <item sd="0" x="3"/>
        <item sd="0" x="4"/>
        <item x="5"/>
        <item t="default"/>
      </items>
    </pivotField>
  </pivotFields>
  <rowFields count="2">
    <field x="7"/>
    <field x="1"/>
  </rowFields>
  <rowItems count="5">
    <i>
      <x v="1"/>
    </i>
    <i>
      <x v="2"/>
    </i>
    <i>
      <x v="3"/>
    </i>
    <i>
      <x v="4"/>
    </i>
    <i t="grand">
      <x/>
    </i>
  </rowItems>
  <colFields count="2">
    <field x="0"/>
    <field x="-2"/>
  </colFields>
  <colItems count="10">
    <i>
      <x v="1"/>
      <x/>
    </i>
    <i r="1" i="1">
      <x v="1"/>
    </i>
    <i r="1" i="2">
      <x v="2"/>
    </i>
    <i r="1" i="3">
      <x v="3"/>
    </i>
    <i r="1" i="4">
      <x v="4"/>
    </i>
    <i t="grand">
      <x/>
    </i>
    <i t="grand" i="1">
      <x/>
    </i>
    <i t="grand" i="2">
      <x/>
    </i>
    <i t="grand" i="3">
      <x/>
    </i>
    <i t="grand" i="4">
      <x/>
    </i>
  </colItems>
  <dataFields count="5">
    <dataField name="Average of Conversion Rate" fld="4" subtotal="average" baseField="0" baseItem="0" numFmtId="10"/>
    <dataField name="Sum of Sessions" fld="2" baseField="0" baseItem="0"/>
    <dataField name="Average of Bounce Rate" fld="3" subtotal="average" baseField="0" baseItem="0"/>
    <dataField name="Sum of Transactions" fld="5" baseField="0" baseItem="0"/>
    <dataField name="Sum of Revenue" fld="6" baseField="0" baseItem="0"/>
  </dataFields>
  <formats count="10">
    <format dxfId="24">
      <pivotArea type="origin" dataOnly="0" labelOnly="1" outline="0" fieldPosition="0"/>
    </format>
    <format dxfId="23">
      <pivotArea outline="0" collapsedLevelsAreSubtotals="1" fieldPosition="0"/>
    </format>
    <format dxfId="22">
      <pivotArea field="0" grandCol="1" outline="0" collapsedLevelsAreSubtotals="1" axis="axisCol" fieldPosition="0">
        <references count="1">
          <reference field="4294967294" count="1" selected="0">
            <x v="1"/>
          </reference>
        </references>
      </pivotArea>
    </format>
    <format dxfId="21">
      <pivotArea field="0" grandCol="1" outline="0" collapsedLevelsAreSubtotals="1" axis="axisCol" fieldPosition="0">
        <references count="1">
          <reference field="4294967294" count="1" selected="0">
            <x v="3"/>
          </reference>
        </references>
      </pivotArea>
    </format>
    <format dxfId="20">
      <pivotArea field="0" dataOnly="0" grandCol="1" outline="0" axis="axisCol" fieldPosition="0">
        <references count="1">
          <reference field="4294967294" count="1" selected="0">
            <x v="4"/>
          </reference>
        </references>
      </pivotArea>
    </format>
    <format dxfId="19">
      <pivotArea outline="0" collapsedLevelsAreSubtotals="1" fieldPosition="0">
        <references count="2">
          <reference field="4294967294" count="1" selected="0">
            <x v="1"/>
          </reference>
          <reference field="0" count="0" selected="0"/>
        </references>
      </pivotArea>
    </format>
    <format dxfId="18">
      <pivotArea dataOnly="0" labelOnly="1" outline="0" fieldPosition="0">
        <references count="2">
          <reference field="4294967294" count="1">
            <x v="1"/>
          </reference>
          <reference field="0" count="0" selected="0"/>
        </references>
      </pivotArea>
    </format>
    <format dxfId="17">
      <pivotArea outline="0" collapsedLevelsAreSubtotals="1" fieldPosition="0">
        <references count="2">
          <reference field="4294967294" count="1" selected="0">
            <x v="3"/>
          </reference>
          <reference field="0" count="0" selected="0"/>
        </references>
      </pivotArea>
    </format>
    <format dxfId="16">
      <pivotArea dataOnly="0" labelOnly="1" outline="0" fieldPosition="0">
        <references count="2">
          <reference field="4294967294" count="1">
            <x v="3"/>
          </reference>
          <reference field="0" count="0" selected="0"/>
        </references>
      </pivotArea>
    </format>
    <format dxfId="15">
      <pivotArea dataOnly="0" outline="0" fieldPosition="0">
        <references count="1">
          <reference field="4294967294" count="1">
            <x v="4"/>
          </reference>
        </references>
      </pivotArea>
    </format>
  </formats>
  <chartFormats count="81">
    <chartFormat chart="15" format="0" series="1">
      <pivotArea type="data" outline="0" fieldPosition="0">
        <references count="2">
          <reference field="4294967294" count="1" selected="0">
            <x v="0"/>
          </reference>
          <reference field="0" count="1" selected="0">
            <x v="0"/>
          </reference>
        </references>
      </pivotArea>
    </chartFormat>
    <chartFormat chart="15" format="1" series="1">
      <pivotArea type="data" outline="0" fieldPosition="0">
        <references count="2">
          <reference field="4294967294" count="1" selected="0">
            <x v="0"/>
          </reference>
          <reference field="0" count="1" selected="0">
            <x v="1"/>
          </reference>
        </references>
      </pivotArea>
    </chartFormat>
    <chartFormat chart="15" format="2" series="1">
      <pivotArea type="data" outline="0" fieldPosition="0">
        <references count="2">
          <reference field="4294967294" count="1" selected="0">
            <x v="0"/>
          </reference>
          <reference field="0" count="1" selected="0">
            <x v="2"/>
          </reference>
        </references>
      </pivotArea>
    </chartFormat>
    <chartFormat chart="15" format="3" series="1">
      <pivotArea type="data" outline="0" fieldPosition="0">
        <references count="2">
          <reference field="4294967294" count="1" selected="0">
            <x v="0"/>
          </reference>
          <reference field="0" count="1" selected="0">
            <x v="3"/>
          </reference>
        </references>
      </pivotArea>
    </chartFormat>
    <chartFormat chart="15" format="4">
      <pivotArea type="data" outline="0" fieldPosition="0">
        <references count="3">
          <reference field="4294967294" count="1" selected="0">
            <x v="0"/>
          </reference>
          <reference field="0" count="1" selected="0">
            <x v="1"/>
          </reference>
          <reference field="7" count="1" selected="0">
            <x v="2"/>
          </reference>
        </references>
      </pivotArea>
    </chartFormat>
    <chartFormat chart="15" format="5">
      <pivotArea type="data" outline="0" fieldPosition="0">
        <references count="3">
          <reference field="4294967294" count="1" selected="0">
            <x v="0"/>
          </reference>
          <reference field="0" count="1" selected="0">
            <x v="2"/>
          </reference>
          <reference field="7" count="1" selected="0">
            <x v="3"/>
          </reference>
        </references>
      </pivotArea>
    </chartFormat>
    <chartFormat chart="15" format="6">
      <pivotArea type="data" outline="0" fieldPosition="0">
        <references count="3">
          <reference field="4294967294" count="1" selected="0">
            <x v="0"/>
          </reference>
          <reference field="0" count="1" selected="0">
            <x v="0"/>
          </reference>
          <reference field="7" count="1" selected="0">
            <x v="3"/>
          </reference>
        </references>
      </pivotArea>
    </chartFormat>
    <chartFormat chart="15" format="7">
      <pivotArea type="data" outline="0" fieldPosition="0">
        <references count="3">
          <reference field="4294967294" count="1" selected="0">
            <x v="0"/>
          </reference>
          <reference field="0" count="1" selected="0">
            <x v="0"/>
          </reference>
          <reference field="7" count="1" selected="0">
            <x v="2"/>
          </reference>
        </references>
      </pivotArea>
    </chartFormat>
    <chartFormat chart="15" format="8">
      <pivotArea type="data" outline="0" fieldPosition="0">
        <references count="3">
          <reference field="4294967294" count="1" selected="0">
            <x v="0"/>
          </reference>
          <reference field="0" count="1" selected="0">
            <x v="0"/>
          </reference>
          <reference field="7" count="1" selected="0">
            <x v="1"/>
          </reference>
        </references>
      </pivotArea>
    </chartFormat>
    <chartFormat chart="15" format="9">
      <pivotArea type="data" outline="0" fieldPosition="0">
        <references count="3">
          <reference field="4294967294" count="1" selected="0">
            <x v="0"/>
          </reference>
          <reference field="0" count="1" selected="0">
            <x v="2"/>
          </reference>
          <reference field="7" count="1" selected="0">
            <x v="2"/>
          </reference>
        </references>
      </pivotArea>
    </chartFormat>
    <chartFormat chart="15" format="10">
      <pivotArea type="data" outline="0" fieldPosition="0">
        <references count="3">
          <reference field="4294967294" count="1" selected="0">
            <x v="0"/>
          </reference>
          <reference field="0" count="1" selected="0">
            <x v="2"/>
          </reference>
          <reference field="7" count="1" selected="0">
            <x v="1"/>
          </reference>
        </references>
      </pivotArea>
    </chartFormat>
    <chartFormat chart="15" format="11">
      <pivotArea type="data" outline="0" fieldPosition="0">
        <references count="3">
          <reference field="4294967294" count="1" selected="0">
            <x v="0"/>
          </reference>
          <reference field="0" count="1" selected="0">
            <x v="3"/>
          </reference>
          <reference field="7" count="1" selected="0">
            <x v="3"/>
          </reference>
        </references>
      </pivotArea>
    </chartFormat>
    <chartFormat chart="15" format="12">
      <pivotArea type="data" outline="0" fieldPosition="0">
        <references count="3">
          <reference field="4294967294" count="1" selected="0">
            <x v="0"/>
          </reference>
          <reference field="0" count="1" selected="0">
            <x v="3"/>
          </reference>
          <reference field="7" count="1" selected="0">
            <x v="4"/>
          </reference>
        </references>
      </pivotArea>
    </chartFormat>
    <chartFormat chart="15" format="13">
      <pivotArea type="data" outline="0" fieldPosition="0">
        <references count="3">
          <reference field="4294967294" count="1" selected="0">
            <x v="0"/>
          </reference>
          <reference field="0" count="1" selected="0">
            <x v="3"/>
          </reference>
          <reference field="7" count="1" selected="0">
            <x v="2"/>
          </reference>
        </references>
      </pivotArea>
    </chartFormat>
    <chartFormat chart="21" format="0" series="1">
      <pivotArea type="data" outline="0" fieldPosition="0">
        <references count="2">
          <reference field="4294967294" count="1" selected="0">
            <x v="0"/>
          </reference>
          <reference field="0" count="1" selected="0">
            <x v="0"/>
          </reference>
        </references>
      </pivotArea>
    </chartFormat>
    <chartFormat chart="21" format="1" series="1">
      <pivotArea type="data" outline="0" fieldPosition="0">
        <references count="2">
          <reference field="4294967294" count="1" selected="0">
            <x v="1"/>
          </reference>
          <reference field="0" count="1" selected="0">
            <x v="0"/>
          </reference>
        </references>
      </pivotArea>
    </chartFormat>
    <chartFormat chart="21" format="2" series="1">
      <pivotArea type="data" outline="0" fieldPosition="0">
        <references count="2">
          <reference field="4294967294" count="1" selected="0">
            <x v="2"/>
          </reference>
          <reference field="0" count="1" selected="0">
            <x v="0"/>
          </reference>
        </references>
      </pivotArea>
    </chartFormat>
    <chartFormat chart="21" format="3" series="1">
      <pivotArea type="data" outline="0" fieldPosition="0">
        <references count="2">
          <reference field="4294967294" count="1" selected="0">
            <x v="3"/>
          </reference>
          <reference field="0" count="1" selected="0">
            <x v="0"/>
          </reference>
        </references>
      </pivotArea>
    </chartFormat>
    <chartFormat chart="21" format="4" series="1">
      <pivotArea type="data" outline="0" fieldPosition="0">
        <references count="2">
          <reference field="4294967294" count="1" selected="0">
            <x v="4"/>
          </reference>
          <reference field="0" count="1" selected="0">
            <x v="0"/>
          </reference>
        </references>
      </pivotArea>
    </chartFormat>
    <chartFormat chart="21" format="5">
      <pivotArea type="data" outline="0" fieldPosition="0">
        <references count="3">
          <reference field="4294967294" count="1" selected="0">
            <x v="4"/>
          </reference>
          <reference field="0" count="1" selected="0">
            <x v="0"/>
          </reference>
          <reference field="7" count="1" selected="0">
            <x v="4"/>
          </reference>
        </references>
      </pivotArea>
    </chartFormat>
    <chartFormat chart="21" format="6">
      <pivotArea type="data" outline="0" fieldPosition="0">
        <references count="3">
          <reference field="4294967294" count="1" selected="0">
            <x v="4"/>
          </reference>
          <reference field="0" count="1" selected="0">
            <x v="0"/>
          </reference>
          <reference field="7" count="1" selected="0">
            <x v="3"/>
          </reference>
        </references>
      </pivotArea>
    </chartFormat>
    <chartFormat chart="21" format="7">
      <pivotArea type="data" outline="0" fieldPosition="0">
        <references count="3">
          <reference field="4294967294" count="1" selected="0">
            <x v="4"/>
          </reference>
          <reference field="0" count="1" selected="0">
            <x v="0"/>
          </reference>
          <reference field="7" count="1" selected="0">
            <x v="2"/>
          </reference>
        </references>
      </pivotArea>
    </chartFormat>
    <chartFormat chart="21" format="8">
      <pivotArea type="data" outline="0" fieldPosition="0">
        <references count="3">
          <reference field="4294967294" count="1" selected="0">
            <x v="4"/>
          </reference>
          <reference field="0" count="1" selected="0">
            <x v="0"/>
          </reference>
          <reference field="7" count="1" selected="0">
            <x v="1"/>
          </reference>
        </references>
      </pivotArea>
    </chartFormat>
    <chartFormat chart="21" format="9">
      <pivotArea type="data" outline="0" fieldPosition="0">
        <references count="3">
          <reference field="4294967294" count="1" selected="0">
            <x v="3"/>
          </reference>
          <reference field="0" count="1" selected="0">
            <x v="0"/>
          </reference>
          <reference field="7" count="1" selected="0">
            <x v="4"/>
          </reference>
        </references>
      </pivotArea>
    </chartFormat>
    <chartFormat chart="21" format="10">
      <pivotArea type="data" outline="0" fieldPosition="0">
        <references count="3">
          <reference field="4294967294" count="1" selected="0">
            <x v="2"/>
          </reference>
          <reference field="0" count="1" selected="0">
            <x v="0"/>
          </reference>
          <reference field="7" count="1" selected="0">
            <x v="4"/>
          </reference>
        </references>
      </pivotArea>
    </chartFormat>
    <chartFormat chart="21" format="11">
      <pivotArea type="data" outline="0" fieldPosition="0">
        <references count="3">
          <reference field="4294967294" count="1" selected="0">
            <x v="3"/>
          </reference>
          <reference field="0" count="1" selected="0">
            <x v="0"/>
          </reference>
          <reference field="7" count="1" selected="0">
            <x v="3"/>
          </reference>
        </references>
      </pivotArea>
    </chartFormat>
    <chartFormat chart="21" format="12">
      <pivotArea type="data" outline="0" fieldPosition="0">
        <references count="3">
          <reference field="4294967294" count="1" selected="0">
            <x v="2"/>
          </reference>
          <reference field="0" count="1" selected="0">
            <x v="0"/>
          </reference>
          <reference field="7" count="1" selected="0">
            <x v="3"/>
          </reference>
        </references>
      </pivotArea>
    </chartFormat>
    <chartFormat chart="21" format="13">
      <pivotArea type="data" outline="0" fieldPosition="0">
        <references count="3">
          <reference field="4294967294" count="1" selected="0">
            <x v="3"/>
          </reference>
          <reference field="0" count="1" selected="0">
            <x v="0"/>
          </reference>
          <reference field="7" count="1" selected="0">
            <x v="2"/>
          </reference>
        </references>
      </pivotArea>
    </chartFormat>
    <chartFormat chart="21" format="14">
      <pivotArea type="data" outline="0" fieldPosition="0">
        <references count="3">
          <reference field="4294967294" count="1" selected="0">
            <x v="2"/>
          </reference>
          <reference field="0" count="1" selected="0">
            <x v="0"/>
          </reference>
          <reference field="7" count="1" selected="0">
            <x v="2"/>
          </reference>
        </references>
      </pivotArea>
    </chartFormat>
    <chartFormat chart="21" format="15">
      <pivotArea type="data" outline="0" fieldPosition="0">
        <references count="3">
          <reference field="4294967294" count="1" selected="0">
            <x v="3"/>
          </reference>
          <reference field="0" count="1" selected="0">
            <x v="0"/>
          </reference>
          <reference field="7" count="1" selected="0">
            <x v="1"/>
          </reference>
        </references>
      </pivotArea>
    </chartFormat>
    <chartFormat chart="21" format="16">
      <pivotArea type="data" outline="0" fieldPosition="0">
        <references count="3">
          <reference field="4294967294" count="1" selected="0">
            <x v="2"/>
          </reference>
          <reference field="0" count="1" selected="0">
            <x v="0"/>
          </reference>
          <reference field="7" count="1" selected="0">
            <x v="1"/>
          </reference>
        </references>
      </pivotArea>
    </chartFormat>
    <chartFormat chart="21" format="17" series="1">
      <pivotArea type="data" grandCol="1" outline="0" fieldPosition="0">
        <references count="1">
          <reference field="4294967294" count="1" selected="0">
            <x v="0"/>
          </reference>
        </references>
      </pivotArea>
    </chartFormat>
    <chartFormat chart="21" format="18" series="1">
      <pivotArea type="data" grandCol="1" outline="0" fieldPosition="0">
        <references count="1">
          <reference field="4294967294" count="1" selected="0">
            <x v="1"/>
          </reference>
        </references>
      </pivotArea>
    </chartFormat>
    <chartFormat chart="21" format="19" series="1">
      <pivotArea type="data" grandCol="1" outline="0" fieldPosition="0">
        <references count="1">
          <reference field="4294967294" count="1" selected="0">
            <x v="2"/>
          </reference>
        </references>
      </pivotArea>
    </chartFormat>
    <chartFormat chart="21" format="20" series="1">
      <pivotArea type="data" grandCol="1" outline="0" fieldPosition="0">
        <references count="1">
          <reference field="4294967294" count="1" selected="0">
            <x v="3"/>
          </reference>
        </references>
      </pivotArea>
    </chartFormat>
    <chartFormat chart="21" format="21" series="1">
      <pivotArea type="data" grandCol="1" outline="0" fieldPosition="0">
        <references count="1">
          <reference field="4294967294" count="1" selected="0">
            <x v="4"/>
          </reference>
        </references>
      </pivotArea>
    </chartFormat>
    <chartFormat chart="21" format="22" series="1">
      <pivotArea type="data" outline="0" fieldPosition="0">
        <references count="2">
          <reference field="4294967294" count="1" selected="0">
            <x v="0"/>
          </reference>
          <reference field="0" count="1" selected="0">
            <x v="1"/>
          </reference>
        </references>
      </pivotArea>
    </chartFormat>
    <chartFormat chart="21" format="23" series="1">
      <pivotArea type="data" outline="0" fieldPosition="0">
        <references count="2">
          <reference field="4294967294" count="1" selected="0">
            <x v="1"/>
          </reference>
          <reference field="0" count="1" selected="0">
            <x v="1"/>
          </reference>
        </references>
      </pivotArea>
    </chartFormat>
    <chartFormat chart="21" format="24" series="1">
      <pivotArea type="data" outline="0" fieldPosition="0">
        <references count="2">
          <reference field="4294967294" count="1" selected="0">
            <x v="2"/>
          </reference>
          <reference field="0" count="1" selected="0">
            <x v="1"/>
          </reference>
        </references>
      </pivotArea>
    </chartFormat>
    <chartFormat chart="21" format="25" series="1">
      <pivotArea type="data" outline="0" fieldPosition="0">
        <references count="2">
          <reference field="4294967294" count="1" selected="0">
            <x v="3"/>
          </reference>
          <reference field="0" count="1" selected="0">
            <x v="1"/>
          </reference>
        </references>
      </pivotArea>
    </chartFormat>
    <chartFormat chart="21" format="26" series="1">
      <pivotArea type="data" outline="0" fieldPosition="0">
        <references count="2">
          <reference field="4294967294" count="1" selected="0">
            <x v="4"/>
          </reference>
          <reference field="0" count="1" selected="0">
            <x v="1"/>
          </reference>
        </references>
      </pivotArea>
    </chartFormat>
    <chartFormat chart="21" format="27">
      <pivotArea type="data" outline="0" fieldPosition="0">
        <references count="3">
          <reference field="4294967294" count="1" selected="0">
            <x v="4"/>
          </reference>
          <reference field="0" count="1" selected="0">
            <x v="1"/>
          </reference>
          <reference field="7" count="1" selected="0">
            <x v="4"/>
          </reference>
        </references>
      </pivotArea>
    </chartFormat>
    <chartFormat chart="21" format="28">
      <pivotArea type="data" outline="0" fieldPosition="0">
        <references count="3">
          <reference field="4294967294" count="1" selected="0">
            <x v="3"/>
          </reference>
          <reference field="0" count="1" selected="0">
            <x v="1"/>
          </reference>
          <reference field="7" count="1" selected="0">
            <x v="4"/>
          </reference>
        </references>
      </pivotArea>
    </chartFormat>
    <chartFormat chart="21" format="29">
      <pivotArea type="data" outline="0" fieldPosition="0">
        <references count="3">
          <reference field="4294967294" count="1" selected="0">
            <x v="2"/>
          </reference>
          <reference field="0" count="1" selected="0">
            <x v="1"/>
          </reference>
          <reference field="7" count="1" selected="0">
            <x v="4"/>
          </reference>
        </references>
      </pivotArea>
    </chartFormat>
    <chartFormat chart="21" format="30">
      <pivotArea type="data" outline="0" fieldPosition="0">
        <references count="3">
          <reference field="4294967294" count="1" selected="0">
            <x v="4"/>
          </reference>
          <reference field="0" count="1" selected="0">
            <x v="1"/>
          </reference>
          <reference field="7" count="1" selected="0">
            <x v="3"/>
          </reference>
        </references>
      </pivotArea>
    </chartFormat>
    <chartFormat chart="21" format="31">
      <pivotArea type="data" outline="0" fieldPosition="0">
        <references count="3">
          <reference field="4294967294" count="1" selected="0">
            <x v="3"/>
          </reference>
          <reference field="0" count="1" selected="0">
            <x v="1"/>
          </reference>
          <reference field="7" count="1" selected="0">
            <x v="3"/>
          </reference>
        </references>
      </pivotArea>
    </chartFormat>
    <chartFormat chart="21" format="32">
      <pivotArea type="data" outline="0" fieldPosition="0">
        <references count="3">
          <reference field="4294967294" count="1" selected="0">
            <x v="2"/>
          </reference>
          <reference field="0" count="1" selected="0">
            <x v="1"/>
          </reference>
          <reference field="7" count="1" selected="0">
            <x v="3"/>
          </reference>
        </references>
      </pivotArea>
    </chartFormat>
    <chartFormat chart="21" format="33">
      <pivotArea type="data" outline="0" fieldPosition="0">
        <references count="3">
          <reference field="4294967294" count="1" selected="0">
            <x v="4"/>
          </reference>
          <reference field="0" count="1" selected="0">
            <x v="1"/>
          </reference>
          <reference field="7" count="1" selected="0">
            <x v="2"/>
          </reference>
        </references>
      </pivotArea>
    </chartFormat>
    <chartFormat chart="21" format="34">
      <pivotArea type="data" outline="0" fieldPosition="0">
        <references count="3">
          <reference field="4294967294" count="1" selected="0">
            <x v="3"/>
          </reference>
          <reference field="0" count="1" selected="0">
            <x v="1"/>
          </reference>
          <reference field="7" count="1" selected="0">
            <x v="2"/>
          </reference>
        </references>
      </pivotArea>
    </chartFormat>
    <chartFormat chart="21" format="35">
      <pivotArea type="data" outline="0" fieldPosition="0">
        <references count="3">
          <reference field="4294967294" count="1" selected="0">
            <x v="2"/>
          </reference>
          <reference field="0" count="1" selected="0">
            <x v="1"/>
          </reference>
          <reference field="7" count="1" selected="0">
            <x v="2"/>
          </reference>
        </references>
      </pivotArea>
    </chartFormat>
    <chartFormat chart="21" format="36">
      <pivotArea type="data" outline="0" fieldPosition="0">
        <references count="3">
          <reference field="4294967294" count="1" selected="0">
            <x v="4"/>
          </reference>
          <reference field="0" count="1" selected="0">
            <x v="1"/>
          </reference>
          <reference field="7" count="1" selected="0">
            <x v="1"/>
          </reference>
        </references>
      </pivotArea>
    </chartFormat>
    <chartFormat chart="21" format="37">
      <pivotArea type="data" outline="0" fieldPosition="0">
        <references count="3">
          <reference field="4294967294" count="1" selected="0">
            <x v="3"/>
          </reference>
          <reference field="0" count="1" selected="0">
            <x v="1"/>
          </reference>
          <reference field="7" count="1" selected="0">
            <x v="1"/>
          </reference>
        </references>
      </pivotArea>
    </chartFormat>
    <chartFormat chart="21" format="38">
      <pivotArea type="data" outline="0" fieldPosition="0">
        <references count="3">
          <reference field="4294967294" count="1" selected="0">
            <x v="2"/>
          </reference>
          <reference field="0" count="1" selected="0">
            <x v="1"/>
          </reference>
          <reference field="7" count="1" selected="0">
            <x v="1"/>
          </reference>
        </references>
      </pivotArea>
    </chartFormat>
    <chartFormat chart="21" format="39" series="1">
      <pivotArea type="data" outline="0" fieldPosition="0">
        <references count="2">
          <reference field="4294967294" count="1" selected="0">
            <x v="0"/>
          </reference>
          <reference field="0" count="1" selected="0">
            <x v="2"/>
          </reference>
        </references>
      </pivotArea>
    </chartFormat>
    <chartFormat chart="21" format="40" series="1">
      <pivotArea type="data" outline="0" fieldPosition="0">
        <references count="2">
          <reference field="4294967294" count="1" selected="0">
            <x v="1"/>
          </reference>
          <reference field="0" count="1" selected="0">
            <x v="2"/>
          </reference>
        </references>
      </pivotArea>
    </chartFormat>
    <chartFormat chart="21" format="41" series="1">
      <pivotArea type="data" outline="0" fieldPosition="0">
        <references count="2">
          <reference field="4294967294" count="1" selected="0">
            <x v="2"/>
          </reference>
          <reference field="0" count="1" selected="0">
            <x v="2"/>
          </reference>
        </references>
      </pivotArea>
    </chartFormat>
    <chartFormat chart="21" format="42" series="1">
      <pivotArea type="data" outline="0" fieldPosition="0">
        <references count="2">
          <reference field="4294967294" count="1" selected="0">
            <x v="3"/>
          </reference>
          <reference field="0" count="1" selected="0">
            <x v="2"/>
          </reference>
        </references>
      </pivotArea>
    </chartFormat>
    <chartFormat chart="21" format="43" series="1">
      <pivotArea type="data" outline="0" fieldPosition="0">
        <references count="2">
          <reference field="4294967294" count="1" selected="0">
            <x v="4"/>
          </reference>
          <reference field="0" count="1" selected="0">
            <x v="2"/>
          </reference>
        </references>
      </pivotArea>
    </chartFormat>
    <chartFormat chart="21" format="44">
      <pivotArea type="data" outline="0" fieldPosition="0">
        <references count="3">
          <reference field="4294967294" count="1" selected="0">
            <x v="4"/>
          </reference>
          <reference field="0" count="1" selected="0">
            <x v="2"/>
          </reference>
          <reference field="7" count="1" selected="0">
            <x v="3"/>
          </reference>
        </references>
      </pivotArea>
    </chartFormat>
    <chartFormat chart="21" format="45">
      <pivotArea type="data" outline="0" fieldPosition="0">
        <references count="3">
          <reference field="4294967294" count="1" selected="0">
            <x v="3"/>
          </reference>
          <reference field="0" count="1" selected="0">
            <x v="2"/>
          </reference>
          <reference field="7" count="1" selected="0">
            <x v="3"/>
          </reference>
        </references>
      </pivotArea>
    </chartFormat>
    <chartFormat chart="21" format="46">
      <pivotArea type="data" outline="0" fieldPosition="0">
        <references count="3">
          <reference field="4294967294" count="1" selected="0">
            <x v="2"/>
          </reference>
          <reference field="0" count="1" selected="0">
            <x v="2"/>
          </reference>
          <reference field="7" count="1" selected="0">
            <x v="3"/>
          </reference>
        </references>
      </pivotArea>
    </chartFormat>
    <chartFormat chart="21" format="47">
      <pivotArea type="data" outline="0" fieldPosition="0">
        <references count="3">
          <reference field="4294967294" count="1" selected="0">
            <x v="4"/>
          </reference>
          <reference field="0" count="1" selected="0">
            <x v="2"/>
          </reference>
          <reference field="7" count="1" selected="0">
            <x v="2"/>
          </reference>
        </references>
      </pivotArea>
    </chartFormat>
    <chartFormat chart="21" format="48">
      <pivotArea type="data" outline="0" fieldPosition="0">
        <references count="3">
          <reference field="4294967294" count="1" selected="0">
            <x v="3"/>
          </reference>
          <reference field="0" count="1" selected="0">
            <x v="2"/>
          </reference>
          <reference field="7" count="1" selected="0">
            <x v="2"/>
          </reference>
        </references>
      </pivotArea>
    </chartFormat>
    <chartFormat chart="21" format="49">
      <pivotArea type="data" outline="0" fieldPosition="0">
        <references count="3">
          <reference field="4294967294" count="1" selected="0">
            <x v="4"/>
          </reference>
          <reference field="0" count="1" selected="0">
            <x v="2"/>
          </reference>
          <reference field="7" count="1" selected="0">
            <x v="1"/>
          </reference>
        </references>
      </pivotArea>
    </chartFormat>
    <chartFormat chart="21" format="50">
      <pivotArea type="data" outline="0" fieldPosition="0">
        <references count="3">
          <reference field="4294967294" count="1" selected="0">
            <x v="3"/>
          </reference>
          <reference field="0" count="1" selected="0">
            <x v="2"/>
          </reference>
          <reference field="7" count="1" selected="0">
            <x v="1"/>
          </reference>
        </references>
      </pivotArea>
    </chartFormat>
    <chartFormat chart="21" format="51">
      <pivotArea type="data" outline="0" fieldPosition="0">
        <references count="3">
          <reference field="4294967294" count="1" selected="0">
            <x v="2"/>
          </reference>
          <reference field="0" count="1" selected="0">
            <x v="2"/>
          </reference>
          <reference field="7" count="1" selected="0">
            <x v="1"/>
          </reference>
        </references>
      </pivotArea>
    </chartFormat>
    <chartFormat chart="21" format="52" series="1">
      <pivotArea type="data" outline="0" fieldPosition="0">
        <references count="2">
          <reference field="4294967294" count="1" selected="0">
            <x v="0"/>
          </reference>
          <reference field="0" count="1" selected="0">
            <x v="3"/>
          </reference>
        </references>
      </pivotArea>
    </chartFormat>
    <chartFormat chart="21" format="53" series="1">
      <pivotArea type="data" outline="0" fieldPosition="0">
        <references count="2">
          <reference field="4294967294" count="1" selected="0">
            <x v="1"/>
          </reference>
          <reference field="0" count="1" selected="0">
            <x v="3"/>
          </reference>
        </references>
      </pivotArea>
    </chartFormat>
    <chartFormat chart="21" format="54" series="1">
      <pivotArea type="data" outline="0" fieldPosition="0">
        <references count="2">
          <reference field="4294967294" count="1" selected="0">
            <x v="2"/>
          </reference>
          <reference field="0" count="1" selected="0">
            <x v="3"/>
          </reference>
        </references>
      </pivotArea>
    </chartFormat>
    <chartFormat chart="21" format="55" series="1">
      <pivotArea type="data" outline="0" fieldPosition="0">
        <references count="2">
          <reference field="4294967294" count="1" selected="0">
            <x v="3"/>
          </reference>
          <reference field="0" count="1" selected="0">
            <x v="3"/>
          </reference>
        </references>
      </pivotArea>
    </chartFormat>
    <chartFormat chart="21" format="56" series="1">
      <pivotArea type="data" outline="0" fieldPosition="0">
        <references count="2">
          <reference field="4294967294" count="1" selected="0">
            <x v="4"/>
          </reference>
          <reference field="0" count="1" selected="0">
            <x v="3"/>
          </reference>
        </references>
      </pivotArea>
    </chartFormat>
    <chartFormat chart="21" format="57">
      <pivotArea type="data" outline="0" fieldPosition="0">
        <references count="3">
          <reference field="4294967294" count="1" selected="0">
            <x v="4"/>
          </reference>
          <reference field="0" count="1" selected="0">
            <x v="3"/>
          </reference>
          <reference field="7" count="1" selected="0">
            <x v="4"/>
          </reference>
        </references>
      </pivotArea>
    </chartFormat>
    <chartFormat chart="21" format="58">
      <pivotArea type="data" outline="0" fieldPosition="0">
        <references count="3">
          <reference field="4294967294" count="1" selected="0">
            <x v="3"/>
          </reference>
          <reference field="0" count="1" selected="0">
            <x v="3"/>
          </reference>
          <reference field="7" count="1" selected="0">
            <x v="4"/>
          </reference>
        </references>
      </pivotArea>
    </chartFormat>
    <chartFormat chart="21" format="59">
      <pivotArea type="data" outline="0" fieldPosition="0">
        <references count="3">
          <reference field="4294967294" count="1" selected="0">
            <x v="4"/>
          </reference>
          <reference field="0" count="1" selected="0">
            <x v="3"/>
          </reference>
          <reference field="7" count="1" selected="0">
            <x v="3"/>
          </reference>
        </references>
      </pivotArea>
    </chartFormat>
    <chartFormat chart="21" format="60">
      <pivotArea type="data" outline="0" fieldPosition="0">
        <references count="3">
          <reference field="4294967294" count="1" selected="0">
            <x v="3"/>
          </reference>
          <reference field="0" count="1" selected="0">
            <x v="3"/>
          </reference>
          <reference field="7" count="1" selected="0">
            <x v="3"/>
          </reference>
        </references>
      </pivotArea>
    </chartFormat>
    <chartFormat chart="21" format="61">
      <pivotArea type="data" outline="0" fieldPosition="0">
        <references count="3">
          <reference field="4294967294" count="1" selected="0">
            <x v="2"/>
          </reference>
          <reference field="0" count="1" selected="0">
            <x v="3"/>
          </reference>
          <reference field="7" count="1" selected="0">
            <x v="3"/>
          </reference>
        </references>
      </pivotArea>
    </chartFormat>
    <chartFormat chart="21" format="62">
      <pivotArea type="data" outline="0" fieldPosition="0">
        <references count="3">
          <reference field="4294967294" count="1" selected="0">
            <x v="4"/>
          </reference>
          <reference field="0" count="1" selected="0">
            <x v="3"/>
          </reference>
          <reference field="7" count="1" selected="0">
            <x v="2"/>
          </reference>
        </references>
      </pivotArea>
    </chartFormat>
    <chartFormat chart="21" format="63">
      <pivotArea type="data" outline="0" fieldPosition="0">
        <references count="3">
          <reference field="4294967294" count="1" selected="0">
            <x v="3"/>
          </reference>
          <reference field="0" count="1" selected="0">
            <x v="3"/>
          </reference>
          <reference field="7" count="1" selected="0">
            <x v="2"/>
          </reference>
        </references>
      </pivotArea>
    </chartFormat>
    <chartFormat chart="21" format="64">
      <pivotArea type="data" outline="0" fieldPosition="0">
        <references count="3">
          <reference field="4294967294" count="1" selected="0">
            <x v="4"/>
          </reference>
          <reference field="0" count="1" selected="0">
            <x v="3"/>
          </reference>
          <reference field="7" count="1" selected="0">
            <x v="1"/>
          </reference>
        </references>
      </pivotArea>
    </chartFormat>
    <chartFormat chart="21" format="65">
      <pivotArea type="data" outline="0" fieldPosition="0">
        <references count="3">
          <reference field="4294967294" count="1" selected="0">
            <x v="3"/>
          </reference>
          <reference field="0" count="1" selected="0">
            <x v="3"/>
          </reference>
          <reference field="7" count="1" selected="0">
            <x v="1"/>
          </reference>
        </references>
      </pivotArea>
    </chartFormat>
    <chartFormat chart="21" format="66">
      <pivotArea type="data" outline="0" fieldPosition="0">
        <references count="3">
          <reference field="4294967294" count="1" selected="0">
            <x v="2"/>
          </reference>
          <reference field="0" count="1" selected="0">
            <x v="3"/>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53DE2A-9F6C-E44C-B4F4-B3EBB0F841AB}" name="PivotTable5"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84:F91" firstHeaderRow="1" firstDataRow="3" firstDataCol="1"/>
  <pivotFields count="8">
    <pivotField axis="axisRow" showAll="0">
      <items count="5">
        <item x="3"/>
        <item x="0"/>
        <item x="2"/>
        <item x="1"/>
        <item t="default"/>
      </items>
    </pivotField>
    <pivotField axis="axisCol" numFmtId="17" showAll="0">
      <items count="15">
        <item x="0"/>
        <item x="1"/>
        <item x="2"/>
        <item x="3"/>
        <item x="4"/>
        <item x="5"/>
        <item x="6"/>
        <item x="7"/>
        <item x="8"/>
        <item x="9"/>
        <item x="10"/>
        <item x="11"/>
        <item x="12"/>
        <item x="13"/>
        <item t="default"/>
      </items>
    </pivotField>
    <pivotField numFmtId="3" showAll="0"/>
    <pivotField dataField="1" numFmtId="10" showAll="0"/>
    <pivotField numFmtId="10" showAll="0"/>
    <pivotField showAll="0"/>
    <pivotField numFmtId="166" showAll="0">
      <items count="49">
        <item x="28"/>
        <item x="29"/>
        <item x="25"/>
        <item x="33"/>
        <item x="24"/>
        <item x="26"/>
        <item x="31"/>
        <item x="30"/>
        <item x="32"/>
        <item x="40"/>
        <item x="34"/>
        <item x="27"/>
        <item x="41"/>
        <item x="35"/>
        <item x="36"/>
        <item x="38"/>
        <item x="46"/>
        <item x="42"/>
        <item x="43"/>
        <item x="47"/>
        <item x="37"/>
        <item x="44"/>
        <item x="39"/>
        <item x="16"/>
        <item x="4"/>
        <item x="17"/>
        <item x="5"/>
        <item x="20"/>
        <item x="19"/>
        <item x="21"/>
        <item x="6"/>
        <item x="18"/>
        <item x="22"/>
        <item x="3"/>
        <item x="0"/>
        <item x="12"/>
        <item x="15"/>
        <item x="45"/>
        <item x="7"/>
        <item x="23"/>
        <item x="14"/>
        <item x="2"/>
        <item x="8"/>
        <item x="1"/>
        <item x="13"/>
        <item x="10"/>
        <item x="11"/>
        <item x="9"/>
        <item t="default"/>
      </items>
    </pivotField>
    <pivotField axis="axisCol" showAll="0">
      <items count="7">
        <item x="0"/>
        <item sd="0" x="1"/>
        <item sd="0" x="2"/>
        <item sd="0" x="3"/>
        <item sd="0" x="4"/>
        <item x="5"/>
        <item t="default"/>
      </items>
    </pivotField>
  </pivotFields>
  <rowFields count="1">
    <field x="0"/>
  </rowFields>
  <rowItems count="5">
    <i>
      <x/>
    </i>
    <i>
      <x v="1"/>
    </i>
    <i>
      <x v="2"/>
    </i>
    <i>
      <x v="3"/>
    </i>
    <i t="grand">
      <x/>
    </i>
  </rowItems>
  <colFields count="2">
    <field x="7"/>
    <field x="1"/>
  </colFields>
  <colItems count="5">
    <i>
      <x v="1"/>
    </i>
    <i>
      <x v="2"/>
    </i>
    <i>
      <x v="3"/>
    </i>
    <i>
      <x v="4"/>
    </i>
    <i t="grand">
      <x/>
    </i>
  </colItems>
  <dataFields count="1">
    <dataField name="Average of Bounce Rate" fld="3" subtotal="average" baseField="0" baseItem="0"/>
  </dataFields>
  <formats count="2">
    <format dxfId="26">
      <pivotArea type="origin" dataOnly="0" labelOnly="1" outline="0" fieldPosition="0"/>
    </format>
    <format dxfId="25">
      <pivotArea outline="0" collapsedLevelsAreSubtotals="1" fieldPosition="0"/>
    </format>
  </formats>
  <chartFormats count="24">
    <chartFormat chart="16" format="0" series="1">
      <pivotArea type="data" outline="0" fieldPosition="0">
        <references count="2">
          <reference field="4294967294" count="1" selected="0">
            <x v="0"/>
          </reference>
          <reference field="0" count="1" selected="0">
            <x v="0"/>
          </reference>
        </references>
      </pivotArea>
    </chartFormat>
    <chartFormat chart="16" format="1" series="1">
      <pivotArea type="data" outline="0" fieldPosition="0">
        <references count="2">
          <reference field="4294967294" count="1" selected="0">
            <x v="0"/>
          </reference>
          <reference field="0" count="1" selected="0">
            <x v="1"/>
          </reference>
        </references>
      </pivotArea>
    </chartFormat>
    <chartFormat chart="16" format="2" series="1">
      <pivotArea type="data" outline="0" fieldPosition="0">
        <references count="2">
          <reference field="4294967294" count="1" selected="0">
            <x v="0"/>
          </reference>
          <reference field="0" count="1" selected="0">
            <x v="2"/>
          </reference>
        </references>
      </pivotArea>
    </chartFormat>
    <chartFormat chart="16" format="3" series="1">
      <pivotArea type="data" outline="0" fieldPosition="0">
        <references count="2">
          <reference field="4294967294" count="1" selected="0">
            <x v="0"/>
          </reference>
          <reference field="0" count="1" selected="0">
            <x v="3"/>
          </reference>
        </references>
      </pivotArea>
    </chartFormat>
    <chartFormat chart="16" format="4" series="1">
      <pivotArea type="data" outline="0" fieldPosition="0">
        <references count="2">
          <reference field="4294967294" count="1" selected="0">
            <x v="0"/>
          </reference>
          <reference field="7" count="1" selected="0">
            <x v="1"/>
          </reference>
        </references>
      </pivotArea>
    </chartFormat>
    <chartFormat chart="16" format="5" series="1">
      <pivotArea type="data" outline="0" fieldPosition="0">
        <references count="2">
          <reference field="4294967294" count="1" selected="0">
            <x v="0"/>
          </reference>
          <reference field="7" count="1" selected="0">
            <x v="2"/>
          </reference>
        </references>
      </pivotArea>
    </chartFormat>
    <chartFormat chart="16" format="6" series="1">
      <pivotArea type="data" outline="0" fieldPosition="0">
        <references count="2">
          <reference field="4294967294" count="1" selected="0">
            <x v="0"/>
          </reference>
          <reference field="7" count="1" selected="0">
            <x v="3"/>
          </reference>
        </references>
      </pivotArea>
    </chartFormat>
    <chartFormat chart="16" format="7" series="1">
      <pivotArea type="data" outline="0" fieldPosition="0">
        <references count="2">
          <reference field="4294967294" count="1" selected="0">
            <x v="0"/>
          </reference>
          <reference field="7" count="1" selected="0">
            <x v="4"/>
          </reference>
        </references>
      </pivotArea>
    </chartFormat>
    <chartFormat chart="16" format="8">
      <pivotArea type="data" outline="0" fieldPosition="0">
        <references count="3">
          <reference field="4294967294" count="1" selected="0">
            <x v="0"/>
          </reference>
          <reference field="0" count="1" selected="0">
            <x v="3"/>
          </reference>
          <reference field="7" count="1" selected="0">
            <x v="4"/>
          </reference>
        </references>
      </pivotArea>
    </chartFormat>
    <chartFormat chart="16" format="9">
      <pivotArea type="data" outline="0" fieldPosition="0">
        <references count="3">
          <reference field="4294967294" count="1" selected="0">
            <x v="0"/>
          </reference>
          <reference field="0" count="1" selected="0">
            <x v="2"/>
          </reference>
          <reference field="7" count="1" selected="0">
            <x v="4"/>
          </reference>
        </references>
      </pivotArea>
    </chartFormat>
    <chartFormat chart="16" format="10">
      <pivotArea type="data" outline="0" fieldPosition="0">
        <references count="3">
          <reference field="4294967294" count="1" selected="0">
            <x v="0"/>
          </reference>
          <reference field="0" count="1" selected="0">
            <x v="1"/>
          </reference>
          <reference field="7" count="1" selected="0">
            <x v="4"/>
          </reference>
        </references>
      </pivotArea>
    </chartFormat>
    <chartFormat chart="16" format="11">
      <pivotArea type="data" outline="0" fieldPosition="0">
        <references count="3">
          <reference field="4294967294" count="1" selected="0">
            <x v="0"/>
          </reference>
          <reference field="0" count="1" selected="0">
            <x v="0"/>
          </reference>
          <reference field="7" count="1" selected="0">
            <x v="4"/>
          </reference>
        </references>
      </pivotArea>
    </chartFormat>
    <chartFormat chart="16" format="12">
      <pivotArea type="data" outline="0" fieldPosition="0">
        <references count="3">
          <reference field="4294967294" count="1" selected="0">
            <x v="0"/>
          </reference>
          <reference field="0" count="1" selected="0">
            <x v="0"/>
          </reference>
          <reference field="7" count="1" selected="0">
            <x v="1"/>
          </reference>
        </references>
      </pivotArea>
    </chartFormat>
    <chartFormat chart="16" format="13">
      <pivotArea type="data" outline="0" fieldPosition="0">
        <references count="3">
          <reference field="4294967294" count="1" selected="0">
            <x v="0"/>
          </reference>
          <reference field="0" count="1" selected="0">
            <x v="1"/>
          </reference>
          <reference field="7" count="1" selected="0">
            <x v="1"/>
          </reference>
        </references>
      </pivotArea>
    </chartFormat>
    <chartFormat chart="16" format="14">
      <pivotArea type="data" outline="0" fieldPosition="0">
        <references count="3">
          <reference field="4294967294" count="1" selected="0">
            <x v="0"/>
          </reference>
          <reference field="0" count="1" selected="0">
            <x v="2"/>
          </reference>
          <reference field="7" count="1" selected="0">
            <x v="1"/>
          </reference>
        </references>
      </pivotArea>
    </chartFormat>
    <chartFormat chart="16" format="15">
      <pivotArea type="data" outline="0" fieldPosition="0">
        <references count="3">
          <reference field="4294967294" count="1" selected="0">
            <x v="0"/>
          </reference>
          <reference field="0" count="1" selected="0">
            <x v="3"/>
          </reference>
          <reference field="7" count="1" selected="0">
            <x v="1"/>
          </reference>
        </references>
      </pivotArea>
    </chartFormat>
    <chartFormat chart="16" format="16">
      <pivotArea type="data" outline="0" fieldPosition="0">
        <references count="3">
          <reference field="4294967294" count="1" selected="0">
            <x v="0"/>
          </reference>
          <reference field="0" count="1" selected="0">
            <x v="0"/>
          </reference>
          <reference field="7" count="1" selected="0">
            <x v="2"/>
          </reference>
        </references>
      </pivotArea>
    </chartFormat>
    <chartFormat chart="16" format="17">
      <pivotArea type="data" outline="0" fieldPosition="0">
        <references count="3">
          <reference field="4294967294" count="1" selected="0">
            <x v="0"/>
          </reference>
          <reference field="0" count="1" selected="0">
            <x v="1"/>
          </reference>
          <reference field="7" count="1" selected="0">
            <x v="2"/>
          </reference>
        </references>
      </pivotArea>
    </chartFormat>
    <chartFormat chart="16" format="18">
      <pivotArea type="data" outline="0" fieldPosition="0">
        <references count="3">
          <reference field="4294967294" count="1" selected="0">
            <x v="0"/>
          </reference>
          <reference field="0" count="1" selected="0">
            <x v="2"/>
          </reference>
          <reference field="7" count="1" selected="0">
            <x v="2"/>
          </reference>
        </references>
      </pivotArea>
    </chartFormat>
    <chartFormat chart="16" format="19">
      <pivotArea type="data" outline="0" fieldPosition="0">
        <references count="3">
          <reference field="4294967294" count="1" selected="0">
            <x v="0"/>
          </reference>
          <reference field="0" count="1" selected="0">
            <x v="3"/>
          </reference>
          <reference field="7" count="1" selected="0">
            <x v="2"/>
          </reference>
        </references>
      </pivotArea>
    </chartFormat>
    <chartFormat chart="16" format="20">
      <pivotArea type="data" outline="0" fieldPosition="0">
        <references count="3">
          <reference field="4294967294" count="1" selected="0">
            <x v="0"/>
          </reference>
          <reference field="0" count="1" selected="0">
            <x v="0"/>
          </reference>
          <reference field="7" count="1" selected="0">
            <x v="3"/>
          </reference>
        </references>
      </pivotArea>
    </chartFormat>
    <chartFormat chart="16" format="21">
      <pivotArea type="data" outline="0" fieldPosition="0">
        <references count="3">
          <reference field="4294967294" count="1" selected="0">
            <x v="0"/>
          </reference>
          <reference field="0" count="1" selected="0">
            <x v="1"/>
          </reference>
          <reference field="7" count="1" selected="0">
            <x v="3"/>
          </reference>
        </references>
      </pivotArea>
    </chartFormat>
    <chartFormat chart="16" format="22">
      <pivotArea type="data" outline="0" fieldPosition="0">
        <references count="3">
          <reference field="4294967294" count="1" selected="0">
            <x v="0"/>
          </reference>
          <reference field="0" count="1" selected="0">
            <x v="2"/>
          </reference>
          <reference field="7" count="1" selected="0">
            <x v="3"/>
          </reference>
        </references>
      </pivotArea>
    </chartFormat>
    <chartFormat chart="16" format="23">
      <pivotArea type="data" outline="0" fieldPosition="0">
        <references count="3">
          <reference field="4294967294" count="1" selected="0">
            <x v="0"/>
          </reference>
          <reference field="0" count="1" selected="0">
            <x v="3"/>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A21E86-54F9-794B-9E6F-9A9B455D71DB}" name="Table1" displayName="Table1" ref="T60:Y76" totalsRowShown="0">
  <autoFilter ref="T60:Y76" xr:uid="{ADFC6020-6470-EE4D-9DA7-59A4505686F6}"/>
  <tableColumns count="6">
    <tableColumn id="1" xr3:uid="{F5B86957-E773-0E49-A232-1AB6D2EE90E3}" name="Quarter"/>
    <tableColumn id="2" xr3:uid="{6BB4DB52-3C56-C445-8500-2FD1BE07B091}" name="Qsessions"/>
    <tableColumn id="3" xr3:uid="{8B9D48DD-8637-4A45-85FD-3BCF53CB1846}" name="Qbounce Rate" dataDxfId="2"/>
    <tableColumn id="4" xr3:uid="{15736CA6-BD6D-6D4D-815B-BDEC002B338E}" name="Qconversion Rate" dataDxfId="1"/>
    <tableColumn id="5" xr3:uid="{EE8C134A-2F42-154F-86B8-CCA14518DD88}" name="QTransactions"/>
    <tableColumn id="6" xr3:uid="{59BAE756-8849-0048-80FB-8FD1A6114C9B}" name="QRevenue" dataDxfId="0"/>
  </tableColumns>
  <tableStyleInfo name="TableStyleLight14" showFirstColumn="0" showLastColumn="0" showRowStripes="1" showColumnStripes="0"/>
</table>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81"/>
  <sheetViews>
    <sheetView showGridLines="0" rightToLeft="1" topLeftCell="A53" zoomScale="125" workbookViewId="0">
      <selection activeCell="B69" sqref="B69:G80"/>
    </sheetView>
  </sheetViews>
  <sheetFormatPr baseColWidth="10" defaultColWidth="8.83203125" defaultRowHeight="15" x14ac:dyDescent="0.2"/>
  <cols>
    <col min="1" max="1" width="4.1640625" customWidth="1"/>
    <col min="2" max="2" width="15.6640625" customWidth="1"/>
    <col min="3" max="7" width="16" style="5" customWidth="1"/>
    <col min="8" max="8" width="11.6640625" bestFit="1" customWidth="1"/>
    <col min="9" max="9" width="16.83203125" bestFit="1" customWidth="1"/>
  </cols>
  <sheetData>
    <row r="1" spans="2:13" ht="16" x14ac:dyDescent="0.2">
      <c r="B1" s="3" t="s">
        <v>13</v>
      </c>
    </row>
    <row r="2" spans="2:13" ht="16" x14ac:dyDescent="0.2">
      <c r="B2" s="3" t="s">
        <v>14</v>
      </c>
    </row>
    <row r="3" spans="2:13" ht="16" x14ac:dyDescent="0.2">
      <c r="B3" s="3" t="s">
        <v>0</v>
      </c>
    </row>
    <row r="4" spans="2:13" ht="16" x14ac:dyDescent="0.2">
      <c r="B4" s="3" t="s">
        <v>1</v>
      </c>
    </row>
    <row r="5" spans="2:13" ht="16" x14ac:dyDescent="0.2">
      <c r="B5" s="3" t="s">
        <v>2</v>
      </c>
    </row>
    <row r="6" spans="2:13" ht="20" thickBot="1" x14ac:dyDescent="0.3">
      <c r="I6" s="2"/>
    </row>
    <row r="7" spans="2:13" ht="17" thickBot="1" x14ac:dyDescent="0.25">
      <c r="B7" s="87" t="s">
        <v>10</v>
      </c>
      <c r="C7" s="88"/>
      <c r="D7" s="88"/>
      <c r="E7" s="88"/>
      <c r="F7" s="88"/>
      <c r="G7" s="89"/>
      <c r="I7" s="3"/>
    </row>
    <row r="8" spans="2:13" x14ac:dyDescent="0.2">
      <c r="B8" s="23"/>
      <c r="C8" s="24" t="s">
        <v>8</v>
      </c>
      <c r="D8" s="24" t="s">
        <v>3</v>
      </c>
      <c r="E8" s="24" t="s">
        <v>9</v>
      </c>
      <c r="F8" s="24" t="s">
        <v>4</v>
      </c>
      <c r="G8" s="25" t="s">
        <v>5</v>
      </c>
    </row>
    <row r="9" spans="2:13" ht="16" x14ac:dyDescent="0.2">
      <c r="B9" s="4">
        <v>43466</v>
      </c>
      <c r="C9" s="13">
        <v>791371</v>
      </c>
      <c r="D9" s="14">
        <v>0.37592102819031781</v>
      </c>
      <c r="E9" s="14">
        <f>F9/C9</f>
        <v>5.3577904674293093E-4</v>
      </c>
      <c r="F9" s="11">
        <v>424</v>
      </c>
      <c r="G9" s="15">
        <v>38176</v>
      </c>
      <c r="I9" s="27"/>
      <c r="J9" s="28"/>
      <c r="K9" s="22"/>
      <c r="L9" s="21"/>
      <c r="M9" s="21"/>
    </row>
    <row r="10" spans="2:13" ht="16" x14ac:dyDescent="0.2">
      <c r="B10" s="4">
        <v>43497</v>
      </c>
      <c r="C10" s="13">
        <v>710261</v>
      </c>
      <c r="D10" s="14">
        <v>0.39878579846000273</v>
      </c>
      <c r="E10" s="14">
        <f t="shared" ref="E10:E20" si="0">F10/C10</f>
        <v>1.0080801282908677E-3</v>
      </c>
      <c r="F10" s="11">
        <v>716</v>
      </c>
      <c r="G10" s="15">
        <v>57065</v>
      </c>
      <c r="I10" s="27"/>
      <c r="J10" s="28"/>
      <c r="K10" s="22"/>
      <c r="L10" s="21"/>
      <c r="M10" s="21"/>
    </row>
    <row r="11" spans="2:13" ht="16" x14ac:dyDescent="0.2">
      <c r="B11" s="4">
        <v>43525</v>
      </c>
      <c r="C11" s="13">
        <v>709361</v>
      </c>
      <c r="D11" s="14">
        <v>0.39176667451410496</v>
      </c>
      <c r="E11" s="14">
        <f t="shared" si="0"/>
        <v>7.1895692038327456E-4</v>
      </c>
      <c r="F11" s="11">
        <v>510</v>
      </c>
      <c r="G11" s="15">
        <v>44598</v>
      </c>
      <c r="I11" s="27"/>
      <c r="J11" s="28"/>
      <c r="K11" s="22"/>
      <c r="L11" s="21"/>
      <c r="M11" s="21"/>
    </row>
    <row r="12" spans="2:13" ht="16" x14ac:dyDescent="0.2">
      <c r="B12" s="4">
        <v>43556</v>
      </c>
      <c r="C12" s="13">
        <v>723716</v>
      </c>
      <c r="D12" s="14">
        <v>0.40407286836272793</v>
      </c>
      <c r="E12" s="14">
        <f t="shared" si="0"/>
        <v>5.9277396105654706E-4</v>
      </c>
      <c r="F12" s="11">
        <v>429</v>
      </c>
      <c r="G12" s="15">
        <v>40439.26</v>
      </c>
      <c r="I12" s="27"/>
      <c r="J12" s="28"/>
      <c r="K12" s="22"/>
      <c r="L12" s="21"/>
      <c r="M12" s="21"/>
    </row>
    <row r="13" spans="2:13" ht="16" x14ac:dyDescent="0.2">
      <c r="B13" s="4">
        <v>43586</v>
      </c>
      <c r="C13" s="13">
        <v>870540</v>
      </c>
      <c r="D13" s="14">
        <v>0.37618374801847132</v>
      </c>
      <c r="E13" s="14">
        <f t="shared" si="0"/>
        <v>2.3203988329083099E-4</v>
      </c>
      <c r="F13" s="11">
        <v>202</v>
      </c>
      <c r="G13" s="15">
        <v>17872</v>
      </c>
      <c r="I13" s="27"/>
      <c r="J13" s="28"/>
      <c r="K13" s="22"/>
      <c r="L13" s="21"/>
      <c r="M13" s="21"/>
    </row>
    <row r="14" spans="2:13" ht="16" x14ac:dyDescent="0.2">
      <c r="B14" s="4">
        <v>43617</v>
      </c>
      <c r="C14" s="13">
        <v>831909</v>
      </c>
      <c r="D14" s="14">
        <v>0.38481372361640515</v>
      </c>
      <c r="E14" s="14">
        <f t="shared" si="0"/>
        <v>2.6565405591236544E-4</v>
      </c>
      <c r="F14" s="11">
        <v>221</v>
      </c>
      <c r="G14" s="15">
        <v>22462.23</v>
      </c>
      <c r="I14" s="27"/>
      <c r="J14" s="28"/>
      <c r="K14" s="22"/>
      <c r="L14" s="21"/>
      <c r="M14" s="21"/>
    </row>
    <row r="15" spans="2:13" ht="16" x14ac:dyDescent="0.2">
      <c r="B15" s="4">
        <v>43647</v>
      </c>
      <c r="C15" s="13">
        <v>951106</v>
      </c>
      <c r="D15" s="14">
        <v>0.31157410425336396</v>
      </c>
      <c r="E15" s="14">
        <f t="shared" si="0"/>
        <v>2.9859973546586814E-4</v>
      </c>
      <c r="F15" s="11">
        <v>284</v>
      </c>
      <c r="G15" s="15">
        <v>30324.1</v>
      </c>
      <c r="I15" s="27"/>
      <c r="J15" s="28"/>
      <c r="K15" s="22"/>
      <c r="L15" s="21"/>
      <c r="M15" s="21"/>
    </row>
    <row r="16" spans="2:13" ht="16" x14ac:dyDescent="0.2">
      <c r="B16" s="4">
        <v>43678</v>
      </c>
      <c r="C16" s="13">
        <v>927819</v>
      </c>
      <c r="D16" s="14">
        <v>0.34524722957818282</v>
      </c>
      <c r="E16" s="14">
        <f t="shared" si="0"/>
        <v>3.2980570563870753E-4</v>
      </c>
      <c r="F16" s="11">
        <v>306</v>
      </c>
      <c r="G16" s="15">
        <v>35968.9</v>
      </c>
      <c r="I16" s="27"/>
      <c r="J16" s="28"/>
      <c r="K16" s="22"/>
      <c r="L16" s="21"/>
      <c r="M16" s="21"/>
    </row>
    <row r="17" spans="2:13" ht="16" x14ac:dyDescent="0.2">
      <c r="B17" s="4">
        <v>43709</v>
      </c>
      <c r="C17" s="13">
        <v>921996</v>
      </c>
      <c r="D17" s="14">
        <v>0.28437217157124334</v>
      </c>
      <c r="E17" s="14">
        <f t="shared" si="0"/>
        <v>3.785265879678437E-4</v>
      </c>
      <c r="F17" s="11">
        <v>349</v>
      </c>
      <c r="G17" s="15">
        <v>41512.200000000004</v>
      </c>
      <c r="I17" s="27"/>
      <c r="J17" s="28"/>
      <c r="K17" s="22"/>
      <c r="L17" s="21"/>
      <c r="M17" s="21"/>
    </row>
    <row r="18" spans="2:13" ht="16" x14ac:dyDescent="0.2">
      <c r="B18" s="4">
        <v>43739</v>
      </c>
      <c r="C18" s="13">
        <v>985245</v>
      </c>
      <c r="D18" s="14">
        <v>0.29325000674959018</v>
      </c>
      <c r="E18" s="14">
        <f t="shared" si="0"/>
        <v>5.0342808134017428E-4</v>
      </c>
      <c r="F18" s="11">
        <v>496</v>
      </c>
      <c r="G18" s="15">
        <v>63627</v>
      </c>
      <c r="I18" s="27"/>
      <c r="J18" s="28"/>
      <c r="K18" s="22"/>
      <c r="L18" s="21"/>
      <c r="M18" s="21"/>
    </row>
    <row r="19" spans="2:13" ht="16" x14ac:dyDescent="0.2">
      <c r="B19" s="4">
        <v>43770</v>
      </c>
      <c r="C19" s="13">
        <v>848695</v>
      </c>
      <c r="D19" s="14">
        <v>0.39323768656584518</v>
      </c>
      <c r="E19" s="14">
        <f t="shared" si="0"/>
        <v>4.8898603149541355E-4</v>
      </c>
      <c r="F19" s="11">
        <v>415</v>
      </c>
      <c r="G19" s="15">
        <v>47439.9</v>
      </c>
      <c r="I19" s="27"/>
      <c r="J19" s="28"/>
      <c r="K19" s="22"/>
      <c r="L19" s="21"/>
      <c r="M19" s="21"/>
    </row>
    <row r="20" spans="2:13" ht="17" thickBot="1" x14ac:dyDescent="0.25">
      <c r="B20" s="16">
        <v>43800</v>
      </c>
      <c r="C20" s="17">
        <v>820239</v>
      </c>
      <c r="D20" s="18">
        <v>0.34046009126608223</v>
      </c>
      <c r="E20" s="18">
        <f t="shared" si="0"/>
        <v>5.5105889868684618E-4</v>
      </c>
      <c r="F20" s="19">
        <v>452</v>
      </c>
      <c r="G20" s="20">
        <v>56801.599999999999</v>
      </c>
      <c r="I20" s="27"/>
      <c r="J20" s="28"/>
      <c r="K20" s="22"/>
      <c r="L20" s="21"/>
      <c r="M20" s="21"/>
    </row>
    <row r="21" spans="2:13" ht="16" thickBot="1" x14ac:dyDescent="0.25">
      <c r="C21" s="6"/>
      <c r="F21" s="7"/>
      <c r="G21" s="6"/>
    </row>
    <row r="22" spans="2:13" ht="16" thickBot="1" x14ac:dyDescent="0.25">
      <c r="B22" s="87" t="s">
        <v>11</v>
      </c>
      <c r="C22" s="88"/>
      <c r="D22" s="88"/>
      <c r="E22" s="88"/>
      <c r="F22" s="88"/>
      <c r="G22" s="89"/>
    </row>
    <row r="23" spans="2:13" x14ac:dyDescent="0.2">
      <c r="B23" s="1"/>
      <c r="C23" s="11" t="s">
        <v>8</v>
      </c>
      <c r="D23" s="11" t="s">
        <v>3</v>
      </c>
      <c r="E23" s="11" t="s">
        <v>9</v>
      </c>
      <c r="F23" s="11" t="s">
        <v>4</v>
      </c>
      <c r="G23" s="12" t="s">
        <v>5</v>
      </c>
    </row>
    <row r="24" spans="2:13" x14ac:dyDescent="0.2">
      <c r="B24" s="4">
        <v>43466</v>
      </c>
      <c r="C24" s="13">
        <v>379350</v>
      </c>
      <c r="D24" s="14">
        <v>0.26897324370633979</v>
      </c>
      <c r="E24" s="14">
        <v>4.9294846447871363E-4</v>
      </c>
      <c r="F24" s="11">
        <v>187</v>
      </c>
      <c r="G24" s="15">
        <v>16538</v>
      </c>
      <c r="I24" s="26"/>
    </row>
    <row r="25" spans="2:13" x14ac:dyDescent="0.2">
      <c r="B25" s="4">
        <v>43497</v>
      </c>
      <c r="C25" s="13">
        <v>307681</v>
      </c>
      <c r="D25" s="14">
        <v>0.28550999249222409</v>
      </c>
      <c r="E25" s="14">
        <v>9.9453654921818381E-4</v>
      </c>
      <c r="F25" s="11">
        <v>306</v>
      </c>
      <c r="G25" s="15">
        <v>24398</v>
      </c>
      <c r="I25" s="26"/>
    </row>
    <row r="26" spans="2:13" x14ac:dyDescent="0.2">
      <c r="B26" s="4">
        <v>43525</v>
      </c>
      <c r="C26" s="13">
        <v>307281</v>
      </c>
      <c r="D26" s="14">
        <v>0.28222050826442246</v>
      </c>
      <c r="E26" s="14">
        <v>7.8429841090077164E-4</v>
      </c>
      <c r="F26" s="11">
        <v>241</v>
      </c>
      <c r="G26" s="15">
        <v>20950</v>
      </c>
      <c r="I26" s="26"/>
    </row>
    <row r="27" spans="2:13" x14ac:dyDescent="0.2">
      <c r="B27" s="4">
        <v>43556</v>
      </c>
      <c r="C27" s="13">
        <v>325075</v>
      </c>
      <c r="D27" s="14">
        <v>0.27223563792970851</v>
      </c>
      <c r="E27" s="14">
        <v>5.0757517495962471E-4</v>
      </c>
      <c r="F27" s="11">
        <v>165</v>
      </c>
      <c r="G27" s="15">
        <v>14637</v>
      </c>
      <c r="I27" s="26"/>
    </row>
    <row r="28" spans="2:13" x14ac:dyDescent="0.2">
      <c r="B28" s="4">
        <v>43586</v>
      </c>
      <c r="C28" s="13">
        <v>383223</v>
      </c>
      <c r="D28" s="14">
        <v>0.22588936467800733</v>
      </c>
      <c r="E28" s="14">
        <v>2.4267854486813162E-4</v>
      </c>
      <c r="F28" s="11">
        <v>93</v>
      </c>
      <c r="G28" s="15">
        <v>8325</v>
      </c>
      <c r="I28" s="26"/>
    </row>
    <row r="29" spans="2:13" x14ac:dyDescent="0.2">
      <c r="B29" s="4">
        <v>43617</v>
      </c>
      <c r="C29" s="13">
        <v>373223</v>
      </c>
      <c r="D29" s="14">
        <v>0.22867025879969885</v>
      </c>
      <c r="E29" s="14">
        <v>2.7061569088721754E-4</v>
      </c>
      <c r="F29" s="11">
        <v>101</v>
      </c>
      <c r="G29" s="15">
        <v>10330</v>
      </c>
      <c r="I29" s="26"/>
    </row>
    <row r="30" spans="2:13" x14ac:dyDescent="0.2">
      <c r="B30" s="4">
        <v>43647</v>
      </c>
      <c r="C30" s="13">
        <v>395408</v>
      </c>
      <c r="D30" s="14">
        <v>0.19638955205762149</v>
      </c>
      <c r="E30" s="14">
        <v>3.1612916278881558E-4</v>
      </c>
      <c r="F30" s="11">
        <v>125</v>
      </c>
      <c r="G30" s="15">
        <v>12827.1</v>
      </c>
      <c r="I30" s="26"/>
    </row>
    <row r="31" spans="2:13" x14ac:dyDescent="0.2">
      <c r="B31" s="4">
        <v>43678</v>
      </c>
      <c r="C31" s="13">
        <v>421807</v>
      </c>
      <c r="D31" s="14">
        <v>0.25650000000000001</v>
      </c>
      <c r="E31" s="14">
        <v>3.7694964758764081E-4</v>
      </c>
      <c r="F31" s="11">
        <v>159</v>
      </c>
      <c r="G31" s="15">
        <v>18667.400000000001</v>
      </c>
      <c r="I31" s="26"/>
    </row>
    <row r="32" spans="2:13" x14ac:dyDescent="0.2">
      <c r="B32" s="4">
        <v>43709</v>
      </c>
      <c r="C32" s="13">
        <v>456690</v>
      </c>
      <c r="D32" s="14">
        <v>0.22520000000000001</v>
      </c>
      <c r="E32" s="14">
        <v>4.2260614421160963E-4</v>
      </c>
      <c r="F32" s="11">
        <v>193</v>
      </c>
      <c r="G32" s="15">
        <v>22814.2</v>
      </c>
      <c r="I32" s="26"/>
    </row>
    <row r="33" spans="2:9" x14ac:dyDescent="0.2">
      <c r="B33" s="4">
        <v>43739</v>
      </c>
      <c r="C33" s="13">
        <v>505774</v>
      </c>
      <c r="D33" s="14">
        <v>0.218</v>
      </c>
      <c r="E33" s="14">
        <v>5.5162977930854487E-4</v>
      </c>
      <c r="F33" s="11">
        <v>279</v>
      </c>
      <c r="G33" s="15">
        <v>32998.6</v>
      </c>
      <c r="I33" s="26"/>
    </row>
    <row r="34" spans="2:9" x14ac:dyDescent="0.2">
      <c r="B34" s="4">
        <v>43770</v>
      </c>
      <c r="C34" s="13">
        <v>463090</v>
      </c>
      <c r="D34" s="14">
        <v>0.33389999999999997</v>
      </c>
      <c r="E34" s="14">
        <v>5.2905482735537371E-4</v>
      </c>
      <c r="F34" s="11">
        <v>245</v>
      </c>
      <c r="G34" s="15">
        <v>28126.1</v>
      </c>
      <c r="I34" s="26"/>
    </row>
    <row r="35" spans="2:9" ht="16" thickBot="1" x14ac:dyDescent="0.25">
      <c r="B35" s="16">
        <v>43800</v>
      </c>
      <c r="C35" s="17">
        <v>444951</v>
      </c>
      <c r="D35" s="18">
        <v>0.27660000000000001</v>
      </c>
      <c r="E35" s="18">
        <v>5.4837498960559703E-4</v>
      </c>
      <c r="F35" s="19">
        <v>244</v>
      </c>
      <c r="G35" s="20">
        <v>30996.1</v>
      </c>
      <c r="I35" s="26"/>
    </row>
    <row r="36" spans="2:9" ht="16" thickBot="1" x14ac:dyDescent="0.25">
      <c r="C36" s="6"/>
      <c r="D36" s="8"/>
      <c r="E36" s="8"/>
      <c r="F36" s="9"/>
      <c r="G36" s="10"/>
    </row>
    <row r="37" spans="2:9" ht="16" thickBot="1" x14ac:dyDescent="0.25">
      <c r="B37" s="87" t="s">
        <v>6</v>
      </c>
      <c r="C37" s="88"/>
      <c r="D37" s="88"/>
      <c r="E37" s="88"/>
      <c r="F37" s="88"/>
      <c r="G37" s="89"/>
    </row>
    <row r="38" spans="2:9" x14ac:dyDescent="0.2">
      <c r="B38" s="1"/>
      <c r="C38" s="11" t="s">
        <v>8</v>
      </c>
      <c r="D38" s="11" t="s">
        <v>3</v>
      </c>
      <c r="E38" s="11" t="s">
        <v>9</v>
      </c>
      <c r="F38" s="11" t="s">
        <v>4</v>
      </c>
      <c r="G38" s="12" t="s">
        <v>5</v>
      </c>
      <c r="I38" s="26"/>
    </row>
    <row r="39" spans="2:9" x14ac:dyDescent="0.2">
      <c r="B39" s="4">
        <v>43466</v>
      </c>
      <c r="C39" s="13">
        <v>220422</v>
      </c>
      <c r="D39" s="14">
        <v>0.55855586103020571</v>
      </c>
      <c r="E39" s="14">
        <v>8.9827694150311672E-4</v>
      </c>
      <c r="F39" s="11">
        <v>198</v>
      </c>
      <c r="G39" s="15">
        <v>17822</v>
      </c>
      <c r="I39" s="26"/>
    </row>
    <row r="40" spans="2:9" x14ac:dyDescent="0.2">
      <c r="B40" s="4">
        <v>43497</v>
      </c>
      <c r="C40" s="13">
        <v>242288</v>
      </c>
      <c r="D40" s="14">
        <v>0.51375222875255899</v>
      </c>
      <c r="E40" s="14">
        <v>1.3826520504523542E-3</v>
      </c>
      <c r="F40" s="11">
        <v>335</v>
      </c>
      <c r="G40" s="15">
        <v>27142</v>
      </c>
      <c r="I40" s="26"/>
    </row>
    <row r="41" spans="2:9" x14ac:dyDescent="0.2">
      <c r="B41" s="4">
        <v>43525</v>
      </c>
      <c r="C41" s="13">
        <v>235620</v>
      </c>
      <c r="D41" s="14">
        <v>0.50309396485867075</v>
      </c>
      <c r="E41" s="14">
        <v>9.5068330362448007E-4</v>
      </c>
      <c r="F41" s="11">
        <v>224</v>
      </c>
      <c r="G41" s="15">
        <v>19554</v>
      </c>
      <c r="I41" s="26"/>
    </row>
    <row r="42" spans="2:9" x14ac:dyDescent="0.2">
      <c r="B42" s="4">
        <v>43556</v>
      </c>
      <c r="C42" s="13">
        <v>222830</v>
      </c>
      <c r="D42" s="14">
        <v>0.56328591302786879</v>
      </c>
      <c r="E42" s="14">
        <v>8.885697617017457E-4</v>
      </c>
      <c r="F42" s="11">
        <v>198</v>
      </c>
      <c r="G42" s="15">
        <v>17989</v>
      </c>
      <c r="I42" s="26"/>
    </row>
    <row r="43" spans="2:9" x14ac:dyDescent="0.2">
      <c r="B43" s="4">
        <v>43586</v>
      </c>
      <c r="C43" s="13">
        <v>213883</v>
      </c>
      <c r="D43" s="14">
        <v>0.47060776218773814</v>
      </c>
      <c r="E43" s="14">
        <v>4.2546625959052377E-4</v>
      </c>
      <c r="F43" s="11">
        <v>91</v>
      </c>
      <c r="G43" s="15">
        <v>8115</v>
      </c>
      <c r="I43" s="26"/>
    </row>
    <row r="44" spans="2:9" x14ac:dyDescent="0.2">
      <c r="B44" s="4">
        <v>43617</v>
      </c>
      <c r="C44" s="13">
        <v>199345</v>
      </c>
      <c r="D44" s="14">
        <v>0.51672728184805239</v>
      </c>
      <c r="E44" s="14">
        <v>4.8157716521608269E-4</v>
      </c>
      <c r="F44" s="11">
        <v>96</v>
      </c>
      <c r="G44" s="15">
        <v>9976</v>
      </c>
      <c r="I44" s="26"/>
    </row>
    <row r="45" spans="2:9" x14ac:dyDescent="0.2">
      <c r="B45" s="4">
        <v>43647</v>
      </c>
      <c r="C45" s="13">
        <v>237290</v>
      </c>
      <c r="D45" s="14">
        <v>0.3102701335918075</v>
      </c>
      <c r="E45" s="14">
        <v>4.9306755446921493E-4</v>
      </c>
      <c r="F45" s="11">
        <v>117</v>
      </c>
      <c r="G45" s="15">
        <v>12831.4</v>
      </c>
      <c r="I45" s="26"/>
    </row>
    <row r="46" spans="2:9" x14ac:dyDescent="0.2">
      <c r="B46" s="4">
        <v>43678</v>
      </c>
      <c r="C46" s="13">
        <v>212243</v>
      </c>
      <c r="D46" s="14">
        <v>0.30049999999999999</v>
      </c>
      <c r="E46" s="14">
        <v>4.8529280117601053E-4</v>
      </c>
      <c r="F46" s="11">
        <v>103</v>
      </c>
      <c r="G46" s="15">
        <v>11871.7</v>
      </c>
      <c r="I46" s="26"/>
    </row>
    <row r="47" spans="2:9" x14ac:dyDescent="0.2">
      <c r="B47" s="4">
        <v>43709</v>
      </c>
      <c r="C47" s="13">
        <v>249417</v>
      </c>
      <c r="D47" s="14">
        <v>0.2462</v>
      </c>
      <c r="E47" s="14">
        <v>4.0895367998171735E-4</v>
      </c>
      <c r="F47" s="11">
        <v>102</v>
      </c>
      <c r="G47" s="15">
        <v>11702.8</v>
      </c>
      <c r="I47" s="26"/>
    </row>
    <row r="48" spans="2:9" x14ac:dyDescent="0.2">
      <c r="B48" s="4">
        <v>43739</v>
      </c>
      <c r="C48" s="13">
        <v>274451</v>
      </c>
      <c r="D48" s="14">
        <v>0.33339999999999997</v>
      </c>
      <c r="E48" s="14">
        <v>3.7893831685801839E-4</v>
      </c>
      <c r="F48" s="11">
        <v>104</v>
      </c>
      <c r="G48" s="15">
        <v>12015.9</v>
      </c>
      <c r="I48" s="26"/>
    </row>
    <row r="49" spans="2:9" x14ac:dyDescent="0.2">
      <c r="B49" s="4">
        <v>43770</v>
      </c>
      <c r="C49" s="13">
        <v>204072</v>
      </c>
      <c r="D49" s="14">
        <v>0.44219999999999998</v>
      </c>
      <c r="E49" s="14">
        <v>6.3212983652828419E-4</v>
      </c>
      <c r="F49" s="11">
        <v>129</v>
      </c>
      <c r="G49" s="15">
        <v>14400.7</v>
      </c>
      <c r="I49" s="26"/>
    </row>
    <row r="50" spans="2:9" ht="16" thickBot="1" x14ac:dyDescent="0.25">
      <c r="B50" s="16">
        <v>43800</v>
      </c>
      <c r="C50" s="17">
        <v>201764</v>
      </c>
      <c r="D50" s="18">
        <v>0.3987</v>
      </c>
      <c r="E50" s="18">
        <v>7.7813683313177767E-4</v>
      </c>
      <c r="F50" s="19">
        <v>157</v>
      </c>
      <c r="G50" s="20">
        <v>18924.8</v>
      </c>
      <c r="I50" s="26"/>
    </row>
    <row r="51" spans="2:9" ht="16" thickBot="1" x14ac:dyDescent="0.25">
      <c r="C51" s="6"/>
      <c r="F51" s="7"/>
      <c r="G51" s="6"/>
    </row>
    <row r="52" spans="2:9" ht="16" thickBot="1" x14ac:dyDescent="0.25">
      <c r="B52" s="87" t="s">
        <v>12</v>
      </c>
      <c r="C52" s="88"/>
      <c r="D52" s="88"/>
      <c r="E52" s="88"/>
      <c r="F52" s="88"/>
      <c r="G52" s="89"/>
    </row>
    <row r="53" spans="2:9" x14ac:dyDescent="0.2">
      <c r="B53" s="1"/>
      <c r="C53" s="11" t="s">
        <v>8</v>
      </c>
      <c r="D53" s="11" t="s">
        <v>3</v>
      </c>
      <c r="E53" s="11" t="s">
        <v>9</v>
      </c>
      <c r="F53" s="11" t="s">
        <v>4</v>
      </c>
      <c r="G53" s="12" t="s">
        <v>5</v>
      </c>
      <c r="I53" s="26"/>
    </row>
    <row r="54" spans="2:9" x14ac:dyDescent="0.2">
      <c r="B54" s="4">
        <v>43466</v>
      </c>
      <c r="C54" s="13">
        <v>46490</v>
      </c>
      <c r="D54" s="14">
        <v>0.37349967734996775</v>
      </c>
      <c r="E54" s="14">
        <v>1.5057001505700151E-4</v>
      </c>
      <c r="F54" s="11">
        <v>7</v>
      </c>
      <c r="G54" s="15">
        <v>828</v>
      </c>
      <c r="I54" s="26"/>
    </row>
    <row r="55" spans="2:9" x14ac:dyDescent="0.2">
      <c r="B55" s="4">
        <v>43497</v>
      </c>
      <c r="C55" s="13">
        <v>37761</v>
      </c>
      <c r="D55" s="14">
        <v>0.37432801038108099</v>
      </c>
      <c r="E55" s="14">
        <v>1.5889409708429332E-4</v>
      </c>
      <c r="F55" s="11">
        <v>6</v>
      </c>
      <c r="G55" s="15">
        <v>447</v>
      </c>
      <c r="I55" s="26"/>
    </row>
    <row r="56" spans="2:9" x14ac:dyDescent="0.2">
      <c r="B56" s="4">
        <v>43525</v>
      </c>
      <c r="C56" s="13">
        <v>35913</v>
      </c>
      <c r="D56" s="14">
        <v>0.38696293821178962</v>
      </c>
      <c r="E56" s="14">
        <v>2.22760560242809E-4</v>
      </c>
      <c r="F56" s="11">
        <v>8</v>
      </c>
      <c r="G56" s="15">
        <v>899</v>
      </c>
      <c r="I56" s="26"/>
    </row>
    <row r="57" spans="2:9" x14ac:dyDescent="0.2">
      <c r="B57" s="4">
        <v>43556</v>
      </c>
      <c r="C57" s="13">
        <v>47884</v>
      </c>
      <c r="D57" s="14">
        <v>0.36939269902263805</v>
      </c>
      <c r="E57" s="14">
        <v>2.9237323531868681E-4</v>
      </c>
      <c r="F57" s="11">
        <v>14</v>
      </c>
      <c r="G57" s="15">
        <v>1755.8</v>
      </c>
      <c r="I57" s="26"/>
    </row>
    <row r="58" spans="2:9" x14ac:dyDescent="0.2">
      <c r="B58" s="4">
        <v>43586</v>
      </c>
      <c r="C58" s="13">
        <v>55694</v>
      </c>
      <c r="D58" s="14">
        <v>0.37878407009731746</v>
      </c>
      <c r="E58" s="14">
        <v>1.7955255503285813E-5</v>
      </c>
      <c r="F58" s="11">
        <v>1</v>
      </c>
      <c r="G58" s="15">
        <v>74</v>
      </c>
      <c r="I58" s="26"/>
    </row>
    <row r="59" spans="2:9" x14ac:dyDescent="0.2">
      <c r="B59" s="4">
        <v>43617</v>
      </c>
      <c r="C59" s="13">
        <v>57257</v>
      </c>
      <c r="D59" s="14">
        <v>0.39444958695006727</v>
      </c>
      <c r="E59" s="14">
        <v>5.2395340307735302E-5</v>
      </c>
      <c r="F59" s="11">
        <v>3</v>
      </c>
      <c r="G59" s="15">
        <v>232</v>
      </c>
      <c r="I59" s="26"/>
    </row>
    <row r="60" spans="2:9" x14ac:dyDescent="0.2">
      <c r="B60" s="4">
        <v>43647</v>
      </c>
      <c r="C60" s="13">
        <v>72030</v>
      </c>
      <c r="D60" s="14">
        <v>0.24947938359017077</v>
      </c>
      <c r="E60" s="14">
        <v>1.3883104262113008E-4</v>
      </c>
      <c r="F60" s="11">
        <v>10</v>
      </c>
      <c r="G60" s="15">
        <v>1218.4000000000001</v>
      </c>
      <c r="I60" s="26"/>
    </row>
    <row r="61" spans="2:9" x14ac:dyDescent="0.2">
      <c r="B61" s="4">
        <v>43678</v>
      </c>
      <c r="C61" s="13">
        <v>73221</v>
      </c>
      <c r="D61" s="14">
        <v>0.20230000000000001</v>
      </c>
      <c r="E61" s="14">
        <v>1.0925827289985113E-4</v>
      </c>
      <c r="F61" s="11">
        <v>8</v>
      </c>
      <c r="G61" s="15">
        <v>946.2</v>
      </c>
      <c r="I61" s="26"/>
    </row>
    <row r="62" spans="2:9" x14ac:dyDescent="0.2">
      <c r="B62" s="4">
        <v>43709</v>
      </c>
      <c r="C62" s="13">
        <v>59611</v>
      </c>
      <c r="D62" s="14">
        <v>0.27889999999999998</v>
      </c>
      <c r="E62" s="14">
        <v>1.8452970089413029E-4</v>
      </c>
      <c r="F62" s="11">
        <v>11</v>
      </c>
      <c r="G62" s="15">
        <v>1242.9000000000001</v>
      </c>
      <c r="I62" s="26"/>
    </row>
    <row r="63" spans="2:9" x14ac:dyDescent="0.2">
      <c r="B63" s="4">
        <v>43739</v>
      </c>
      <c r="C63" s="13">
        <v>60685</v>
      </c>
      <c r="D63" s="14">
        <v>0.26850000000000002</v>
      </c>
      <c r="E63" s="14">
        <v>8.2392683529702558E-5</v>
      </c>
      <c r="F63" s="11">
        <v>5</v>
      </c>
      <c r="G63" s="15">
        <v>604.5</v>
      </c>
      <c r="I63" s="26"/>
    </row>
    <row r="64" spans="2:9" x14ac:dyDescent="0.2">
      <c r="B64" s="4">
        <v>43770</v>
      </c>
      <c r="C64" s="13">
        <v>53186</v>
      </c>
      <c r="D64" s="14">
        <v>0.27229999999999999</v>
      </c>
      <c r="E64" s="14">
        <v>2.0682134396269694E-4</v>
      </c>
      <c r="F64" s="11">
        <v>11</v>
      </c>
      <c r="G64" s="15">
        <v>1536.1</v>
      </c>
      <c r="I64" s="26"/>
    </row>
    <row r="65" spans="2:9" ht="16" thickBot="1" x14ac:dyDescent="0.25">
      <c r="B65" s="16">
        <v>43800</v>
      </c>
      <c r="C65" s="17">
        <v>40918</v>
      </c>
      <c r="D65" s="18">
        <v>0.25692849112859867</v>
      </c>
      <c r="E65" s="18">
        <v>3.9102595434771981E-4</v>
      </c>
      <c r="F65" s="19">
        <v>16</v>
      </c>
      <c r="G65" s="20">
        <v>2196.6</v>
      </c>
      <c r="I65" s="26"/>
    </row>
    <row r="66" spans="2:9" ht="16" thickBot="1" x14ac:dyDescent="0.25">
      <c r="C66" s="6"/>
      <c r="F66" s="7"/>
      <c r="G66" s="6"/>
    </row>
    <row r="67" spans="2:9" ht="16" thickBot="1" x14ac:dyDescent="0.25">
      <c r="B67" s="87" t="s">
        <v>7</v>
      </c>
      <c r="C67" s="88"/>
      <c r="D67" s="88"/>
      <c r="E67" s="88"/>
      <c r="F67" s="88"/>
      <c r="G67" s="89"/>
    </row>
    <row r="68" spans="2:9" x14ac:dyDescent="0.2">
      <c r="B68" s="1"/>
      <c r="C68" s="11" t="s">
        <v>8</v>
      </c>
      <c r="D68" s="11" t="s">
        <v>3</v>
      </c>
      <c r="E68" s="11" t="s">
        <v>9</v>
      </c>
      <c r="F68" s="11" t="s">
        <v>4</v>
      </c>
      <c r="G68" s="12" t="s">
        <v>5</v>
      </c>
    </row>
    <row r="69" spans="2:9" x14ac:dyDescent="0.2">
      <c r="B69" s="4">
        <v>43466</v>
      </c>
      <c r="C69" s="13">
        <v>145109</v>
      </c>
      <c r="D69" s="14">
        <v>0.37886002935724178</v>
      </c>
      <c r="E69" s="14">
        <v>2.2052388204728859E-4</v>
      </c>
      <c r="F69" s="11">
        <v>32</v>
      </c>
      <c r="G69" s="15">
        <v>2988</v>
      </c>
      <c r="I69" s="26"/>
    </row>
    <row r="70" spans="2:9" x14ac:dyDescent="0.2">
      <c r="B70" s="4">
        <v>43497</v>
      </c>
      <c r="C70" s="13">
        <v>122531</v>
      </c>
      <c r="D70" s="14">
        <v>0.4634337432976145</v>
      </c>
      <c r="E70" s="14">
        <v>5.6312280157674388E-4</v>
      </c>
      <c r="F70" s="11">
        <v>69</v>
      </c>
      <c r="G70" s="15">
        <v>5078</v>
      </c>
      <c r="I70" s="26"/>
    </row>
    <row r="71" spans="2:9" x14ac:dyDescent="0.2">
      <c r="B71" s="4">
        <v>43525</v>
      </c>
      <c r="C71" s="13">
        <v>130547</v>
      </c>
      <c r="D71" s="14">
        <v>0.45000651106498041</v>
      </c>
      <c r="E71" s="14">
        <v>2.8342282855982901E-4</v>
      </c>
      <c r="F71" s="11">
        <v>37</v>
      </c>
      <c r="G71" s="15">
        <v>3195</v>
      </c>
      <c r="I71" s="26"/>
    </row>
    <row r="72" spans="2:9" x14ac:dyDescent="0.2">
      <c r="B72" s="4">
        <v>43556</v>
      </c>
      <c r="C72" s="13">
        <v>127927</v>
      </c>
      <c r="D72" s="14">
        <v>0.47473949987102021</v>
      </c>
      <c r="E72" s="14">
        <v>4.0648182166391772E-4</v>
      </c>
      <c r="F72" s="11">
        <v>52</v>
      </c>
      <c r="G72" s="15">
        <v>6057.46</v>
      </c>
      <c r="I72" s="26"/>
    </row>
    <row r="73" spans="2:9" x14ac:dyDescent="0.2">
      <c r="B73" s="4">
        <v>43586</v>
      </c>
      <c r="C73" s="13">
        <v>217740</v>
      </c>
      <c r="D73" s="14">
        <v>0.54728575365114351</v>
      </c>
      <c r="E73" s="14">
        <v>7.8074768072012497E-5</v>
      </c>
      <c r="F73" s="11">
        <v>17</v>
      </c>
      <c r="G73" s="15">
        <v>1358</v>
      </c>
      <c r="I73" s="26"/>
    </row>
    <row r="74" spans="2:9" x14ac:dyDescent="0.2">
      <c r="B74" s="4">
        <v>43617</v>
      </c>
      <c r="C74" s="13">
        <v>202084</v>
      </c>
      <c r="D74" s="14">
        <v>0.54033471229785635</v>
      </c>
      <c r="E74" s="14">
        <v>1.0391718295362324E-4</v>
      </c>
      <c r="F74" s="11">
        <v>21</v>
      </c>
      <c r="G74" s="15">
        <v>1924.23</v>
      </c>
      <c r="I74" s="26"/>
    </row>
    <row r="75" spans="2:9" x14ac:dyDescent="0.2">
      <c r="B75" s="4">
        <v>43647</v>
      </c>
      <c r="C75" s="13">
        <v>246378</v>
      </c>
      <c r="D75" s="14">
        <v>0.51584151182329596</v>
      </c>
      <c r="E75" s="14">
        <v>1.2988172645284887E-4</v>
      </c>
      <c r="F75" s="11">
        <v>32</v>
      </c>
      <c r="G75" s="15">
        <v>3447.2</v>
      </c>
      <c r="I75" s="26"/>
    </row>
    <row r="76" spans="2:9" x14ac:dyDescent="0.2">
      <c r="B76" s="4">
        <v>43678</v>
      </c>
      <c r="C76" s="13">
        <v>220548</v>
      </c>
      <c r="D76" s="14">
        <v>0.60550000000000004</v>
      </c>
      <c r="E76" s="14">
        <v>1.6322977311061538E-4</v>
      </c>
      <c r="F76" s="11">
        <v>36</v>
      </c>
      <c r="G76" s="15">
        <v>4483.6000000000004</v>
      </c>
      <c r="I76" s="26"/>
    </row>
    <row r="77" spans="2:9" x14ac:dyDescent="0.2">
      <c r="B77" s="4">
        <v>43709</v>
      </c>
      <c r="C77" s="13">
        <v>156278</v>
      </c>
      <c r="D77" s="14">
        <v>0.52029999999999998</v>
      </c>
      <c r="E77" s="14">
        <v>2.7515069299581513E-4</v>
      </c>
      <c r="F77" s="11">
        <v>43</v>
      </c>
      <c r="G77" s="15">
        <v>5752.3</v>
      </c>
      <c r="I77" s="26"/>
    </row>
    <row r="78" spans="2:9" x14ac:dyDescent="0.2">
      <c r="B78" s="4">
        <v>43739</v>
      </c>
      <c r="C78" s="13">
        <v>144335</v>
      </c>
      <c r="D78" s="14">
        <v>0.49099999999999999</v>
      </c>
      <c r="E78" s="14">
        <v>7.4825925797623589E-4</v>
      </c>
      <c r="F78" s="11">
        <v>108</v>
      </c>
      <c r="G78" s="15">
        <v>18008</v>
      </c>
      <c r="I78" s="26"/>
    </row>
    <row r="79" spans="2:9" x14ac:dyDescent="0.2">
      <c r="B79" s="4">
        <v>43770</v>
      </c>
      <c r="C79" s="13">
        <v>128347</v>
      </c>
      <c r="D79" s="14">
        <v>0.5796</v>
      </c>
      <c r="E79" s="14">
        <v>2.3374134183112968E-4</v>
      </c>
      <c r="F79" s="11">
        <v>30</v>
      </c>
      <c r="G79" s="15">
        <v>3377</v>
      </c>
      <c r="I79" s="26"/>
    </row>
    <row r="80" spans="2:9" ht="16" thickBot="1" x14ac:dyDescent="0.25">
      <c r="B80" s="16">
        <v>43800</v>
      </c>
      <c r="C80" s="17">
        <v>132606</v>
      </c>
      <c r="D80" s="18">
        <v>0.4919</v>
      </c>
      <c r="E80" s="18">
        <v>2.6393979156297601E-4</v>
      </c>
      <c r="F80" s="19">
        <v>35</v>
      </c>
      <c r="G80" s="20">
        <v>4684.1000000000004</v>
      </c>
      <c r="I80" s="26"/>
    </row>
    <row r="81" spans="3:7" x14ac:dyDescent="0.2">
      <c r="C81" s="6"/>
      <c r="F81" s="7"/>
      <c r="G81" s="6"/>
    </row>
  </sheetData>
  <mergeCells count="5">
    <mergeCell ref="B7:G7"/>
    <mergeCell ref="B22:G22"/>
    <mergeCell ref="B37:G37"/>
    <mergeCell ref="B67:G67"/>
    <mergeCell ref="B52:G52"/>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046C7-8C4F-954F-99D7-03582671D759}">
  <dimension ref="A3:K108"/>
  <sheetViews>
    <sheetView tabSelected="1" topLeftCell="A95" zoomScale="75" zoomScaleNormal="86" workbookViewId="0">
      <selection activeCell="F40" sqref="F40"/>
    </sheetView>
  </sheetViews>
  <sheetFormatPr baseColWidth="10" defaultRowHeight="15" x14ac:dyDescent="0.2"/>
  <cols>
    <col min="1" max="1" width="13" bestFit="1" customWidth="1"/>
    <col min="2" max="2" width="22.6640625" bestFit="1" customWidth="1"/>
    <col min="3" max="3" width="13.6640625" bestFit="1" customWidth="1"/>
    <col min="4" max="4" width="19.6640625" bestFit="1" customWidth="1"/>
    <col min="5" max="5" width="16.6640625" bestFit="1" customWidth="1"/>
    <col min="6" max="6" width="13.83203125" bestFit="1" customWidth="1"/>
    <col min="7" max="7" width="26.83203125" bestFit="1" customWidth="1"/>
    <col min="8" max="8" width="17.83203125" bestFit="1" customWidth="1"/>
    <col min="9" max="9" width="23.83203125" bestFit="1" customWidth="1"/>
    <col min="10" max="10" width="20.6640625" bestFit="1" customWidth="1"/>
    <col min="11" max="11" width="18" bestFit="1" customWidth="1"/>
    <col min="12" max="12" width="22.6640625" bestFit="1" customWidth="1"/>
    <col min="13" max="13" width="13.6640625" bestFit="1" customWidth="1"/>
    <col min="14" max="14" width="19.6640625" bestFit="1" customWidth="1"/>
    <col min="15" max="15" width="16.6640625" bestFit="1" customWidth="1"/>
    <col min="16" max="16" width="13.83203125" bestFit="1" customWidth="1"/>
    <col min="17" max="17" width="22.6640625" bestFit="1" customWidth="1"/>
    <col min="18" max="18" width="13.6640625" bestFit="1" customWidth="1"/>
    <col min="19" max="19" width="19.6640625" bestFit="1" customWidth="1"/>
    <col min="20" max="20" width="16.6640625" bestFit="1" customWidth="1"/>
    <col min="21" max="21" width="13.83203125" bestFit="1" customWidth="1"/>
    <col min="22" max="22" width="26.83203125" bestFit="1" customWidth="1"/>
    <col min="23" max="23" width="17.83203125" bestFit="1" customWidth="1"/>
    <col min="24" max="24" width="23.83203125" bestFit="1" customWidth="1"/>
    <col min="25" max="25" width="20.6640625" bestFit="1" customWidth="1"/>
    <col min="26" max="26" width="18" bestFit="1" customWidth="1"/>
  </cols>
  <sheetData>
    <row r="3" spans="1:6" x14ac:dyDescent="0.2">
      <c r="A3" s="82" t="s">
        <v>56</v>
      </c>
      <c r="B3" s="82" t="s">
        <v>55</v>
      </c>
    </row>
    <row r="4" spans="1:6" x14ac:dyDescent="0.2">
      <c r="A4" s="82" t="s">
        <v>53</v>
      </c>
      <c r="B4" t="s">
        <v>20</v>
      </c>
      <c r="C4" t="s">
        <v>17</v>
      </c>
      <c r="D4" t="s">
        <v>19</v>
      </c>
      <c r="E4" t="s">
        <v>18</v>
      </c>
      <c r="F4" t="s">
        <v>54</v>
      </c>
    </row>
    <row r="5" spans="1:6" x14ac:dyDescent="0.2">
      <c r="A5" s="83" t="s">
        <v>57</v>
      </c>
      <c r="B5" s="64">
        <v>11261</v>
      </c>
      <c r="C5" s="64">
        <v>61886</v>
      </c>
      <c r="D5" s="64">
        <v>2174</v>
      </c>
      <c r="E5" s="64">
        <v>64518</v>
      </c>
      <c r="F5" s="64">
        <v>139839</v>
      </c>
    </row>
    <row r="6" spans="1:6" x14ac:dyDescent="0.2">
      <c r="A6" s="83" t="s">
        <v>58</v>
      </c>
      <c r="B6" s="64">
        <v>9339.69</v>
      </c>
      <c r="C6" s="64">
        <v>33292</v>
      </c>
      <c r="D6" s="64">
        <v>2061.8000000000002</v>
      </c>
      <c r="E6" s="64">
        <v>36080</v>
      </c>
      <c r="F6" s="64">
        <v>80773.490000000005</v>
      </c>
    </row>
    <row r="7" spans="1:6" x14ac:dyDescent="0.2">
      <c r="A7" s="83" t="s">
        <v>59</v>
      </c>
      <c r="B7" s="64">
        <v>13683.1</v>
      </c>
      <c r="C7" s="64">
        <v>54308.7</v>
      </c>
      <c r="D7" s="64">
        <v>3407.5000000000005</v>
      </c>
      <c r="E7" s="64">
        <v>36405.899999999994</v>
      </c>
      <c r="F7" s="64">
        <v>107805.2</v>
      </c>
    </row>
    <row r="8" spans="1:6" x14ac:dyDescent="0.2">
      <c r="A8" s="83" t="s">
        <v>60</v>
      </c>
      <c r="B8" s="64">
        <v>26069.1</v>
      </c>
      <c r="C8" s="64">
        <v>92120.799999999988</v>
      </c>
      <c r="D8" s="64">
        <v>4337.2</v>
      </c>
      <c r="E8" s="64">
        <v>45341.399999999994</v>
      </c>
      <c r="F8" s="64">
        <v>167868.5</v>
      </c>
    </row>
    <row r="9" spans="1:6" x14ac:dyDescent="0.2">
      <c r="A9" s="83" t="s">
        <v>54</v>
      </c>
      <c r="B9" s="64">
        <v>60352.89</v>
      </c>
      <c r="C9" s="64">
        <v>241607.5</v>
      </c>
      <c r="D9" s="64">
        <v>11980.5</v>
      </c>
      <c r="E9" s="64">
        <v>182345.3</v>
      </c>
      <c r="F9" s="64">
        <v>496286.19</v>
      </c>
    </row>
    <row r="24" spans="1:6" x14ac:dyDescent="0.2">
      <c r="A24" s="82" t="s">
        <v>61</v>
      </c>
      <c r="B24" s="82" t="s">
        <v>55</v>
      </c>
    </row>
    <row r="25" spans="1:6" x14ac:dyDescent="0.2">
      <c r="A25" s="82" t="s">
        <v>53</v>
      </c>
      <c r="B25" t="s">
        <v>20</v>
      </c>
      <c r="C25" t="s">
        <v>17</v>
      </c>
      <c r="D25" t="s">
        <v>19</v>
      </c>
      <c r="E25" t="s">
        <v>18</v>
      </c>
      <c r="F25" t="s">
        <v>54</v>
      </c>
    </row>
    <row r="26" spans="1:6" x14ac:dyDescent="0.2">
      <c r="A26" s="83" t="s">
        <v>57</v>
      </c>
      <c r="B26" s="64">
        <v>398187</v>
      </c>
      <c r="C26" s="64">
        <v>994312</v>
      </c>
      <c r="D26" s="64">
        <v>120164</v>
      </c>
      <c r="E26" s="64">
        <v>698330</v>
      </c>
      <c r="F26" s="64">
        <v>2210993</v>
      </c>
    </row>
    <row r="27" spans="1:6" x14ac:dyDescent="0.2">
      <c r="A27" s="83" t="s">
        <v>58</v>
      </c>
      <c r="B27" s="64">
        <v>547751</v>
      </c>
      <c r="C27" s="64">
        <v>1081521</v>
      </c>
      <c r="D27" s="64">
        <v>160835</v>
      </c>
      <c r="E27" s="64">
        <v>636058</v>
      </c>
      <c r="F27" s="64">
        <v>2426165</v>
      </c>
    </row>
    <row r="28" spans="1:6" x14ac:dyDescent="0.2">
      <c r="A28" s="83" t="s">
        <v>59</v>
      </c>
      <c r="B28" s="64">
        <v>623204</v>
      </c>
      <c r="C28" s="64">
        <v>1273905</v>
      </c>
      <c r="D28" s="64">
        <v>204862</v>
      </c>
      <c r="E28" s="64">
        <v>698950</v>
      </c>
      <c r="F28" s="64">
        <v>2800921</v>
      </c>
    </row>
    <row r="29" spans="1:6" x14ac:dyDescent="0.2">
      <c r="A29" s="83" t="s">
        <v>60</v>
      </c>
      <c r="B29" s="64">
        <v>405288</v>
      </c>
      <c r="C29" s="64">
        <v>1413815</v>
      </c>
      <c r="D29" s="64">
        <v>154789</v>
      </c>
      <c r="E29" s="64">
        <v>680287</v>
      </c>
      <c r="F29" s="64">
        <v>2654179</v>
      </c>
    </row>
    <row r="30" spans="1:6" x14ac:dyDescent="0.2">
      <c r="A30" s="83" t="s">
        <v>54</v>
      </c>
      <c r="B30" s="64">
        <v>1974430</v>
      </c>
      <c r="C30" s="64">
        <v>4763553</v>
      </c>
      <c r="D30" s="64">
        <v>640650</v>
      </c>
      <c r="E30" s="64">
        <v>2713625</v>
      </c>
      <c r="F30" s="64">
        <v>10092258</v>
      </c>
    </row>
    <row r="48" spans="1:2" x14ac:dyDescent="0.2">
      <c r="A48" s="84" t="s">
        <v>62</v>
      </c>
      <c r="B48" s="82" t="s">
        <v>55</v>
      </c>
    </row>
    <row r="49" spans="1:6" x14ac:dyDescent="0.2">
      <c r="A49" s="82" t="s">
        <v>53</v>
      </c>
      <c r="B49" t="s">
        <v>20</v>
      </c>
      <c r="C49" t="s">
        <v>17</v>
      </c>
      <c r="D49" t="s">
        <v>19</v>
      </c>
      <c r="E49" t="s">
        <v>18</v>
      </c>
      <c r="F49" t="s">
        <v>54</v>
      </c>
    </row>
    <row r="50" spans="1:6" x14ac:dyDescent="0.2">
      <c r="A50" s="83" t="s">
        <v>57</v>
      </c>
      <c r="B50" s="63">
        <v>3.5568983739462046E-4</v>
      </c>
      <c r="C50" s="63">
        <v>7.5726114153255636E-4</v>
      </c>
      <c r="D50" s="63">
        <v>1.7740822412803459E-4</v>
      </c>
      <c r="E50" s="63">
        <v>1.0772040985266502E-3</v>
      </c>
      <c r="F50" s="63">
        <v>5.9189082539546549E-4</v>
      </c>
    </row>
    <row r="51" spans="1:6" x14ac:dyDescent="0.2">
      <c r="A51" s="83" t="s">
        <v>58</v>
      </c>
      <c r="B51" s="63">
        <v>1.9615792422985115E-4</v>
      </c>
      <c r="C51" s="63">
        <v>3.4028980357165797E-4</v>
      </c>
      <c r="D51" s="63">
        <v>1.2090794370990262E-4</v>
      </c>
      <c r="E51" s="63">
        <v>5.9853772883611733E-4</v>
      </c>
      <c r="F51" s="63">
        <v>3.1397335008688222E-4</v>
      </c>
    </row>
    <row r="52" spans="1:6" x14ac:dyDescent="0.2">
      <c r="A52" s="83" t="s">
        <v>59</v>
      </c>
      <c r="B52" s="63">
        <v>1.8942073085309315E-4</v>
      </c>
      <c r="C52" s="63">
        <v>3.7189498486268874E-4</v>
      </c>
      <c r="D52" s="63">
        <v>1.4420633880503716E-4</v>
      </c>
      <c r="E52" s="63">
        <v>4.6243801187564757E-4</v>
      </c>
      <c r="F52" s="63">
        <v>2.9199001659911661E-4</v>
      </c>
    </row>
    <row r="53" spans="1:6" x14ac:dyDescent="0.2">
      <c r="A53" s="83" t="s">
        <v>60</v>
      </c>
      <c r="B53" s="63">
        <v>4.1531346379011384E-4</v>
      </c>
      <c r="C53" s="63">
        <v>5.4301986542317187E-4</v>
      </c>
      <c r="D53" s="63">
        <v>2.2674666061337311E-4</v>
      </c>
      <c r="E53" s="63">
        <v>5.964016621726934E-4</v>
      </c>
      <c r="F53" s="63">
        <v>4.453704129998381E-4</v>
      </c>
    </row>
    <row r="54" spans="1:6" x14ac:dyDescent="0.2">
      <c r="A54" s="83" t="s">
        <v>54</v>
      </c>
      <c r="B54" s="63">
        <v>2.8914548906691965E-4</v>
      </c>
      <c r="C54" s="63">
        <v>5.0311644884751868E-4</v>
      </c>
      <c r="D54" s="63">
        <v>1.6731729181408686E-4</v>
      </c>
      <c r="E54" s="63">
        <v>6.8364537535277727E-4</v>
      </c>
      <c r="F54" s="63">
        <v>4.1080615127032564E-4</v>
      </c>
    </row>
    <row r="67" spans="1:3" x14ac:dyDescent="0.2">
      <c r="A67" s="85" t="s">
        <v>63</v>
      </c>
      <c r="B67" s="85" t="s">
        <v>55</v>
      </c>
      <c r="C67" s="64"/>
    </row>
    <row r="68" spans="1:3" x14ac:dyDescent="0.2">
      <c r="A68" s="64"/>
      <c r="B68" s="64" t="s">
        <v>57</v>
      </c>
      <c r="C68" s="64" t="s">
        <v>54</v>
      </c>
    </row>
    <row r="69" spans="1:3" x14ac:dyDescent="0.2">
      <c r="A69" s="85" t="s">
        <v>53</v>
      </c>
      <c r="B69" s="64"/>
      <c r="C69" s="64"/>
    </row>
    <row r="70" spans="1:3" x14ac:dyDescent="0.2">
      <c r="A70" s="86" t="s">
        <v>20</v>
      </c>
      <c r="B70" s="64">
        <v>138</v>
      </c>
      <c r="C70" s="64">
        <v>138</v>
      </c>
    </row>
    <row r="71" spans="1:3" x14ac:dyDescent="0.2">
      <c r="A71" s="86" t="s">
        <v>17</v>
      </c>
      <c r="B71" s="64">
        <v>734</v>
      </c>
      <c r="C71" s="64">
        <v>734</v>
      </c>
    </row>
    <row r="72" spans="1:3" x14ac:dyDescent="0.2">
      <c r="A72" s="86" t="s">
        <v>19</v>
      </c>
      <c r="B72" s="64">
        <v>21</v>
      </c>
      <c r="C72" s="64">
        <v>21</v>
      </c>
    </row>
    <row r="73" spans="1:3" x14ac:dyDescent="0.2">
      <c r="A73" s="86" t="s">
        <v>18</v>
      </c>
      <c r="B73" s="64">
        <v>757</v>
      </c>
      <c r="C73" s="64">
        <v>757</v>
      </c>
    </row>
    <row r="74" spans="1:3" x14ac:dyDescent="0.2">
      <c r="A74" s="86" t="s">
        <v>54</v>
      </c>
      <c r="B74" s="64">
        <v>1650</v>
      </c>
      <c r="C74" s="64">
        <v>1650</v>
      </c>
    </row>
    <row r="84" spans="1:6" x14ac:dyDescent="0.2">
      <c r="A84" s="84" t="s">
        <v>64</v>
      </c>
      <c r="B84" s="82" t="s">
        <v>55</v>
      </c>
    </row>
    <row r="85" spans="1:6" x14ac:dyDescent="0.2">
      <c r="A85" s="63"/>
      <c r="B85" t="s">
        <v>57</v>
      </c>
      <c r="C85" t="s">
        <v>58</v>
      </c>
      <c r="D85" t="s">
        <v>59</v>
      </c>
      <c r="E85" t="s">
        <v>60</v>
      </c>
      <c r="F85" t="s">
        <v>54</v>
      </c>
    </row>
    <row r="86" spans="1:6" x14ac:dyDescent="0.2">
      <c r="A86" s="82" t="s">
        <v>53</v>
      </c>
    </row>
    <row r="87" spans="1:6" x14ac:dyDescent="0.2">
      <c r="A87" s="83" t="s">
        <v>20</v>
      </c>
      <c r="B87" s="63">
        <v>0.43076676123994556</v>
      </c>
      <c r="C87" s="63">
        <v>0.52078665527334</v>
      </c>
      <c r="D87" s="63">
        <v>0.54721383727443196</v>
      </c>
      <c r="E87" s="63">
        <v>0.52083333333333337</v>
      </c>
      <c r="F87" s="63">
        <v>0.50490014678026274</v>
      </c>
    </row>
    <row r="88" spans="1:6" x14ac:dyDescent="0.2">
      <c r="A88" s="83" t="s">
        <v>17</v>
      </c>
      <c r="B88" s="63">
        <v>0.27890124815432876</v>
      </c>
      <c r="C88" s="63">
        <v>0.24226508713580489</v>
      </c>
      <c r="D88" s="63">
        <v>0.22602985068587386</v>
      </c>
      <c r="E88" s="63">
        <v>0.27616666666666667</v>
      </c>
      <c r="F88" s="63">
        <v>0.25584071316066853</v>
      </c>
    </row>
    <row r="89" spans="1:6" x14ac:dyDescent="0.2">
      <c r="A89" s="83" t="s">
        <v>19</v>
      </c>
      <c r="B89" s="63">
        <v>0.37826354198094614</v>
      </c>
      <c r="C89" s="63">
        <v>0.38087545202334089</v>
      </c>
      <c r="D89" s="63">
        <v>0.24355979453005694</v>
      </c>
      <c r="E89" s="63">
        <v>0.26590949704286621</v>
      </c>
      <c r="F89" s="63">
        <v>0.31715207139430257</v>
      </c>
    </row>
    <row r="90" spans="1:6" x14ac:dyDescent="0.2">
      <c r="A90" s="83" t="s">
        <v>18</v>
      </c>
      <c r="B90" s="63">
        <v>0.52513401821381189</v>
      </c>
      <c r="C90" s="63">
        <v>0.51687365235455307</v>
      </c>
      <c r="D90" s="63">
        <v>0.28565671119726915</v>
      </c>
      <c r="E90" s="63">
        <v>0.3914333333333333</v>
      </c>
      <c r="F90" s="63">
        <v>0.42977442877474181</v>
      </c>
    </row>
    <row r="91" spans="1:6" x14ac:dyDescent="0.2">
      <c r="A91" s="83" t="s">
        <v>54</v>
      </c>
      <c r="B91" s="63">
        <v>0.40326639239725814</v>
      </c>
      <c r="C91" s="63">
        <v>0.41520021169675969</v>
      </c>
      <c r="D91" s="63">
        <v>0.32561504842190797</v>
      </c>
      <c r="E91" s="63">
        <v>0.3635857075940499</v>
      </c>
      <c r="F91" s="63">
        <v>0.37691684002749387</v>
      </c>
    </row>
    <row r="101" spans="1:11" x14ac:dyDescent="0.2">
      <c r="A101" s="63"/>
      <c r="B101" s="82" t="s">
        <v>55</v>
      </c>
    </row>
    <row r="102" spans="1:11" x14ac:dyDescent="0.2">
      <c r="A102" s="63"/>
      <c r="B102" t="s">
        <v>17</v>
      </c>
      <c r="G102" t="s">
        <v>65</v>
      </c>
      <c r="H102" t="s">
        <v>66</v>
      </c>
      <c r="I102" t="s">
        <v>69</v>
      </c>
      <c r="J102" t="s">
        <v>67</v>
      </c>
      <c r="K102" s="64" t="s">
        <v>68</v>
      </c>
    </row>
    <row r="103" spans="1:11" x14ac:dyDescent="0.2">
      <c r="A103" s="82" t="s">
        <v>53</v>
      </c>
      <c r="B103" t="s">
        <v>62</v>
      </c>
      <c r="C103" s="64" t="s">
        <v>61</v>
      </c>
      <c r="D103" t="s">
        <v>64</v>
      </c>
      <c r="E103" s="64" t="s">
        <v>63</v>
      </c>
      <c r="F103" s="64" t="s">
        <v>56</v>
      </c>
      <c r="K103" s="64"/>
    </row>
    <row r="104" spans="1:11" x14ac:dyDescent="0.2">
      <c r="A104" s="83" t="s">
        <v>57</v>
      </c>
      <c r="B104" s="63">
        <v>7.5726114153255636E-4</v>
      </c>
      <c r="C104" s="64">
        <v>994312</v>
      </c>
      <c r="D104" s="63">
        <v>0.27890124815432876</v>
      </c>
      <c r="E104" s="64">
        <v>734</v>
      </c>
      <c r="F104" s="64">
        <v>61886</v>
      </c>
      <c r="G104" s="63">
        <v>7.5726114153255636E-4</v>
      </c>
      <c r="H104" s="64">
        <v>994312</v>
      </c>
      <c r="I104" s="63">
        <v>0.27890124815432876</v>
      </c>
      <c r="J104" s="64">
        <v>734</v>
      </c>
      <c r="K104" s="64">
        <v>61886</v>
      </c>
    </row>
    <row r="105" spans="1:11" x14ac:dyDescent="0.2">
      <c r="A105" s="83" t="s">
        <v>58</v>
      </c>
      <c r="B105" s="63">
        <v>3.4028980357165797E-4</v>
      </c>
      <c r="C105" s="64">
        <v>1081521</v>
      </c>
      <c r="D105" s="63">
        <v>0.24226508713580489</v>
      </c>
      <c r="E105" s="64">
        <v>359</v>
      </c>
      <c r="F105" s="64">
        <v>33292</v>
      </c>
      <c r="G105" s="63">
        <v>3.4028980357165797E-4</v>
      </c>
      <c r="H105" s="64">
        <v>1081521</v>
      </c>
      <c r="I105" s="63">
        <v>0.24226508713580489</v>
      </c>
      <c r="J105" s="64">
        <v>359</v>
      </c>
      <c r="K105" s="64">
        <v>33292</v>
      </c>
    </row>
    <row r="106" spans="1:11" x14ac:dyDescent="0.2">
      <c r="A106" s="83" t="s">
        <v>59</v>
      </c>
      <c r="B106" s="63">
        <v>3.7189498486268874E-4</v>
      </c>
      <c r="C106" s="64">
        <v>1273905</v>
      </c>
      <c r="D106" s="63">
        <v>0.22602985068587386</v>
      </c>
      <c r="E106" s="64">
        <v>477</v>
      </c>
      <c r="F106" s="64">
        <v>54308.7</v>
      </c>
      <c r="G106" s="63">
        <v>3.7189498486268874E-4</v>
      </c>
      <c r="H106" s="64">
        <v>1273905</v>
      </c>
      <c r="I106" s="63">
        <v>0.22602985068587386</v>
      </c>
      <c r="J106" s="64">
        <v>477</v>
      </c>
      <c r="K106" s="64">
        <v>54308.7</v>
      </c>
    </row>
    <row r="107" spans="1:11" x14ac:dyDescent="0.2">
      <c r="A107" s="83" t="s">
        <v>60</v>
      </c>
      <c r="B107" s="63">
        <v>5.4301986542317187E-4</v>
      </c>
      <c r="C107" s="64">
        <v>1413815</v>
      </c>
      <c r="D107" s="63">
        <v>0.27616666666666667</v>
      </c>
      <c r="E107" s="64">
        <v>768</v>
      </c>
      <c r="F107" s="64">
        <v>92120.799999999988</v>
      </c>
      <c r="G107" s="63">
        <v>5.4301986542317187E-4</v>
      </c>
      <c r="H107" s="64">
        <v>1413815</v>
      </c>
      <c r="I107" s="63">
        <v>0.27616666666666667</v>
      </c>
      <c r="J107" s="64">
        <v>768</v>
      </c>
      <c r="K107" s="64">
        <v>92120.799999999988</v>
      </c>
    </row>
    <row r="108" spans="1:11" x14ac:dyDescent="0.2">
      <c r="A108" s="83" t="s">
        <v>54</v>
      </c>
      <c r="B108" s="63">
        <v>5.0311644884751868E-4</v>
      </c>
      <c r="C108" s="64">
        <v>4763553</v>
      </c>
      <c r="D108" s="63">
        <v>0.25584071316066853</v>
      </c>
      <c r="E108" s="64">
        <v>2338</v>
      </c>
      <c r="F108" s="64">
        <v>241607.50000000003</v>
      </c>
      <c r="G108" s="63">
        <v>5.0311644884751868E-4</v>
      </c>
      <c r="H108" s="64">
        <v>4763553</v>
      </c>
      <c r="I108" s="63">
        <v>0.25584071316066853</v>
      </c>
      <c r="J108" s="64">
        <v>2338</v>
      </c>
      <c r="K108" s="64">
        <v>241607.5</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009F6-C67C-8F47-958B-FDDD00E0F5AB}">
  <dimension ref="A1:Y76"/>
  <sheetViews>
    <sheetView topLeftCell="B103" zoomScale="89" zoomScaleNormal="89" workbookViewId="0">
      <selection activeCell="K154" sqref="K154"/>
    </sheetView>
  </sheetViews>
  <sheetFormatPr baseColWidth="10" defaultRowHeight="15" x14ac:dyDescent="0.2"/>
  <cols>
    <col min="1" max="1" width="18" customWidth="1"/>
    <col min="2" max="2" width="18.5" customWidth="1"/>
    <col min="3" max="3" width="15.83203125" customWidth="1"/>
    <col min="4" max="4" width="13.33203125" customWidth="1"/>
    <col min="5" max="5" width="14.83203125" customWidth="1"/>
    <col min="6" max="6" width="17" customWidth="1"/>
    <col min="7" max="7" width="10.83203125" customWidth="1"/>
    <col min="10" max="10" width="12.5" customWidth="1"/>
    <col min="11" max="11" width="13.5" style="63" customWidth="1"/>
    <col min="13" max="13" width="10.83203125" style="80"/>
    <col min="14" max="17" width="10.83203125" style="66"/>
    <col min="18" max="18" width="21.6640625" customWidth="1"/>
    <col min="20" max="20" width="20" customWidth="1"/>
    <col min="21" max="21" width="14" customWidth="1"/>
    <col min="22" max="22" width="14.83203125" style="63" customWidth="1"/>
    <col min="23" max="23" width="19.1640625" style="63" customWidth="1"/>
    <col min="24" max="24" width="18.5" customWidth="1"/>
    <col min="25" max="25" width="14.1640625" style="80" customWidth="1"/>
    <col min="26" max="26" width="21.6640625" customWidth="1"/>
  </cols>
  <sheetData>
    <row r="1" spans="1:18" x14ac:dyDescent="0.2">
      <c r="A1" s="29" t="s">
        <v>15</v>
      </c>
      <c r="B1" s="29" t="s">
        <v>16</v>
      </c>
      <c r="C1" s="11" t="s">
        <v>21</v>
      </c>
      <c r="D1" s="11" t="s">
        <v>3</v>
      </c>
      <c r="E1" s="11" t="s">
        <v>9</v>
      </c>
      <c r="F1" s="11" t="s">
        <v>4</v>
      </c>
      <c r="G1" s="11" t="s">
        <v>5</v>
      </c>
      <c r="H1" s="30" t="s">
        <v>22</v>
      </c>
      <c r="I1" s="30" t="s">
        <v>27</v>
      </c>
      <c r="J1" s="30" t="s">
        <v>33</v>
      </c>
      <c r="K1" s="63" t="s">
        <v>32</v>
      </c>
      <c r="L1" s="65" t="s">
        <v>34</v>
      </c>
      <c r="M1" s="75" t="s">
        <v>35</v>
      </c>
      <c r="N1" s="66" t="s">
        <v>29</v>
      </c>
      <c r="O1" s="66" t="s">
        <v>28</v>
      </c>
      <c r="P1" s="66" t="s">
        <v>30</v>
      </c>
      <c r="Q1" s="66" t="s">
        <v>31</v>
      </c>
      <c r="R1" s="81" t="s">
        <v>36</v>
      </c>
    </row>
    <row r="2" spans="1:18" x14ac:dyDescent="0.2">
      <c r="A2" s="31" t="s">
        <v>17</v>
      </c>
      <c r="B2" s="32">
        <v>43466</v>
      </c>
      <c r="C2" s="33">
        <v>379350</v>
      </c>
      <c r="D2" s="34">
        <v>0.26897324370633979</v>
      </c>
      <c r="E2" s="34">
        <v>4.9294846447871363E-4</v>
      </c>
      <c r="F2" s="35">
        <v>187</v>
      </c>
      <c r="G2" s="36">
        <v>16538</v>
      </c>
      <c r="H2" s="37" t="s">
        <v>23</v>
      </c>
      <c r="I2" s="38">
        <f>SUMIFS(C2:C13,B2:B13, "&gt;="&amp;DATE(2019,1, 1), B2:B13, "&lt;"&amp;DATE(2019, 1+3, 1))</f>
        <v>994312</v>
      </c>
      <c r="J2" s="67">
        <f>(N2/I2)</f>
        <v>0.27818431236875346</v>
      </c>
      <c r="K2" s="67">
        <f>Q2/I2</f>
        <v>7.3819887520214982E-4</v>
      </c>
      <c r="L2" s="68">
        <f>F2+F3+F4</f>
        <v>734</v>
      </c>
      <c r="M2" s="76">
        <f>SUM(G2:G4)</f>
        <v>61886</v>
      </c>
      <c r="N2" s="66">
        <f>SUMIFS(O2:O13,B2:B13, "&gt;="&amp;DATE(2019,1, 1),B2:B13, "&lt;"&amp;DATE(2019, 1+3, 1))</f>
        <v>276602</v>
      </c>
      <c r="O2" s="66">
        <f>D2*C2</f>
        <v>102035</v>
      </c>
      <c r="P2" s="66">
        <f>E2*C2</f>
        <v>187</v>
      </c>
      <c r="Q2" s="66">
        <f>SUMIFS(P2:P13,B2:B13, "&gt;="&amp;DATE(2019,1, 1),B2:B13, "&lt;"&amp;DATE(2019, 1+3, 1))</f>
        <v>734</v>
      </c>
      <c r="R2" t="str">
        <f>A2&amp;"-"&amp;H2</f>
        <v>Organic Google-Q1</v>
      </c>
    </row>
    <row r="3" spans="1:18" x14ac:dyDescent="0.2">
      <c r="A3" s="31" t="s">
        <v>17</v>
      </c>
      <c r="B3" s="32">
        <v>43497</v>
      </c>
      <c r="C3" s="33">
        <v>307681</v>
      </c>
      <c r="D3" s="34">
        <v>0.28550999249222409</v>
      </c>
      <c r="E3" s="34">
        <v>9.9453654921818381E-4</v>
      </c>
      <c r="F3" s="35">
        <v>306</v>
      </c>
      <c r="G3" s="36">
        <v>24398</v>
      </c>
      <c r="H3" s="37"/>
      <c r="I3" s="38"/>
      <c r="J3" s="37"/>
      <c r="K3" s="67"/>
      <c r="L3" s="68"/>
      <c r="M3" s="76"/>
      <c r="O3" s="66">
        <f t="shared" ref="O3:O49" si="0">D3*C3</f>
        <v>87846</v>
      </c>
      <c r="P3" s="66">
        <f t="shared" ref="P3:P49" si="1">E3*C3</f>
        <v>306</v>
      </c>
    </row>
    <row r="4" spans="1:18" x14ac:dyDescent="0.2">
      <c r="A4" s="31" t="s">
        <v>17</v>
      </c>
      <c r="B4" s="32">
        <v>43525</v>
      </c>
      <c r="C4" s="33">
        <v>307281</v>
      </c>
      <c r="D4" s="34">
        <v>0.28222050826442246</v>
      </c>
      <c r="E4" s="34">
        <v>7.8429841090077164E-4</v>
      </c>
      <c r="F4" s="35">
        <v>241</v>
      </c>
      <c r="G4" s="36">
        <v>20950</v>
      </c>
      <c r="H4" s="37"/>
      <c r="I4" s="38"/>
      <c r="J4" s="37"/>
      <c r="K4" s="67"/>
      <c r="L4" s="68"/>
      <c r="M4" s="76"/>
      <c r="O4" s="66">
        <f t="shared" si="0"/>
        <v>86721</v>
      </c>
      <c r="P4" s="66">
        <f t="shared" si="1"/>
        <v>241</v>
      </c>
    </row>
    <row r="5" spans="1:18" x14ac:dyDescent="0.2">
      <c r="A5" s="39" t="s">
        <v>17</v>
      </c>
      <c r="B5" s="40">
        <v>43556</v>
      </c>
      <c r="C5" s="41">
        <v>325075</v>
      </c>
      <c r="D5" s="42">
        <v>0.27223563792970851</v>
      </c>
      <c r="E5" s="42">
        <v>5.0757517495962471E-4</v>
      </c>
      <c r="F5" s="43">
        <v>165</v>
      </c>
      <c r="G5" s="44">
        <v>14637</v>
      </c>
      <c r="H5" s="45" t="s">
        <v>24</v>
      </c>
      <c r="I5" s="46">
        <f>SUMIFS(C2:C13,B2:B13, "&gt;="&amp;DATE(2019,4, 1), B2:B13, "&lt;"&amp;DATE(2019, 4+3, 1))</f>
        <v>1081521</v>
      </c>
      <c r="J5" s="69">
        <f>N5/I5</f>
        <v>0.24077942083417705</v>
      </c>
      <c r="K5" s="69">
        <f>Q5/I5</f>
        <v>3.3193992534587865E-4</v>
      </c>
      <c r="L5" s="70">
        <f>SUM(F5:F7)</f>
        <v>359</v>
      </c>
      <c r="M5" s="77">
        <f>SUM(G5:G7)</f>
        <v>33292</v>
      </c>
      <c r="N5" s="66">
        <f>SUMIFS(O2:O13,B2:B13, "&gt;="&amp;DATE(2019,4, 1),B2:B13, "&lt;"&amp;DATE(2019, 4+3, 1))</f>
        <v>260408</v>
      </c>
      <c r="O5" s="66">
        <f t="shared" si="0"/>
        <v>88497</v>
      </c>
      <c r="P5" s="66">
        <f t="shared" si="1"/>
        <v>165</v>
      </c>
      <c r="Q5" s="66">
        <f>SUMIFS(P2:P13,B2:B13, "&gt;="&amp;DATE(2019,4, 1),B2:B13, "&lt;"&amp;DATE(2019, 4+3, 1))</f>
        <v>359</v>
      </c>
      <c r="R5" t="str">
        <f>A5&amp;"-"&amp;H5</f>
        <v>Organic Google-Q2</v>
      </c>
    </row>
    <row r="6" spans="1:18" x14ac:dyDescent="0.2">
      <c r="A6" s="39" t="s">
        <v>17</v>
      </c>
      <c r="B6" s="40">
        <v>43586</v>
      </c>
      <c r="C6" s="41">
        <v>383223</v>
      </c>
      <c r="D6" s="42">
        <v>0.22588936467800733</v>
      </c>
      <c r="E6" s="42">
        <v>2.4267854486813162E-4</v>
      </c>
      <c r="F6" s="43">
        <v>93</v>
      </c>
      <c r="G6" s="44">
        <v>8325</v>
      </c>
      <c r="H6" s="45"/>
      <c r="I6" s="46"/>
      <c r="J6" s="69"/>
      <c r="K6" s="69"/>
      <c r="L6" s="70"/>
      <c r="M6" s="77"/>
      <c r="O6" s="66">
        <f t="shared" si="0"/>
        <v>86566</v>
      </c>
      <c r="P6" s="66">
        <f t="shared" si="1"/>
        <v>93</v>
      </c>
    </row>
    <row r="7" spans="1:18" x14ac:dyDescent="0.2">
      <c r="A7" s="39" t="s">
        <v>17</v>
      </c>
      <c r="B7" s="40">
        <v>43617</v>
      </c>
      <c r="C7" s="41">
        <v>373223</v>
      </c>
      <c r="D7" s="42">
        <v>0.22867025879969885</v>
      </c>
      <c r="E7" s="42">
        <v>2.7061569088721754E-4</v>
      </c>
      <c r="F7" s="43">
        <v>101</v>
      </c>
      <c r="G7" s="44">
        <v>10330</v>
      </c>
      <c r="H7" s="45"/>
      <c r="I7" s="46"/>
      <c r="J7" s="69"/>
      <c r="K7" s="69"/>
      <c r="L7" s="70"/>
      <c r="M7" s="77"/>
      <c r="O7" s="66">
        <f t="shared" si="0"/>
        <v>85345</v>
      </c>
      <c r="P7" s="66">
        <f t="shared" si="1"/>
        <v>100.99999999999999</v>
      </c>
    </row>
    <row r="8" spans="1:18" x14ac:dyDescent="0.2">
      <c r="A8" s="47" t="s">
        <v>17</v>
      </c>
      <c r="B8" s="48">
        <v>43647</v>
      </c>
      <c r="C8" s="49">
        <v>395408</v>
      </c>
      <c r="D8" s="50">
        <v>0.19638955205762149</v>
      </c>
      <c r="E8" s="50">
        <v>3.1612916278881558E-4</v>
      </c>
      <c r="F8" s="51">
        <v>125</v>
      </c>
      <c r="G8" s="52">
        <v>12827.1</v>
      </c>
      <c r="H8" s="53" t="s">
        <v>25</v>
      </c>
      <c r="I8" s="54">
        <f>SUMIFS(C2:C13,B2:B13, "&gt;="&amp;DATE(2019,7, 1), B2:B13, "&lt;"&amp;DATE(2019, 7+3, 1))</f>
        <v>1273905</v>
      </c>
      <c r="J8" s="73">
        <f>N8/I8</f>
        <v>0.22662135991302335</v>
      </c>
      <c r="K8" s="73">
        <f>Q8/I8</f>
        <v>3.7443922427496558E-4</v>
      </c>
      <c r="L8" s="74">
        <f>SUM(F8:F10)</f>
        <v>477</v>
      </c>
      <c r="M8" s="78">
        <f>SUM(G8:G10)</f>
        <v>54308.7</v>
      </c>
      <c r="N8" s="66">
        <f>SUMIFS(O2:O13,B2:B13, "&gt;="&amp;DATE(2019,7, 1),B2:B13, "&lt;"&amp;DATE(2019, 7+3, 1))</f>
        <v>288694.08350000001</v>
      </c>
      <c r="O8" s="66">
        <f t="shared" si="0"/>
        <v>77654</v>
      </c>
      <c r="P8" s="66">
        <f t="shared" si="1"/>
        <v>124.99999999999999</v>
      </c>
      <c r="Q8" s="66">
        <f>SUMIFS(P2:P13,B2:B13, "&gt;="&amp;DATE(2019,7, 1),B2:B13, "&lt;"&amp;DATE(2019, 7+3, 1))</f>
        <v>477</v>
      </c>
      <c r="R8" t="str">
        <f>A8&amp;"-"&amp;H8</f>
        <v>Organic Google-Q3</v>
      </c>
    </row>
    <row r="9" spans="1:18" x14ac:dyDescent="0.2">
      <c r="A9" s="47" t="s">
        <v>17</v>
      </c>
      <c r="B9" s="48">
        <v>43678</v>
      </c>
      <c r="C9" s="49">
        <v>421807</v>
      </c>
      <c r="D9" s="50">
        <v>0.25650000000000001</v>
      </c>
      <c r="E9" s="50">
        <v>3.7694964758764081E-4</v>
      </c>
      <c r="F9" s="51">
        <v>159</v>
      </c>
      <c r="G9" s="52">
        <v>18667.400000000001</v>
      </c>
      <c r="H9" s="53"/>
      <c r="I9" s="54"/>
      <c r="J9" s="73"/>
      <c r="K9" s="73"/>
      <c r="L9" s="74"/>
      <c r="M9" s="78"/>
      <c r="O9" s="66">
        <f t="shared" si="0"/>
        <v>108193.4955</v>
      </c>
      <c r="P9" s="66">
        <f t="shared" si="1"/>
        <v>159</v>
      </c>
    </row>
    <row r="10" spans="1:18" x14ac:dyDescent="0.2">
      <c r="A10" s="47" t="s">
        <v>17</v>
      </c>
      <c r="B10" s="48">
        <v>43709</v>
      </c>
      <c r="C10" s="49">
        <v>456690</v>
      </c>
      <c r="D10" s="50">
        <v>0.22520000000000001</v>
      </c>
      <c r="E10" s="50">
        <v>4.2260614421160963E-4</v>
      </c>
      <c r="F10" s="51">
        <v>193</v>
      </c>
      <c r="G10" s="52">
        <v>22814.2</v>
      </c>
      <c r="H10" s="53"/>
      <c r="I10" s="54"/>
      <c r="J10" s="73"/>
      <c r="K10" s="73"/>
      <c r="L10" s="74"/>
      <c r="M10" s="78"/>
      <c r="O10" s="66">
        <f t="shared" si="0"/>
        <v>102846.588</v>
      </c>
      <c r="P10" s="66">
        <f t="shared" si="1"/>
        <v>193</v>
      </c>
    </row>
    <row r="11" spans="1:18" x14ac:dyDescent="0.2">
      <c r="A11" s="55" t="s">
        <v>17</v>
      </c>
      <c r="B11" s="56">
        <v>43739</v>
      </c>
      <c r="C11" s="57">
        <v>505774</v>
      </c>
      <c r="D11" s="58">
        <v>0.218</v>
      </c>
      <c r="E11" s="58">
        <v>5.5162977930854487E-4</v>
      </c>
      <c r="F11" s="59">
        <v>279</v>
      </c>
      <c r="G11" s="60">
        <v>32998.6</v>
      </c>
      <c r="H11" s="61" t="s">
        <v>26</v>
      </c>
      <c r="I11" s="62">
        <f>SUMIFS(C2:C13,B2:B13, "&gt;="&amp;DATE(2019,10, 1), B2:B13, "&lt;"&amp;DATE(2019, 10+3, 1))</f>
        <v>1413815</v>
      </c>
      <c r="J11" s="71">
        <f>N11/I11</f>
        <v>0.2744050173466826</v>
      </c>
      <c r="K11" s="71">
        <f>Q11/I11</f>
        <v>5.4321109904761228E-4</v>
      </c>
      <c r="L11" s="72">
        <f>SUM(F11:F13)</f>
        <v>768</v>
      </c>
      <c r="M11" s="79">
        <f>SUM(G11:G13)</f>
        <v>92120.799999999988</v>
      </c>
      <c r="N11" s="66">
        <f>SUMIFS(O2:O13,B2:B13, "&gt;="&amp;DATE(2019,10, 1),B2:B13, "&lt;"&amp;DATE(2019, 10+3, 1))</f>
        <v>387957.92960000003</v>
      </c>
      <c r="O11" s="66">
        <f t="shared" si="0"/>
        <v>110258.732</v>
      </c>
      <c r="P11" s="66">
        <f t="shared" si="1"/>
        <v>279</v>
      </c>
      <c r="Q11" s="66">
        <f>SUMIFS(P2:P13,B2:B13, "&gt;="&amp;DATE(2019,10, 1),B2:B13, "&lt;"&amp;DATE(2019, 10+3, 1))</f>
        <v>768</v>
      </c>
      <c r="R11" t="str">
        <f>A11&amp;"-"&amp;H11</f>
        <v>Organic Google-Q4</v>
      </c>
    </row>
    <row r="12" spans="1:18" x14ac:dyDescent="0.2">
      <c r="A12" s="55" t="s">
        <v>17</v>
      </c>
      <c r="B12" s="56">
        <v>43770</v>
      </c>
      <c r="C12" s="57">
        <v>463090</v>
      </c>
      <c r="D12" s="58">
        <v>0.33389999999999997</v>
      </c>
      <c r="E12" s="58">
        <v>5.2905482735537371E-4</v>
      </c>
      <c r="F12" s="59">
        <v>245</v>
      </c>
      <c r="G12" s="60">
        <v>28126.1</v>
      </c>
      <c r="H12" s="61"/>
      <c r="I12" s="62"/>
      <c r="J12" s="71"/>
      <c r="K12" s="71"/>
      <c r="L12" s="72"/>
      <c r="M12" s="79"/>
      <c r="O12" s="66">
        <f t="shared" si="0"/>
        <v>154625.75099999999</v>
      </c>
      <c r="P12" s="66">
        <f t="shared" si="1"/>
        <v>245</v>
      </c>
    </row>
    <row r="13" spans="1:18" x14ac:dyDescent="0.2">
      <c r="A13" s="55" t="s">
        <v>17</v>
      </c>
      <c r="B13" s="56">
        <v>43800</v>
      </c>
      <c r="C13" s="57">
        <v>444951</v>
      </c>
      <c r="D13" s="58">
        <v>0.27660000000000001</v>
      </c>
      <c r="E13" s="58">
        <v>5.4837498960559703E-4</v>
      </c>
      <c r="F13" s="59">
        <v>244</v>
      </c>
      <c r="G13" s="60">
        <v>30996.1</v>
      </c>
      <c r="H13" s="61"/>
      <c r="I13" s="62"/>
      <c r="J13" s="71"/>
      <c r="K13" s="71"/>
      <c r="L13" s="72"/>
      <c r="M13" s="79"/>
      <c r="O13" s="66">
        <f t="shared" si="0"/>
        <v>123073.44660000001</v>
      </c>
      <c r="P13" s="66">
        <f t="shared" si="1"/>
        <v>244</v>
      </c>
    </row>
    <row r="14" spans="1:18" x14ac:dyDescent="0.2">
      <c r="A14" s="31" t="s">
        <v>18</v>
      </c>
      <c r="B14" s="32">
        <v>43466</v>
      </c>
      <c r="C14" s="33">
        <v>220422</v>
      </c>
      <c r="D14" s="34">
        <v>0.55855586103020571</v>
      </c>
      <c r="E14" s="34">
        <v>8.9827694150311672E-4</v>
      </c>
      <c r="F14" s="35">
        <v>198</v>
      </c>
      <c r="G14" s="36">
        <v>17822</v>
      </c>
      <c r="H14" s="37" t="s">
        <v>23</v>
      </c>
      <c r="I14" s="37">
        <f>SUMIFS(C14:C25,B14:B25, "&gt;="&amp;DATE(2019,1, 1), B14:B25, "&lt;"&amp;DATE(2019, 1+3, 1))</f>
        <v>698330</v>
      </c>
      <c r="J14" s="67">
        <f>N14/I14</f>
        <v>0.52429796800939388</v>
      </c>
      <c r="K14" s="67">
        <f>Q14/I14</f>
        <v>1.0840147208339896E-3</v>
      </c>
      <c r="L14" s="68">
        <f>SUM(F14:F16)</f>
        <v>757</v>
      </c>
      <c r="M14" s="76">
        <f>SUM(G14:G16)</f>
        <v>64518</v>
      </c>
      <c r="N14" s="66">
        <f>SUMIFS(O14:O25,B14:B25, "&gt;="&amp;DATE(2019,1, 1),B14:B25, "&lt;"&amp;DATE(2019, 1+3, 1))</f>
        <v>366133</v>
      </c>
      <c r="O14" s="66">
        <f t="shared" si="0"/>
        <v>123118</v>
      </c>
      <c r="P14" s="66">
        <f t="shared" si="1"/>
        <v>198</v>
      </c>
      <c r="Q14" s="66">
        <f>SUMIFS(P14:P25,B14:B25, "&gt;="&amp;DATE(2019,1, 1),B14:B25, "&lt;"&amp;DATE(2019, 1+3, 1))</f>
        <v>757</v>
      </c>
      <c r="R14" t="str">
        <f>A14&amp;"-"&amp;H14</f>
        <v>Sponsered Google-Q1</v>
      </c>
    </row>
    <row r="15" spans="1:18" x14ac:dyDescent="0.2">
      <c r="A15" s="31" t="s">
        <v>18</v>
      </c>
      <c r="B15" s="32">
        <v>43497</v>
      </c>
      <c r="C15" s="33">
        <v>242288</v>
      </c>
      <c r="D15" s="34">
        <v>0.51375222875255899</v>
      </c>
      <c r="E15" s="34">
        <v>1.3826520504523542E-3</v>
      </c>
      <c r="F15" s="35">
        <v>335</v>
      </c>
      <c r="G15" s="36">
        <v>27142</v>
      </c>
      <c r="H15" s="37"/>
      <c r="I15" s="37"/>
      <c r="J15" s="67"/>
      <c r="K15" s="67"/>
      <c r="L15" s="68"/>
      <c r="M15" s="76"/>
      <c r="O15" s="66">
        <f t="shared" si="0"/>
        <v>124476.00000000001</v>
      </c>
      <c r="P15" s="66">
        <f t="shared" si="1"/>
        <v>335</v>
      </c>
    </row>
    <row r="16" spans="1:18" x14ac:dyDescent="0.2">
      <c r="A16" s="31" t="s">
        <v>18</v>
      </c>
      <c r="B16" s="32">
        <v>43525</v>
      </c>
      <c r="C16" s="33">
        <v>235620</v>
      </c>
      <c r="D16" s="34">
        <v>0.50309396485867075</v>
      </c>
      <c r="E16" s="34">
        <v>9.5068330362448007E-4</v>
      </c>
      <c r="F16" s="35">
        <v>224</v>
      </c>
      <c r="G16" s="36">
        <v>19554</v>
      </c>
      <c r="H16" s="37"/>
      <c r="I16" s="37"/>
      <c r="J16" s="67"/>
      <c r="K16" s="67"/>
      <c r="L16" s="68"/>
      <c r="M16" s="76"/>
      <c r="O16" s="66">
        <f t="shared" si="0"/>
        <v>118539</v>
      </c>
      <c r="P16" s="66">
        <f t="shared" si="1"/>
        <v>224</v>
      </c>
    </row>
    <row r="17" spans="1:18" x14ac:dyDescent="0.2">
      <c r="A17" s="39" t="s">
        <v>18</v>
      </c>
      <c r="B17" s="40">
        <v>43556</v>
      </c>
      <c r="C17" s="41">
        <v>222830</v>
      </c>
      <c r="D17" s="42">
        <v>0.56328591302786879</v>
      </c>
      <c r="E17" s="42">
        <v>8.885697617017457E-4</v>
      </c>
      <c r="F17" s="43">
        <v>198</v>
      </c>
      <c r="G17" s="44">
        <v>17989</v>
      </c>
      <c r="H17" s="45" t="s">
        <v>24</v>
      </c>
      <c r="I17" s="45">
        <f>SUMIFS(C14:C25,B14:B25, "&gt;="&amp;DATE(2019,4, 1), B14:B25, "&lt;"&amp;DATE(2019, 4+3, 1))</f>
        <v>636058</v>
      </c>
      <c r="J17" s="69">
        <f>N17/I17</f>
        <v>0.51752984790695189</v>
      </c>
      <c r="K17" s="69">
        <f>Q17/I17</f>
        <v>6.0529071248219507E-4</v>
      </c>
      <c r="L17" s="70">
        <f>SUM(F17:F19)</f>
        <v>385</v>
      </c>
      <c r="M17" s="77">
        <f>SUM(G17:G19)</f>
        <v>36080</v>
      </c>
      <c r="N17" s="66">
        <f>SUMIFS(O14:O25,B14:B25, "&gt;="&amp;DATE(2019,4, 1),B14:B25, "&lt;"&amp;DATE(2019, 4+3, 1))</f>
        <v>329179</v>
      </c>
      <c r="O17" s="66">
        <f t="shared" si="0"/>
        <v>125517</v>
      </c>
      <c r="P17" s="66">
        <f t="shared" si="1"/>
        <v>198</v>
      </c>
      <c r="Q17" s="66">
        <f>SUMIFS(P14:P25,B14:B25, "&gt;="&amp;DATE(2019,4, 1),B14:B25, "&lt;"&amp;DATE(2019, 4+3, 1))</f>
        <v>385</v>
      </c>
      <c r="R17" t="str">
        <f>A17&amp;"-"&amp;H17</f>
        <v>Sponsered Google-Q2</v>
      </c>
    </row>
    <row r="18" spans="1:18" x14ac:dyDescent="0.2">
      <c r="A18" s="39" t="s">
        <v>18</v>
      </c>
      <c r="B18" s="40">
        <v>43586</v>
      </c>
      <c r="C18" s="41">
        <v>213883</v>
      </c>
      <c r="D18" s="42">
        <v>0.47060776218773814</v>
      </c>
      <c r="E18" s="42">
        <v>4.2546625959052377E-4</v>
      </c>
      <c r="F18" s="43">
        <v>91</v>
      </c>
      <c r="G18" s="44">
        <v>8115</v>
      </c>
      <c r="H18" s="45"/>
      <c r="I18" s="45"/>
      <c r="J18" s="69"/>
      <c r="K18" s="69"/>
      <c r="L18" s="70"/>
      <c r="M18" s="77"/>
      <c r="O18" s="66">
        <f t="shared" si="0"/>
        <v>100655</v>
      </c>
      <c r="P18" s="66">
        <f t="shared" si="1"/>
        <v>91</v>
      </c>
    </row>
    <row r="19" spans="1:18" x14ac:dyDescent="0.2">
      <c r="A19" s="39" t="s">
        <v>18</v>
      </c>
      <c r="B19" s="40">
        <v>43617</v>
      </c>
      <c r="C19" s="41">
        <v>199345</v>
      </c>
      <c r="D19" s="42">
        <v>0.51672728184805239</v>
      </c>
      <c r="E19" s="42">
        <v>4.8157716521608269E-4</v>
      </c>
      <c r="F19" s="43">
        <v>96</v>
      </c>
      <c r="G19" s="44">
        <v>9976</v>
      </c>
      <c r="H19" s="45"/>
      <c r="I19" s="45"/>
      <c r="J19" s="69"/>
      <c r="K19" s="69"/>
      <c r="L19" s="70"/>
      <c r="M19" s="77"/>
      <c r="O19" s="66">
        <f t="shared" si="0"/>
        <v>103007</v>
      </c>
      <c r="P19" s="66">
        <f t="shared" si="1"/>
        <v>96</v>
      </c>
    </row>
    <row r="20" spans="1:18" x14ac:dyDescent="0.2">
      <c r="A20" s="47" t="s">
        <v>18</v>
      </c>
      <c r="B20" s="48">
        <v>43647</v>
      </c>
      <c r="C20" s="49">
        <v>237290</v>
      </c>
      <c r="D20" s="50">
        <v>0.3102701335918075</v>
      </c>
      <c r="E20" s="50">
        <v>4.9306755446921493E-4</v>
      </c>
      <c r="F20" s="51">
        <v>117</v>
      </c>
      <c r="G20" s="52">
        <v>12831.4</v>
      </c>
      <c r="H20" s="53" t="s">
        <v>25</v>
      </c>
      <c r="I20" s="53">
        <f>SUMIFS(C14:C25,B14:B25, "&gt;="&amp;DATE(2019,7, 1), B14:B25, "&lt;"&amp;DATE(2019, 7+3, 1))</f>
        <v>698950</v>
      </c>
      <c r="J20" s="73">
        <f>N20/I20</f>
        <v>0.28444021303383649</v>
      </c>
      <c r="K20" s="73">
        <f>Q20/I20</f>
        <v>4.6069103655483224E-4</v>
      </c>
      <c r="L20" s="74">
        <f>SUM(F20:F22)</f>
        <v>322</v>
      </c>
      <c r="M20" s="78">
        <f>SUM(G20:G22)</f>
        <v>36405.899999999994</v>
      </c>
      <c r="N20" s="66">
        <f>SUMIFS(O14:O25,B14:B25, "&gt;="&amp;DATE(2019,7, 1),B14:B25, "&lt;"&amp;DATE(2019, 7+3, 1))</f>
        <v>198809.48690000002</v>
      </c>
      <c r="O20" s="66">
        <f t="shared" si="0"/>
        <v>73624</v>
      </c>
      <c r="P20" s="66">
        <f t="shared" si="1"/>
        <v>117.00000000000001</v>
      </c>
      <c r="Q20" s="66">
        <f>SUMIFS(P14:P25,B14:B25, "&gt;="&amp;DATE(2019,7, 1),B14:B25, "&lt;"&amp;DATE(2019, 7+3, 1))</f>
        <v>322</v>
      </c>
      <c r="R20" t="str">
        <f>A20&amp;"-"&amp;H20</f>
        <v>Sponsered Google-Q3</v>
      </c>
    </row>
    <row r="21" spans="1:18" x14ac:dyDescent="0.2">
      <c r="A21" s="47" t="s">
        <v>18</v>
      </c>
      <c r="B21" s="48">
        <v>43678</v>
      </c>
      <c r="C21" s="49">
        <v>212243</v>
      </c>
      <c r="D21" s="50">
        <v>0.30049999999999999</v>
      </c>
      <c r="E21" s="50">
        <v>4.8529280117601053E-4</v>
      </c>
      <c r="F21" s="51">
        <v>103</v>
      </c>
      <c r="G21" s="52">
        <v>11871.7</v>
      </c>
      <c r="H21" s="53"/>
      <c r="I21" s="53"/>
      <c r="J21" s="73"/>
      <c r="K21" s="73"/>
      <c r="L21" s="74"/>
      <c r="M21" s="78"/>
      <c r="O21" s="66">
        <f t="shared" si="0"/>
        <v>63779.021499999995</v>
      </c>
      <c r="P21" s="66">
        <f t="shared" si="1"/>
        <v>103</v>
      </c>
    </row>
    <row r="22" spans="1:18" x14ac:dyDescent="0.2">
      <c r="A22" s="47" t="s">
        <v>18</v>
      </c>
      <c r="B22" s="48">
        <v>43709</v>
      </c>
      <c r="C22" s="49">
        <v>249417</v>
      </c>
      <c r="D22" s="50">
        <v>0.2462</v>
      </c>
      <c r="E22" s="50">
        <v>4.0895367998171735E-4</v>
      </c>
      <c r="F22" s="51">
        <v>102</v>
      </c>
      <c r="G22" s="52">
        <v>11702.8</v>
      </c>
      <c r="H22" s="53"/>
      <c r="I22" s="53"/>
      <c r="J22" s="73"/>
      <c r="K22" s="73"/>
      <c r="L22" s="74"/>
      <c r="M22" s="78"/>
      <c r="O22" s="66">
        <f t="shared" si="0"/>
        <v>61406.465400000001</v>
      </c>
      <c r="P22" s="66">
        <f t="shared" si="1"/>
        <v>102</v>
      </c>
    </row>
    <row r="23" spans="1:18" x14ac:dyDescent="0.2">
      <c r="A23" s="55" t="s">
        <v>18</v>
      </c>
      <c r="B23" s="56">
        <v>43739</v>
      </c>
      <c r="C23" s="57">
        <v>274451</v>
      </c>
      <c r="D23" s="58">
        <v>0.33339999999999997</v>
      </c>
      <c r="E23" s="58">
        <v>3.7893831685801839E-4</v>
      </c>
      <c r="F23" s="59">
        <v>104</v>
      </c>
      <c r="G23" s="60">
        <v>12015.9</v>
      </c>
      <c r="H23" s="61" t="s">
        <v>26</v>
      </c>
      <c r="I23" s="61">
        <f>SUMIFS(C14:C25,B14:B25, "&gt;="&amp;DATE(2019,10, 1), B14:B25, "&lt;"&amp;DATE(2019, 10+3, 1))</f>
        <v>680287</v>
      </c>
      <c r="J23" s="71">
        <f>N23/I23</f>
        <v>0.38540484912985257</v>
      </c>
      <c r="K23" s="71">
        <f>Q23/I23</f>
        <v>5.7328745073770336E-4</v>
      </c>
      <c r="L23" s="72">
        <f>SUM(F23:F25)</f>
        <v>390</v>
      </c>
      <c r="M23" s="79">
        <f>SUM(G23:G25)</f>
        <v>45341.399999999994</v>
      </c>
      <c r="N23" s="66">
        <f>SUMIFS(O14:O25,B14:B25, "&gt;="&amp;DATE(2019,10, 1),B14:B25, "&lt;"&amp;DATE(2019, 10+3, 1))</f>
        <v>262185.90860000002</v>
      </c>
      <c r="O23" s="66">
        <f t="shared" si="0"/>
        <v>91501.963399999993</v>
      </c>
      <c r="P23" s="66">
        <f t="shared" si="1"/>
        <v>104</v>
      </c>
      <c r="Q23" s="66">
        <f>SUMIFS(P14:P25,B14:B25, "&gt;="&amp;DATE(2019,10, 1),B14:B25, "&lt;"&amp;DATE(2019, 10+3, 1))</f>
        <v>390</v>
      </c>
      <c r="R23" t="str">
        <f>A23&amp;"-"&amp;H23</f>
        <v>Sponsered Google-Q4</v>
      </c>
    </row>
    <row r="24" spans="1:18" x14ac:dyDescent="0.2">
      <c r="A24" s="55" t="s">
        <v>18</v>
      </c>
      <c r="B24" s="56">
        <v>43770</v>
      </c>
      <c r="C24" s="57">
        <v>204072</v>
      </c>
      <c r="D24" s="58">
        <v>0.44219999999999998</v>
      </c>
      <c r="E24" s="58">
        <v>6.3212983652828419E-4</v>
      </c>
      <c r="F24" s="59">
        <v>129</v>
      </c>
      <c r="G24" s="60">
        <v>14400.7</v>
      </c>
      <c r="H24" s="61"/>
      <c r="I24" s="61"/>
      <c r="J24" s="71"/>
      <c r="K24" s="71"/>
      <c r="L24" s="72"/>
      <c r="M24" s="79"/>
      <c r="O24" s="66">
        <f t="shared" si="0"/>
        <v>90240.638399999996</v>
      </c>
      <c r="P24" s="66">
        <f t="shared" si="1"/>
        <v>129</v>
      </c>
    </row>
    <row r="25" spans="1:18" x14ac:dyDescent="0.2">
      <c r="A25" s="55" t="s">
        <v>18</v>
      </c>
      <c r="B25" s="56">
        <v>43800</v>
      </c>
      <c r="C25" s="57">
        <v>201764</v>
      </c>
      <c r="D25" s="58">
        <v>0.3987</v>
      </c>
      <c r="E25" s="58">
        <v>7.7813683313177767E-4</v>
      </c>
      <c r="F25" s="59">
        <v>157</v>
      </c>
      <c r="G25" s="60">
        <v>18924.8</v>
      </c>
      <c r="H25" s="61"/>
      <c r="I25" s="61"/>
      <c r="J25" s="71"/>
      <c r="K25" s="71"/>
      <c r="L25" s="72"/>
      <c r="M25" s="79"/>
      <c r="O25" s="66">
        <f t="shared" si="0"/>
        <v>80443.306800000006</v>
      </c>
      <c r="P25" s="66">
        <f t="shared" si="1"/>
        <v>157</v>
      </c>
    </row>
    <row r="26" spans="1:18" x14ac:dyDescent="0.2">
      <c r="A26" s="31" t="s">
        <v>19</v>
      </c>
      <c r="B26" s="32">
        <v>43466</v>
      </c>
      <c r="C26" s="33">
        <v>46490</v>
      </c>
      <c r="D26" s="34">
        <v>0.37349967734996775</v>
      </c>
      <c r="E26" s="34">
        <v>1.5057001505700151E-4</v>
      </c>
      <c r="F26" s="35">
        <v>7</v>
      </c>
      <c r="G26" s="36">
        <v>828</v>
      </c>
      <c r="H26" s="37" t="s">
        <v>23</v>
      </c>
      <c r="I26" s="37">
        <f>SUMIFS(C26:C37,B26:B37, "&gt;="&amp;DATE(2019,1, 1), B26:B37, "&lt;"&amp;DATE(2019, 1+3, 1))</f>
        <v>120164</v>
      </c>
      <c r="J26" s="67">
        <f>N26/I26</f>
        <v>0.37778369561599145</v>
      </c>
      <c r="K26" s="67">
        <f>Q26/I26</f>
        <v>1.7476115974834392E-4</v>
      </c>
      <c r="L26" s="68">
        <f>SUM(F26:F28)</f>
        <v>21</v>
      </c>
      <c r="M26" s="76">
        <f>SUM(G26:G28)</f>
        <v>2174</v>
      </c>
      <c r="N26" s="66">
        <f>SUMIFS(O26:O37,B26:B37, "&gt;="&amp;DATE(2019,1, 1),B26:B37, "&lt;"&amp;DATE(2019, 1+3, 1))</f>
        <v>45396</v>
      </c>
      <c r="O26" s="66">
        <f t="shared" si="0"/>
        <v>17364</v>
      </c>
      <c r="P26" s="66">
        <f t="shared" si="1"/>
        <v>7</v>
      </c>
      <c r="Q26" s="66">
        <f>SUMIFS(P26:P37,B26:B37, "&gt;="&amp;DATE(2019,1, 1),B26:B37, "&lt;"&amp;DATE(2019, 1+3, 1))</f>
        <v>21</v>
      </c>
      <c r="R26" t="str">
        <f>A26&amp;"-"&amp;H26</f>
        <v>Sponsered Facebook-Q1</v>
      </c>
    </row>
    <row r="27" spans="1:18" x14ac:dyDescent="0.2">
      <c r="A27" s="31" t="s">
        <v>19</v>
      </c>
      <c r="B27" s="32">
        <v>43497</v>
      </c>
      <c r="C27" s="33">
        <v>37761</v>
      </c>
      <c r="D27" s="34">
        <v>0.37432801038108099</v>
      </c>
      <c r="E27" s="34">
        <v>1.5889409708429332E-4</v>
      </c>
      <c r="F27" s="35">
        <v>6</v>
      </c>
      <c r="G27" s="36">
        <v>447</v>
      </c>
      <c r="H27" s="37"/>
      <c r="I27" s="37"/>
      <c r="J27" s="67"/>
      <c r="K27" s="67"/>
      <c r="L27" s="68"/>
      <c r="M27" s="76"/>
      <c r="O27" s="66">
        <f t="shared" si="0"/>
        <v>14135</v>
      </c>
      <c r="P27" s="66">
        <f t="shared" si="1"/>
        <v>6</v>
      </c>
    </row>
    <row r="28" spans="1:18" x14ac:dyDescent="0.2">
      <c r="A28" s="31" t="s">
        <v>19</v>
      </c>
      <c r="B28" s="32">
        <v>43525</v>
      </c>
      <c r="C28" s="33">
        <v>35913</v>
      </c>
      <c r="D28" s="34">
        <v>0.38696293821178962</v>
      </c>
      <c r="E28" s="34">
        <v>2.22760560242809E-4</v>
      </c>
      <c r="F28" s="35">
        <v>8</v>
      </c>
      <c r="G28" s="36">
        <v>899</v>
      </c>
      <c r="H28" s="37"/>
      <c r="I28" s="37"/>
      <c r="J28" s="67"/>
      <c r="K28" s="67"/>
      <c r="L28" s="68"/>
      <c r="M28" s="76"/>
      <c r="O28" s="66">
        <f t="shared" si="0"/>
        <v>13897</v>
      </c>
      <c r="P28" s="66">
        <f t="shared" si="1"/>
        <v>8</v>
      </c>
    </row>
    <row r="29" spans="1:18" x14ac:dyDescent="0.2">
      <c r="A29" s="39" t="s">
        <v>19</v>
      </c>
      <c r="B29" s="40">
        <v>43556</v>
      </c>
      <c r="C29" s="41">
        <v>47884</v>
      </c>
      <c r="D29" s="42">
        <v>0.36939269902263805</v>
      </c>
      <c r="E29" s="42">
        <v>2.9237323531868681E-4</v>
      </c>
      <c r="F29" s="43">
        <v>14</v>
      </c>
      <c r="G29" s="44">
        <v>1755.8</v>
      </c>
      <c r="H29" s="45" t="s">
        <v>24</v>
      </c>
      <c r="I29" s="45">
        <f>SUMIFS(C26:C37,B26:B37, "&gt;="&amp;DATE(2019,4, 1), B26:B37, "&lt;"&amp;DATE(2019, 4+3, 1))</f>
        <v>160835</v>
      </c>
      <c r="J29" s="69">
        <f>N29/I29</f>
        <v>0.38156495787608419</v>
      </c>
      <c r="K29" s="69">
        <f>Q29/I29</f>
        <v>1.119159386949358E-4</v>
      </c>
      <c r="L29" s="70">
        <f>SUM(F29:F31)</f>
        <v>18</v>
      </c>
      <c r="M29" s="77">
        <f>SUM(G29:G31)</f>
        <v>2061.8000000000002</v>
      </c>
      <c r="N29" s="66">
        <f>SUMIFS(O26:O37,B26:B37, "&gt;="&amp;DATE(2019,4, 1),B26:B37, "&lt;"&amp;DATE(2019, 4+3, 1))</f>
        <v>61369</v>
      </c>
      <c r="O29" s="66">
        <f t="shared" si="0"/>
        <v>17688</v>
      </c>
      <c r="P29" s="66">
        <f t="shared" si="1"/>
        <v>13.999999999999998</v>
      </c>
      <c r="Q29" s="66">
        <f>SUMIFS(P26:P37,B26:B37, "&gt;="&amp;DATE(2019,4, 1),B26:B37, "&lt;"&amp;DATE(2019, 4+3, 1))</f>
        <v>18</v>
      </c>
      <c r="R29" t="str">
        <f>A29&amp;"-"&amp;H29</f>
        <v>Sponsered Facebook-Q2</v>
      </c>
    </row>
    <row r="30" spans="1:18" x14ac:dyDescent="0.2">
      <c r="A30" s="39" t="s">
        <v>19</v>
      </c>
      <c r="B30" s="40">
        <v>43586</v>
      </c>
      <c r="C30" s="41">
        <v>55694</v>
      </c>
      <c r="D30" s="42">
        <v>0.37878407009731746</v>
      </c>
      <c r="E30" s="42">
        <v>1.7955255503285813E-5</v>
      </c>
      <c r="F30" s="43">
        <v>1</v>
      </c>
      <c r="G30" s="44">
        <v>74</v>
      </c>
      <c r="H30" s="45"/>
      <c r="I30" s="45"/>
      <c r="J30" s="69"/>
      <c r="K30" s="69"/>
      <c r="L30" s="70"/>
      <c r="M30" s="77"/>
      <c r="O30" s="66">
        <f t="shared" si="0"/>
        <v>21096</v>
      </c>
      <c r="P30" s="66">
        <f t="shared" si="1"/>
        <v>1</v>
      </c>
    </row>
    <row r="31" spans="1:18" x14ac:dyDescent="0.2">
      <c r="A31" s="39" t="s">
        <v>19</v>
      </c>
      <c r="B31" s="40">
        <v>43617</v>
      </c>
      <c r="C31" s="41">
        <v>57257</v>
      </c>
      <c r="D31" s="42">
        <v>0.39444958695006727</v>
      </c>
      <c r="E31" s="42">
        <v>5.2395340307735302E-5</v>
      </c>
      <c r="F31" s="43">
        <v>3</v>
      </c>
      <c r="G31" s="44">
        <v>232</v>
      </c>
      <c r="H31" s="45"/>
      <c r="I31" s="45"/>
      <c r="J31" s="69"/>
      <c r="K31" s="69"/>
      <c r="L31" s="70"/>
      <c r="M31" s="77"/>
      <c r="O31" s="66">
        <f t="shared" si="0"/>
        <v>22585</v>
      </c>
      <c r="P31" s="66">
        <f t="shared" si="1"/>
        <v>3</v>
      </c>
    </row>
    <row r="32" spans="1:18" x14ac:dyDescent="0.2">
      <c r="A32" s="47" t="s">
        <v>19</v>
      </c>
      <c r="B32" s="48">
        <v>43647</v>
      </c>
      <c r="C32" s="49">
        <v>72030</v>
      </c>
      <c r="D32" s="50">
        <v>0.24947938359017077</v>
      </c>
      <c r="E32" s="50">
        <v>1.3883104262113008E-4</v>
      </c>
      <c r="F32" s="51">
        <v>10</v>
      </c>
      <c r="G32" s="52">
        <v>1218.4000000000001</v>
      </c>
      <c r="H32" s="53" t="s">
        <v>25</v>
      </c>
      <c r="I32" s="53">
        <f>SUMIFS(C26:C37,B26:B37, "&gt;="&amp;DATE(2019,7, 1), B26:B37, "&lt;"&amp;DATE(2019, 7+3, 1))</f>
        <v>204862</v>
      </c>
      <c r="J32" s="73">
        <f>N32/I32</f>
        <v>0.24117755464654256</v>
      </c>
      <c r="K32" s="73">
        <f>Q32/I32</f>
        <v>1.4155870781306442E-4</v>
      </c>
      <c r="L32" s="74">
        <f>SUM(F32:F34)</f>
        <v>29</v>
      </c>
      <c r="M32" s="78">
        <f>SUM(G32:G34)</f>
        <v>3407.5000000000005</v>
      </c>
      <c r="N32" s="66">
        <f>SUMIFS(O26:O37,B26:B37, "&gt;="&amp;DATE(2019,7, 1),B26:B37, "&lt;"&amp;DATE(2019, 7+3, 1))</f>
        <v>49408.116200000004</v>
      </c>
      <c r="O32" s="66">
        <f t="shared" si="0"/>
        <v>17970</v>
      </c>
      <c r="P32" s="66">
        <f t="shared" si="1"/>
        <v>10</v>
      </c>
      <c r="Q32" s="66">
        <f>SUMIFS(P26:P37,B26:B37, "&gt;="&amp;DATE(2019,7, 1),B26:B37, "&lt;"&amp;DATE(2019, 7+3, 1))</f>
        <v>29</v>
      </c>
      <c r="R32" t="str">
        <f>A32&amp;"-"&amp;H32</f>
        <v>Sponsered Facebook-Q3</v>
      </c>
    </row>
    <row r="33" spans="1:18" x14ac:dyDescent="0.2">
      <c r="A33" s="47" t="s">
        <v>19</v>
      </c>
      <c r="B33" s="48">
        <v>43678</v>
      </c>
      <c r="C33" s="49">
        <v>73221</v>
      </c>
      <c r="D33" s="50">
        <v>0.20230000000000001</v>
      </c>
      <c r="E33" s="50">
        <v>1.0925827289985113E-4</v>
      </c>
      <c r="F33" s="51">
        <v>8</v>
      </c>
      <c r="G33" s="52">
        <v>946.2</v>
      </c>
      <c r="H33" s="53"/>
      <c r="I33" s="53"/>
      <c r="J33" s="73"/>
      <c r="K33" s="73"/>
      <c r="L33" s="74"/>
      <c r="M33" s="78"/>
      <c r="O33" s="66">
        <f t="shared" si="0"/>
        <v>14812.6083</v>
      </c>
      <c r="P33" s="66">
        <f t="shared" si="1"/>
        <v>8</v>
      </c>
    </row>
    <row r="34" spans="1:18" x14ac:dyDescent="0.2">
      <c r="A34" s="47" t="s">
        <v>19</v>
      </c>
      <c r="B34" s="48">
        <v>43709</v>
      </c>
      <c r="C34" s="49">
        <v>59611</v>
      </c>
      <c r="D34" s="50">
        <v>0.27889999999999998</v>
      </c>
      <c r="E34" s="50">
        <v>1.8452970089413029E-4</v>
      </c>
      <c r="F34" s="51">
        <v>11</v>
      </c>
      <c r="G34" s="52">
        <v>1242.9000000000001</v>
      </c>
      <c r="H34" s="53"/>
      <c r="I34" s="53"/>
      <c r="J34" s="73"/>
      <c r="K34" s="73"/>
      <c r="L34" s="74"/>
      <c r="M34" s="78"/>
      <c r="O34" s="66">
        <f t="shared" si="0"/>
        <v>16625.507900000001</v>
      </c>
      <c r="P34" s="66">
        <f t="shared" si="1"/>
        <v>11</v>
      </c>
    </row>
    <row r="35" spans="1:18" x14ac:dyDescent="0.2">
      <c r="A35" s="55" t="s">
        <v>19</v>
      </c>
      <c r="B35" s="56">
        <v>43739</v>
      </c>
      <c r="C35" s="57">
        <v>60685</v>
      </c>
      <c r="D35" s="58">
        <v>0.26850000000000002</v>
      </c>
      <c r="E35" s="58">
        <v>8.2392683529702558E-5</v>
      </c>
      <c r="F35" s="59">
        <v>5</v>
      </c>
      <c r="G35" s="60">
        <v>604.5</v>
      </c>
      <c r="H35" s="61" t="s">
        <v>26</v>
      </c>
      <c r="I35" s="61">
        <f>SUMIFS(C26:C37,B26:B37, "&gt;="&amp;DATE(2019,10, 1), B26:B37, "&lt;"&amp;DATE(2019, 10+3, 1))</f>
        <v>154789</v>
      </c>
      <c r="J35" s="71">
        <f>N35/I35</f>
        <v>0.26674679919115701</v>
      </c>
      <c r="K35" s="71">
        <f>Q35/I35</f>
        <v>2.0673303658528706E-4</v>
      </c>
      <c r="L35" s="72">
        <f>SUM(F35:F37)</f>
        <v>32</v>
      </c>
      <c r="M35" s="79">
        <f>SUM(G35:G37)</f>
        <v>4337.2</v>
      </c>
      <c r="N35" s="66">
        <f>SUMIFS(O26:O37,B26:B37, "&gt;="&amp;DATE(2019,10, 1),B26:B37, "&lt;"&amp;DATE(2019, 10+3, 1))</f>
        <v>41289.470300000001</v>
      </c>
      <c r="O35" s="66">
        <f t="shared" si="0"/>
        <v>16293.922500000001</v>
      </c>
      <c r="P35" s="66">
        <f t="shared" si="1"/>
        <v>5</v>
      </c>
      <c r="Q35" s="66">
        <f>SUMIFS(P26:P37,B26:B37, "&gt;="&amp;DATE(2019,10, 1),B26:B37, "&lt;"&amp;DATE(2019, 10+3, 1))</f>
        <v>32</v>
      </c>
      <c r="R35" t="str">
        <f>A35&amp;"-"&amp;H35</f>
        <v>Sponsered Facebook-Q4</v>
      </c>
    </row>
    <row r="36" spans="1:18" x14ac:dyDescent="0.2">
      <c r="A36" s="55" t="s">
        <v>19</v>
      </c>
      <c r="B36" s="56">
        <v>43770</v>
      </c>
      <c r="C36" s="57">
        <v>53186</v>
      </c>
      <c r="D36" s="58">
        <v>0.27229999999999999</v>
      </c>
      <c r="E36" s="58">
        <v>2.0682134396269694E-4</v>
      </c>
      <c r="F36" s="59">
        <v>11</v>
      </c>
      <c r="G36" s="60">
        <v>1536.1</v>
      </c>
      <c r="H36" s="61"/>
      <c r="I36" s="61"/>
      <c r="J36" s="71"/>
      <c r="K36" s="71"/>
      <c r="L36" s="72"/>
      <c r="M36" s="79"/>
      <c r="O36" s="66">
        <f t="shared" si="0"/>
        <v>14482.547799999998</v>
      </c>
      <c r="P36" s="66">
        <f t="shared" si="1"/>
        <v>11</v>
      </c>
    </row>
    <row r="37" spans="1:18" x14ac:dyDescent="0.2">
      <c r="A37" s="55" t="s">
        <v>19</v>
      </c>
      <c r="B37" s="56">
        <v>43800</v>
      </c>
      <c r="C37" s="57">
        <v>40918</v>
      </c>
      <c r="D37" s="58">
        <v>0.25692849112859867</v>
      </c>
      <c r="E37" s="58">
        <v>3.9102595434771981E-4</v>
      </c>
      <c r="F37" s="59">
        <v>16</v>
      </c>
      <c r="G37" s="60">
        <v>2196.6</v>
      </c>
      <c r="H37" s="61"/>
      <c r="I37" s="61"/>
      <c r="J37" s="71"/>
      <c r="K37" s="71"/>
      <c r="L37" s="72"/>
      <c r="M37" s="79"/>
      <c r="O37" s="66">
        <f t="shared" si="0"/>
        <v>10513</v>
      </c>
      <c r="P37" s="66">
        <f t="shared" si="1"/>
        <v>15.999999999999998</v>
      </c>
    </row>
    <row r="38" spans="1:18" x14ac:dyDescent="0.2">
      <c r="A38" s="31" t="s">
        <v>20</v>
      </c>
      <c r="B38" s="32">
        <v>43466</v>
      </c>
      <c r="C38" s="33">
        <v>145109</v>
      </c>
      <c r="D38" s="34">
        <v>0.37886002935724178</v>
      </c>
      <c r="E38" s="34">
        <v>2.2052388204728859E-4</v>
      </c>
      <c r="F38" s="35">
        <v>32</v>
      </c>
      <c r="G38" s="36">
        <v>2988</v>
      </c>
      <c r="H38" s="37" t="s">
        <v>23</v>
      </c>
      <c r="I38" s="37">
        <f>SUMIFS(C38:C49,B38:B49, "&gt;="&amp;DATE(2019,1, 1), B38:B49, "&lt;"&amp;DATE(2019, 1+3, 1))</f>
        <v>398187</v>
      </c>
      <c r="J38" s="67">
        <f>N38/I38</f>
        <v>0.42821086574900735</v>
      </c>
      <c r="K38" s="67">
        <f>Q38/I38</f>
        <v>3.4657083229738789E-4</v>
      </c>
      <c r="L38" s="68">
        <f>SUM(F38:F40)</f>
        <v>138</v>
      </c>
      <c r="M38" s="76">
        <f>SUM(G38:G40)</f>
        <v>11261</v>
      </c>
      <c r="N38" s="66">
        <f>SUMIFS(O38:O49,B38:B49, "&gt;="&amp;DATE(2019,1, 1),B38:B49, "&lt;"&amp;DATE(2019, 1+3, 1))</f>
        <v>170508</v>
      </c>
      <c r="O38" s="66">
        <f t="shared" si="0"/>
        <v>54976</v>
      </c>
      <c r="P38" s="66">
        <f t="shared" si="1"/>
        <v>32</v>
      </c>
      <c r="Q38" s="66">
        <f>SUMIFS(P38:P49,B38:B49, "&gt;="&amp;DATE(2019,1, 1),B38:B49, "&lt;"&amp;DATE(2019, 1+3, 1))</f>
        <v>138</v>
      </c>
      <c r="R38" t="str">
        <f>A38&amp;"-"&amp;H38</f>
        <v>Direct-Q1</v>
      </c>
    </row>
    <row r="39" spans="1:18" x14ac:dyDescent="0.2">
      <c r="A39" s="31" t="s">
        <v>20</v>
      </c>
      <c r="B39" s="32">
        <v>43497</v>
      </c>
      <c r="C39" s="33">
        <v>122531</v>
      </c>
      <c r="D39" s="34">
        <v>0.4634337432976145</v>
      </c>
      <c r="E39" s="34">
        <v>5.6312280157674388E-4</v>
      </c>
      <c r="F39" s="35">
        <v>69</v>
      </c>
      <c r="G39" s="36">
        <v>5078</v>
      </c>
      <c r="H39" s="37"/>
      <c r="I39" s="37"/>
      <c r="J39" s="67"/>
      <c r="K39" s="67"/>
      <c r="L39" s="68"/>
      <c r="M39" s="76"/>
      <c r="O39" s="66">
        <f t="shared" si="0"/>
        <v>56785</v>
      </c>
      <c r="P39" s="66">
        <f t="shared" si="1"/>
        <v>69</v>
      </c>
    </row>
    <row r="40" spans="1:18" x14ac:dyDescent="0.2">
      <c r="A40" s="31" t="s">
        <v>20</v>
      </c>
      <c r="B40" s="32">
        <v>43525</v>
      </c>
      <c r="C40" s="33">
        <v>130547</v>
      </c>
      <c r="D40" s="34">
        <v>0.45000651106498041</v>
      </c>
      <c r="E40" s="34">
        <v>2.8342282855982901E-4</v>
      </c>
      <c r="F40" s="35">
        <v>37</v>
      </c>
      <c r="G40" s="36">
        <v>3195</v>
      </c>
      <c r="H40" s="37"/>
      <c r="I40" s="37"/>
      <c r="J40" s="67"/>
      <c r="K40" s="67"/>
      <c r="L40" s="68"/>
      <c r="M40" s="76"/>
      <c r="O40" s="66">
        <f t="shared" si="0"/>
        <v>58747</v>
      </c>
      <c r="P40" s="66">
        <f t="shared" si="1"/>
        <v>37</v>
      </c>
    </row>
    <row r="41" spans="1:18" x14ac:dyDescent="0.2">
      <c r="A41" s="39" t="s">
        <v>20</v>
      </c>
      <c r="B41" s="40">
        <v>43556</v>
      </c>
      <c r="C41" s="41">
        <v>127927</v>
      </c>
      <c r="D41" s="42">
        <v>0.47473949987102021</v>
      </c>
      <c r="E41" s="42">
        <v>4.0648182166391772E-4</v>
      </c>
      <c r="F41" s="43">
        <v>52</v>
      </c>
      <c r="G41" s="44">
        <v>6057.46</v>
      </c>
      <c r="H41" s="45" t="s">
        <v>24</v>
      </c>
      <c r="I41" s="45">
        <f>SUMIFS(C38:C49,B38:B49, "&gt;="&amp;DATE(2019,4, 1), B38:B49, "&lt;"&amp;DATE(2019, 4+3, 1))</f>
        <v>547751</v>
      </c>
      <c r="J41" s="69">
        <f>N41/I41</f>
        <v>0.52777813276470509</v>
      </c>
      <c r="K41" s="69">
        <f>Q41/I41</f>
        <v>1.6430823494617081E-4</v>
      </c>
      <c r="L41" s="70">
        <f>SUM(F41:F43)</f>
        <v>90</v>
      </c>
      <c r="M41" s="77">
        <f>SUM(G41:G43)</f>
        <v>9339.69</v>
      </c>
      <c r="N41" s="66">
        <f>SUMIFS(O38:O49,B38:B49, "&gt;="&amp;DATE(2019,4, 1),B38:B49, "&lt;"&amp;DATE(2019, 4+3, 1))</f>
        <v>289091</v>
      </c>
      <c r="O41" s="66">
        <f t="shared" si="0"/>
        <v>60732</v>
      </c>
      <c r="P41" s="66">
        <f t="shared" si="1"/>
        <v>52</v>
      </c>
      <c r="Q41" s="66">
        <f>SUMIFS(P38:P49,B38:B49, "&gt;="&amp;DATE(2019,4, 1),B38:B49, "&lt;"&amp;DATE(2019, 4+3, 1))</f>
        <v>90</v>
      </c>
      <c r="R41" t="str">
        <f>A41&amp;"-"&amp;H41</f>
        <v>Direct-Q2</v>
      </c>
    </row>
    <row r="42" spans="1:18" x14ac:dyDescent="0.2">
      <c r="A42" s="39" t="s">
        <v>20</v>
      </c>
      <c r="B42" s="40">
        <v>43586</v>
      </c>
      <c r="C42" s="41">
        <v>217740</v>
      </c>
      <c r="D42" s="42">
        <v>0.54728575365114351</v>
      </c>
      <c r="E42" s="42">
        <v>7.8074768072012497E-5</v>
      </c>
      <c r="F42" s="43">
        <v>17</v>
      </c>
      <c r="G42" s="44">
        <v>1358</v>
      </c>
      <c r="H42" s="45"/>
      <c r="I42" s="45"/>
      <c r="J42" s="69"/>
      <c r="K42" s="69"/>
      <c r="L42" s="70"/>
      <c r="M42" s="77"/>
      <c r="O42" s="66">
        <f t="shared" si="0"/>
        <v>119165.99999999999</v>
      </c>
      <c r="P42" s="66">
        <f t="shared" si="1"/>
        <v>17</v>
      </c>
    </row>
    <row r="43" spans="1:18" x14ac:dyDescent="0.2">
      <c r="A43" s="39" t="s">
        <v>20</v>
      </c>
      <c r="B43" s="40">
        <v>43617</v>
      </c>
      <c r="C43" s="41">
        <v>202084</v>
      </c>
      <c r="D43" s="42">
        <v>0.54033471229785635</v>
      </c>
      <c r="E43" s="42">
        <v>1.0391718295362324E-4</v>
      </c>
      <c r="F43" s="43">
        <v>21</v>
      </c>
      <c r="G43" s="44">
        <v>1924.23</v>
      </c>
      <c r="H43" s="45"/>
      <c r="I43" s="45"/>
      <c r="J43" s="69"/>
      <c r="K43" s="69"/>
      <c r="L43" s="70"/>
      <c r="M43" s="77"/>
      <c r="O43" s="66">
        <f t="shared" si="0"/>
        <v>109193</v>
      </c>
      <c r="P43" s="66">
        <f t="shared" si="1"/>
        <v>21</v>
      </c>
    </row>
    <row r="44" spans="1:18" x14ac:dyDescent="0.2">
      <c r="A44" s="47" t="s">
        <v>20</v>
      </c>
      <c r="B44" s="48">
        <v>43647</v>
      </c>
      <c r="C44" s="49">
        <v>246378</v>
      </c>
      <c r="D44" s="50">
        <v>0.51584151182329596</v>
      </c>
      <c r="E44" s="50">
        <v>1.2988172645284887E-4</v>
      </c>
      <c r="F44" s="51">
        <v>32</v>
      </c>
      <c r="G44" s="52">
        <v>3447.2</v>
      </c>
      <c r="H44" s="53" t="s">
        <v>25</v>
      </c>
      <c r="I44" s="53">
        <f>SUMIFS(C38:C49,B38:B49, "&gt;="&amp;DATE(2019,7, 1), B38:B49, "&lt;"&amp;DATE(2019, 7+3, 1))</f>
        <v>623204</v>
      </c>
      <c r="J44" s="73">
        <f>N44/I44</f>
        <v>0.54868912490933952</v>
      </c>
      <c r="K44" s="73">
        <f>Q44/I44</f>
        <v>1.7811182213207875E-4</v>
      </c>
      <c r="L44" s="74">
        <f>SUM(F44:F46)</f>
        <v>111</v>
      </c>
      <c r="M44" s="78">
        <f>SUM(G44:G46)</f>
        <v>13683.1</v>
      </c>
      <c r="N44" s="66">
        <f>SUMIFS(O38:O49,B38:B49, "&gt;="&amp;DATE(2019,7, 1),B38:B49, "&lt;"&amp;DATE(2019, 7+3, 1))</f>
        <v>341945.2574</v>
      </c>
      <c r="O44" s="66">
        <f t="shared" si="0"/>
        <v>127092.00000000001</v>
      </c>
      <c r="P44" s="66">
        <f t="shared" si="1"/>
        <v>32</v>
      </c>
      <c r="Q44" s="66">
        <f>SUMIFS(P38:P49,B38:B49, "&gt;="&amp;DATE(2019,7, 1),B38:B49, "&lt;"&amp;DATE(2019, 7+3, 1))</f>
        <v>111</v>
      </c>
      <c r="R44" t="str">
        <f>A44&amp;"-"&amp;H44</f>
        <v>Direct-Q3</v>
      </c>
    </row>
    <row r="45" spans="1:18" x14ac:dyDescent="0.2">
      <c r="A45" s="47" t="s">
        <v>20</v>
      </c>
      <c r="B45" s="48">
        <v>43678</v>
      </c>
      <c r="C45" s="49">
        <v>220548</v>
      </c>
      <c r="D45" s="50">
        <v>0.60550000000000004</v>
      </c>
      <c r="E45" s="50">
        <v>1.6322977311061538E-4</v>
      </c>
      <c r="F45" s="51">
        <v>36</v>
      </c>
      <c r="G45" s="52">
        <v>4483.6000000000004</v>
      </c>
      <c r="H45" s="53"/>
      <c r="I45" s="53"/>
      <c r="J45" s="73"/>
      <c r="K45" s="73"/>
      <c r="L45" s="74"/>
      <c r="M45" s="78"/>
      <c r="O45" s="66">
        <f t="shared" si="0"/>
        <v>133541.81400000001</v>
      </c>
      <c r="P45" s="66">
        <f t="shared" si="1"/>
        <v>36</v>
      </c>
    </row>
    <row r="46" spans="1:18" x14ac:dyDescent="0.2">
      <c r="A46" s="47" t="s">
        <v>20</v>
      </c>
      <c r="B46" s="48">
        <v>43709</v>
      </c>
      <c r="C46" s="49">
        <v>156278</v>
      </c>
      <c r="D46" s="50">
        <v>0.52029999999999998</v>
      </c>
      <c r="E46" s="50">
        <v>2.7515069299581513E-4</v>
      </c>
      <c r="F46" s="51">
        <v>43</v>
      </c>
      <c r="G46" s="52">
        <v>5752.3</v>
      </c>
      <c r="H46" s="53"/>
      <c r="I46" s="53"/>
      <c r="J46" s="73"/>
      <c r="K46" s="73"/>
      <c r="L46" s="74"/>
      <c r="M46" s="78"/>
      <c r="O46" s="66">
        <f t="shared" si="0"/>
        <v>81311.443400000004</v>
      </c>
      <c r="P46" s="66">
        <f t="shared" si="1"/>
        <v>43</v>
      </c>
    </row>
    <row r="47" spans="1:18" x14ac:dyDescent="0.2">
      <c r="A47" s="55" t="s">
        <v>20</v>
      </c>
      <c r="B47" s="56">
        <v>43739</v>
      </c>
      <c r="C47" s="57">
        <v>144335</v>
      </c>
      <c r="D47" s="58">
        <v>0.49099999999999999</v>
      </c>
      <c r="E47" s="58">
        <v>7.4825925797623589E-4</v>
      </c>
      <c r="F47" s="59">
        <v>108</v>
      </c>
      <c r="G47" s="60">
        <v>18008</v>
      </c>
      <c r="H47" s="61" t="s">
        <v>26</v>
      </c>
      <c r="I47" s="61">
        <f>SUMIFS(C38:C49,B38:B49, "&gt;="&amp;DATE(2019,10, 1), B38:B49, "&lt;"&amp;DATE(2019, 10+3, 1))</f>
        <v>405288</v>
      </c>
      <c r="J47" s="71">
        <f>N47/I47</f>
        <v>0.51935240520321346</v>
      </c>
      <c r="K47" s="71">
        <f>Q47/I47</f>
        <v>4.2685695110637376E-4</v>
      </c>
      <c r="L47" s="72">
        <f>SUM(F47:F49)</f>
        <v>173</v>
      </c>
      <c r="M47" s="79">
        <f>SUM(G47:G49)</f>
        <v>26069.1</v>
      </c>
      <c r="N47" s="66">
        <f>SUMIFS(O38:O49,B38:B49, "&gt;="&amp;DATE(2019,10, 1),B38:B49, "&lt;"&amp;DATE(2019, 10+3, 1))</f>
        <v>210487.29759999999</v>
      </c>
      <c r="O47" s="66">
        <f t="shared" si="0"/>
        <v>70868.485000000001</v>
      </c>
      <c r="P47" s="66">
        <f t="shared" si="1"/>
        <v>108.00000000000001</v>
      </c>
      <c r="Q47" s="66">
        <f>SUMIFS(P38:P49,B38:B49, "&gt;="&amp;DATE(2019,10, 1),B38:B49, "&lt;"&amp;DATE(2019, 10+3, 1))</f>
        <v>173</v>
      </c>
      <c r="R47" t="str">
        <f>A47&amp;"-"&amp;H47</f>
        <v>Direct-Q4</v>
      </c>
    </row>
    <row r="48" spans="1:18" x14ac:dyDescent="0.2">
      <c r="A48" s="55" t="s">
        <v>20</v>
      </c>
      <c r="B48" s="56">
        <v>43770</v>
      </c>
      <c r="C48" s="57">
        <v>128347</v>
      </c>
      <c r="D48" s="58">
        <v>0.5796</v>
      </c>
      <c r="E48" s="58">
        <v>2.3374134183112968E-4</v>
      </c>
      <c r="F48" s="59">
        <v>30</v>
      </c>
      <c r="G48" s="60">
        <v>3377</v>
      </c>
      <c r="H48" s="61"/>
      <c r="I48" s="61"/>
      <c r="J48" s="71"/>
      <c r="K48" s="71"/>
      <c r="L48" s="72"/>
      <c r="M48" s="79"/>
      <c r="O48" s="66">
        <f t="shared" si="0"/>
        <v>74389.921199999997</v>
      </c>
      <c r="P48" s="66">
        <f t="shared" si="1"/>
        <v>30</v>
      </c>
    </row>
    <row r="49" spans="1:25" x14ac:dyDescent="0.2">
      <c r="A49" s="55" t="s">
        <v>20</v>
      </c>
      <c r="B49" s="56">
        <v>43800</v>
      </c>
      <c r="C49" s="57">
        <v>132606</v>
      </c>
      <c r="D49" s="58">
        <v>0.4919</v>
      </c>
      <c r="E49" s="58">
        <v>2.6393979156297601E-4</v>
      </c>
      <c r="F49" s="59">
        <v>35</v>
      </c>
      <c r="G49" s="60">
        <v>4684.1000000000004</v>
      </c>
      <c r="H49" s="61"/>
      <c r="I49" s="61"/>
      <c r="J49" s="71"/>
      <c r="K49" s="71"/>
      <c r="L49" s="72"/>
      <c r="M49" s="79"/>
      <c r="O49" s="66">
        <f t="shared" si="0"/>
        <v>65228.8914</v>
      </c>
      <c r="P49" s="66">
        <f t="shared" si="1"/>
        <v>35</v>
      </c>
    </row>
    <row r="50" spans="1:25" x14ac:dyDescent="0.2">
      <c r="L50" s="64"/>
    </row>
    <row r="60" spans="1:25" x14ac:dyDescent="0.2">
      <c r="T60" t="s">
        <v>22</v>
      </c>
      <c r="U60" t="s">
        <v>27</v>
      </c>
      <c r="V60" s="63" t="s">
        <v>33</v>
      </c>
      <c r="W60" s="63" t="s">
        <v>32</v>
      </c>
      <c r="X60" t="s">
        <v>34</v>
      </c>
      <c r="Y60" s="80" t="s">
        <v>35</v>
      </c>
    </row>
    <row r="61" spans="1:25" x14ac:dyDescent="0.2">
      <c r="S61">
        <v>100</v>
      </c>
      <c r="T61" t="s">
        <v>37</v>
      </c>
      <c r="U61">
        <v>994312</v>
      </c>
      <c r="V61" s="63">
        <v>0.27818431236875346</v>
      </c>
      <c r="W61" s="63">
        <v>7.3819887520214982E-4</v>
      </c>
      <c r="X61">
        <v>734</v>
      </c>
      <c r="Y61" s="80">
        <v>61886</v>
      </c>
    </row>
    <row r="62" spans="1:25" x14ac:dyDescent="0.2">
      <c r="S62">
        <f>((Table1[[#This Row],[QRevenue]]-Y61)/Y61)*100</f>
        <v>-46.20431115276476</v>
      </c>
      <c r="T62" t="s">
        <v>38</v>
      </c>
      <c r="U62">
        <v>1081521</v>
      </c>
      <c r="V62" s="63">
        <v>0.24077942083417705</v>
      </c>
      <c r="W62" s="63">
        <v>3.3193992534587865E-4</v>
      </c>
      <c r="X62">
        <v>359</v>
      </c>
      <c r="Y62" s="80">
        <v>33292</v>
      </c>
    </row>
    <row r="63" spans="1:25" x14ac:dyDescent="0.2">
      <c r="S63">
        <f>((Table1[[#This Row],[QRevenue]]-Y62)/Y62)*100</f>
        <v>63.128379190195837</v>
      </c>
      <c r="T63" t="s">
        <v>39</v>
      </c>
      <c r="U63">
        <v>1273905</v>
      </c>
      <c r="V63" s="63">
        <v>0.22662135991302335</v>
      </c>
      <c r="W63" s="63">
        <v>3.7443922427496558E-4</v>
      </c>
      <c r="X63">
        <v>477</v>
      </c>
      <c r="Y63" s="80">
        <v>54308.7</v>
      </c>
    </row>
    <row r="64" spans="1:25" x14ac:dyDescent="0.2">
      <c r="S64">
        <f>((Table1[[#This Row],[QRevenue]]-Y63)/Y63)*100</f>
        <v>69.624387989401313</v>
      </c>
      <c r="T64" t="s">
        <v>40</v>
      </c>
      <c r="U64">
        <v>1413815</v>
      </c>
      <c r="V64" s="63">
        <v>0.2744050173466826</v>
      </c>
      <c r="W64" s="63">
        <v>5.4321109904761228E-4</v>
      </c>
      <c r="X64">
        <v>768</v>
      </c>
      <c r="Y64" s="80">
        <v>92120.799999999988</v>
      </c>
    </row>
    <row r="65" spans="19:25" x14ac:dyDescent="0.2">
      <c r="S65">
        <v>100</v>
      </c>
      <c r="T65" t="s">
        <v>41</v>
      </c>
      <c r="U65">
        <v>698330</v>
      </c>
      <c r="V65" s="63">
        <v>0.52429796800939388</v>
      </c>
      <c r="W65" s="63">
        <v>1.0840147208339896E-3</v>
      </c>
      <c r="X65">
        <v>757</v>
      </c>
      <c r="Y65" s="80">
        <v>64518</v>
      </c>
    </row>
    <row r="66" spans="19:25" x14ac:dyDescent="0.2">
      <c r="S66">
        <f>((Table1[[#This Row],[QRevenue]]-Y65)/Y65)*100</f>
        <v>-44.077621748969278</v>
      </c>
      <c r="T66" t="s">
        <v>42</v>
      </c>
      <c r="U66">
        <v>636058</v>
      </c>
      <c r="V66" s="63">
        <v>0.51752984790695189</v>
      </c>
      <c r="W66" s="63">
        <v>6.0529071248219507E-4</v>
      </c>
      <c r="X66">
        <v>385</v>
      </c>
      <c r="Y66" s="80">
        <v>36080</v>
      </c>
    </row>
    <row r="67" spans="19:25" x14ac:dyDescent="0.2">
      <c r="S67">
        <f>((Table1[[#This Row],[QRevenue]]-Y66)/Y66)*100</f>
        <v>0.903270509977811</v>
      </c>
      <c r="T67" t="s">
        <v>43</v>
      </c>
      <c r="U67">
        <v>698950</v>
      </c>
      <c r="V67" s="63">
        <v>0.28444021303383649</v>
      </c>
      <c r="W67" s="63">
        <v>4.6069103655483224E-4</v>
      </c>
      <c r="X67">
        <v>322</v>
      </c>
      <c r="Y67" s="80">
        <v>36405.899999999994</v>
      </c>
    </row>
    <row r="68" spans="19:25" x14ac:dyDescent="0.2">
      <c r="S68">
        <f>((Table1[[#This Row],[QRevenue]]-Y67)/Y67)*100</f>
        <v>24.544098621377309</v>
      </c>
      <c r="T68" t="s">
        <v>44</v>
      </c>
      <c r="U68">
        <v>680287</v>
      </c>
      <c r="V68" s="63">
        <v>0.38540484912985257</v>
      </c>
      <c r="W68" s="63">
        <v>5.7328745073770336E-4</v>
      </c>
      <c r="X68">
        <v>390</v>
      </c>
      <c r="Y68" s="80">
        <v>45341.399999999994</v>
      </c>
    </row>
    <row r="69" spans="19:25" x14ac:dyDescent="0.2">
      <c r="S69">
        <v>100</v>
      </c>
      <c r="T69" t="s">
        <v>45</v>
      </c>
      <c r="U69">
        <v>120164</v>
      </c>
      <c r="V69" s="63">
        <v>0.37778369561599145</v>
      </c>
      <c r="W69" s="63">
        <v>1.7476115974834392E-4</v>
      </c>
      <c r="X69">
        <v>21</v>
      </c>
      <c r="Y69" s="80">
        <v>2174</v>
      </c>
    </row>
    <row r="70" spans="19:25" x14ac:dyDescent="0.2">
      <c r="S70">
        <f>((Table1[[#This Row],[QRevenue]]-Y69)/Y69)*100</f>
        <v>-5.1609935602575812</v>
      </c>
      <c r="T70" t="s">
        <v>46</v>
      </c>
      <c r="U70">
        <v>160835</v>
      </c>
      <c r="V70" s="63">
        <v>0.38156495787608419</v>
      </c>
      <c r="W70" s="63">
        <v>1.119159386949358E-4</v>
      </c>
      <c r="X70">
        <v>18</v>
      </c>
      <c r="Y70" s="80">
        <v>2061.8000000000002</v>
      </c>
    </row>
    <row r="71" spans="19:25" x14ac:dyDescent="0.2">
      <c r="S71">
        <f>((Table1[[#This Row],[QRevenue]]-Y70)/Y70)*100</f>
        <v>65.268212241730538</v>
      </c>
      <c r="T71" t="s">
        <v>47</v>
      </c>
      <c r="U71">
        <v>204862</v>
      </c>
      <c r="V71" s="63">
        <v>0.24117755464654256</v>
      </c>
      <c r="W71" s="63">
        <v>1.4155870781306442E-4</v>
      </c>
      <c r="X71">
        <v>29</v>
      </c>
      <c r="Y71" s="80">
        <v>3407.5000000000005</v>
      </c>
    </row>
    <row r="72" spans="19:25" x14ac:dyDescent="0.2">
      <c r="S72">
        <f>((Table1[[#This Row],[QRevenue]]-Y71)/Y71)*100</f>
        <v>27.283932501834169</v>
      </c>
      <c r="T72" t="s">
        <v>48</v>
      </c>
      <c r="U72">
        <v>154789</v>
      </c>
      <c r="V72" s="63">
        <v>0.26674679919115701</v>
      </c>
      <c r="W72" s="63">
        <v>2.0673303658528706E-4</v>
      </c>
      <c r="X72">
        <v>32</v>
      </c>
      <c r="Y72" s="80">
        <v>4337.2</v>
      </c>
    </row>
    <row r="73" spans="19:25" x14ac:dyDescent="0.2">
      <c r="S73">
        <v>100</v>
      </c>
      <c r="T73" t="s">
        <v>49</v>
      </c>
      <c r="U73">
        <v>398187</v>
      </c>
      <c r="V73" s="63">
        <v>0.42821086574900735</v>
      </c>
      <c r="W73" s="63">
        <v>3.4657083229738789E-4</v>
      </c>
      <c r="X73">
        <v>138</v>
      </c>
      <c r="Y73" s="80">
        <v>11261</v>
      </c>
    </row>
    <row r="74" spans="19:25" x14ac:dyDescent="0.2">
      <c r="S74">
        <f>((Table1[[#This Row],[QRevenue]]-Y73)/Y73)*100</f>
        <v>-17.061628629784206</v>
      </c>
      <c r="T74" t="s">
        <v>50</v>
      </c>
      <c r="U74">
        <v>547751</v>
      </c>
      <c r="V74" s="63">
        <v>0.52777813276470509</v>
      </c>
      <c r="W74" s="63">
        <v>1.6430823494617081E-4</v>
      </c>
      <c r="X74">
        <v>90</v>
      </c>
      <c r="Y74" s="80">
        <v>9339.69</v>
      </c>
    </row>
    <row r="75" spans="19:25" x14ac:dyDescent="0.2">
      <c r="S75">
        <f>((Table1[[#This Row],[QRevenue]]-Y74)/Y74)*100</f>
        <v>46.504862581092091</v>
      </c>
      <c r="T75" t="s">
        <v>51</v>
      </c>
      <c r="U75">
        <v>623204</v>
      </c>
      <c r="V75" s="63">
        <v>0.54868912490933952</v>
      </c>
      <c r="W75" s="63">
        <v>1.7811182213207875E-4</v>
      </c>
      <c r="X75">
        <v>111</v>
      </c>
      <c r="Y75" s="80">
        <v>13683.1</v>
      </c>
    </row>
    <row r="76" spans="19:25" x14ac:dyDescent="0.2">
      <c r="S76">
        <f>((Table1[[#This Row],[QRevenue]]-Y75)/Y75)*100</f>
        <v>90.520423003559117</v>
      </c>
      <c r="T76" t="s">
        <v>52</v>
      </c>
      <c r="U76">
        <v>405288</v>
      </c>
      <c r="V76" s="63">
        <v>0.51935240520321346</v>
      </c>
      <c r="W76" s="63">
        <v>4.2685695110637376E-4</v>
      </c>
      <c r="X76">
        <v>173</v>
      </c>
      <c r="Y76" s="80">
        <v>26069.1</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נתונים</vt:lpstr>
      <vt:lpstr>Managment Report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2016-02-25T16:16:35Z</dcterms:created>
  <dcterms:modified xsi:type="dcterms:W3CDTF">2024-04-08T22:06:01Z</dcterms:modified>
</cp:coreProperties>
</file>