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://docs.theaccountancy.co.uk/admin/Templates/Dividend Voucher Templates/New/"/>
    </mc:Choice>
  </mc:AlternateContent>
  <bookViews>
    <workbookView xWindow="0" yWindow="0" windowWidth="28800" windowHeight="12435" tabRatio="831"/>
  </bookViews>
  <sheets>
    <sheet name="DATA" sheetId="1" r:id="rId1"/>
    <sheet name="Shareholders" sheetId="4" r:id="rId2"/>
    <sheet name="Minutes" sheetId="2" r:id="rId3"/>
    <sheet name="Vouchers" sheetId="3" r:id="rId4"/>
  </sheets>
  <definedNames>
    <definedName name="an">DATA!$I$27</definedName>
    <definedName name="ASharename">DATA!$E$7</definedName>
    <definedName name="boarddate">DATA!$M$26</definedName>
    <definedName name="boardtime">DATA!$M$28</definedName>
    <definedName name="BSharename">DATA!$E$9</definedName>
    <definedName name="Company">DATA!$G$5</definedName>
    <definedName name="CompanyNo">DATA!$G$6</definedName>
    <definedName name="Cosec">DATA!$G$12</definedName>
    <definedName name="Dir1Name">DATA!$G$13</definedName>
    <definedName name="DirName2">DATA!$G$14</definedName>
    <definedName name="DirName3">DATA!$G$15</definedName>
    <definedName name="DirName4">DATA!$G$16</definedName>
    <definedName name="Divdate">DATA!$G$26</definedName>
    <definedName name="DivRate">DATA!$G$38</definedName>
    <definedName name="DivRateA">DATA!$G$28</definedName>
    <definedName name="DivrateB">DATA!$G$29</definedName>
    <definedName name="FinalInterim">DATA!$G$27</definedName>
    <definedName name="IssuedShareCapA">DATA!$G$7</definedName>
    <definedName name="IssuedShareCapB">DATA!$G$9</definedName>
    <definedName name="LindseyTyeCopyRight">#REF!</definedName>
    <definedName name="NomVal">DATA!$G$37</definedName>
    <definedName name="NomValA">DATA!$G$8</definedName>
    <definedName name="NomValB">DATA!$G$10</definedName>
    <definedName name="_xlnm.Print_Area" localSheetId="2">Minutes!$A$1:$I$29</definedName>
    <definedName name="_xlnm.Print_Area" localSheetId="3">Vouchers!$C$1:$N$250</definedName>
    <definedName name="RegAddr1">DATA!$G$20</definedName>
    <definedName name="RegAddr2">DATA!$G$21</definedName>
    <definedName name="RegAddr3">DATA!$G$22</definedName>
    <definedName name="RegAddr4">DATA!$G$23</definedName>
    <definedName name="RegAddr5">DATA!$G$24</definedName>
    <definedName name="Shareholders">Shareholders!$A$2:$I$11</definedName>
    <definedName name="Sharetype">DATA!$G$36</definedName>
    <definedName name="TaxRef">DATA!#REF!</definedName>
    <definedName name="YearEnd">DATA!$G$18</definedName>
  </definedNames>
  <calcPr calcId="152511"/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E12" i="2"/>
  <c r="E10" i="2"/>
  <c r="E14" i="2"/>
  <c r="E13" i="2"/>
  <c r="E11" i="2"/>
  <c r="A27" i="2"/>
  <c r="D38" i="3"/>
  <c r="J244" i="3"/>
  <c r="M244" i="3" s="1"/>
  <c r="J219" i="3"/>
  <c r="M219" i="3" s="1"/>
  <c r="J194" i="3"/>
  <c r="M194" i="3" s="1"/>
  <c r="J169" i="3"/>
  <c r="M169" i="3" s="1"/>
  <c r="J144" i="3"/>
  <c r="M144" i="3" s="1"/>
  <c r="J119" i="3"/>
  <c r="M119" i="3" s="1"/>
  <c r="J94" i="3"/>
  <c r="M94" i="3" s="1"/>
  <c r="J69" i="3"/>
  <c r="M69" i="3" s="1"/>
  <c r="J44" i="3"/>
  <c r="M44" i="3" s="1"/>
  <c r="J19" i="3"/>
  <c r="M19" i="3" s="1"/>
  <c r="G36" i="1"/>
  <c r="D244" i="3"/>
  <c r="I27" i="1"/>
  <c r="M231" i="3"/>
  <c r="M206" i="3"/>
  <c r="M181" i="3"/>
  <c r="M156" i="3"/>
  <c r="M131" i="3"/>
  <c r="M106" i="3"/>
  <c r="M81" i="3"/>
  <c r="M56" i="3"/>
  <c r="M31" i="3"/>
  <c r="M6" i="3"/>
  <c r="D188" i="3"/>
  <c r="D13" i="4"/>
  <c r="C13" i="4"/>
  <c r="D242" i="3"/>
  <c r="D241" i="3"/>
  <c r="D236" i="3"/>
  <c r="D235" i="3"/>
  <c r="D234" i="3"/>
  <c r="D233" i="3"/>
  <c r="K233" i="3"/>
  <c r="D232" i="3"/>
  <c r="D231" i="3"/>
  <c r="D217" i="3"/>
  <c r="D216" i="3"/>
  <c r="D211" i="3"/>
  <c r="D210" i="3"/>
  <c r="D209" i="3"/>
  <c r="D208" i="3"/>
  <c r="K208" i="3"/>
  <c r="D207" i="3"/>
  <c r="D206" i="3"/>
  <c r="D192" i="3"/>
  <c r="D191" i="3"/>
  <c r="D186" i="3"/>
  <c r="D185" i="3"/>
  <c r="D184" i="3"/>
  <c r="D183" i="3"/>
  <c r="K183" i="3"/>
  <c r="D182" i="3"/>
  <c r="D181" i="3"/>
  <c r="D167" i="3"/>
  <c r="D166" i="3"/>
  <c r="D161" i="3"/>
  <c r="D160" i="3"/>
  <c r="D159" i="3"/>
  <c r="D158" i="3"/>
  <c r="K158" i="3"/>
  <c r="D157" i="3"/>
  <c r="D156" i="3"/>
  <c r="D142" i="3"/>
  <c r="D141" i="3"/>
  <c r="D136" i="3"/>
  <c r="D135" i="3"/>
  <c r="D134" i="3"/>
  <c r="D133" i="3"/>
  <c r="K133" i="3"/>
  <c r="D132" i="3"/>
  <c r="D131" i="3"/>
  <c r="D117" i="3"/>
  <c r="D116" i="3"/>
  <c r="D111" i="3"/>
  <c r="D110" i="3"/>
  <c r="D109" i="3"/>
  <c r="D108" i="3"/>
  <c r="K108" i="3"/>
  <c r="D107" i="3"/>
  <c r="D106" i="3"/>
  <c r="D92" i="3"/>
  <c r="D91" i="3"/>
  <c r="D86" i="3"/>
  <c r="D85" i="3"/>
  <c r="D84" i="3"/>
  <c r="D83" i="3"/>
  <c r="K83" i="3"/>
  <c r="D82" i="3"/>
  <c r="D81" i="3"/>
  <c r="D67" i="3"/>
  <c r="D66" i="3"/>
  <c r="D61" i="3"/>
  <c r="D60" i="3"/>
  <c r="D59" i="3"/>
  <c r="D58" i="3"/>
  <c r="K58" i="3"/>
  <c r="D57" i="3"/>
  <c r="D56" i="3"/>
  <c r="D42" i="3"/>
  <c r="D41" i="3"/>
  <c r="D36" i="3"/>
  <c r="D35" i="3"/>
  <c r="D34" i="3"/>
  <c r="D33" i="3"/>
  <c r="K33" i="3"/>
  <c r="D32" i="3"/>
  <c r="D31" i="3"/>
  <c r="D229" i="3"/>
  <c r="D204" i="3"/>
  <c r="D179" i="3"/>
  <c r="D154" i="3"/>
  <c r="D129" i="3"/>
  <c r="D104" i="3"/>
  <c r="D79" i="3"/>
  <c r="D54" i="3"/>
  <c r="D29" i="3"/>
  <c r="E8" i="2"/>
  <c r="E6" i="2"/>
  <c r="A1" i="2"/>
  <c r="K8" i="3"/>
  <c r="D16" i="3"/>
  <c r="D17" i="3"/>
  <c r="D169" i="3"/>
  <c r="D144" i="3"/>
  <c r="D138" i="3"/>
  <c r="D238" i="3" l="1"/>
  <c r="D163" i="3"/>
  <c r="D44" i="3"/>
  <c r="D13" i="3"/>
  <c r="D69" i="3"/>
  <c r="D213" i="3"/>
  <c r="D194" i="3"/>
  <c r="D94" i="3"/>
  <c r="D119" i="3"/>
  <c r="D113" i="3"/>
  <c r="D63" i="3"/>
  <c r="D19" i="3"/>
  <c r="D219" i="3"/>
  <c r="D88" i="3"/>
  <c r="A18" i="2"/>
</calcChain>
</file>

<file path=xl/sharedStrings.xml><?xml version="1.0" encoding="utf-8"?>
<sst xmlns="http://schemas.openxmlformats.org/spreadsheetml/2006/main" count="153" uniqueCount="64">
  <si>
    <t>Minutes and dividend voucher</t>
  </si>
  <si>
    <t xml:space="preserve">DIVIDEND ADMINISTRATION </t>
  </si>
  <si>
    <t>Company Number</t>
  </si>
  <si>
    <t>Issued number of A shares</t>
  </si>
  <si>
    <t>Nominal value of A shares</t>
  </si>
  <si>
    <t>Issued number of B shares</t>
  </si>
  <si>
    <t>Nominal value of B shares</t>
  </si>
  <si>
    <t>Director 1</t>
  </si>
  <si>
    <t>Director 2</t>
  </si>
  <si>
    <t>Director 3</t>
  </si>
  <si>
    <t>Director 4</t>
  </si>
  <si>
    <t>Current Year ended</t>
  </si>
  <si>
    <t>Registered Office</t>
  </si>
  <si>
    <t>Dividend Date</t>
  </si>
  <si>
    <t>Dividend Rate A shares</t>
  </si>
  <si>
    <t>Dividend Rate B shares</t>
  </si>
  <si>
    <t>Held at</t>
  </si>
  <si>
    <t>On</t>
  </si>
  <si>
    <t>Present</t>
  </si>
  <si>
    <t>In attendance</t>
  </si>
  <si>
    <t>Signed</t>
  </si>
  <si>
    <t xml:space="preserve">  </t>
  </si>
  <si>
    <t>TAX VOUCHER</t>
  </si>
  <si>
    <t>Number of</t>
  </si>
  <si>
    <t>Dividend</t>
  </si>
  <si>
    <t>shares</t>
  </si>
  <si>
    <t>Payment</t>
  </si>
  <si>
    <t>KEEP IT</t>
  </si>
  <si>
    <t>Keep this for your tax records. If you have a tax advisor, give them a copy.</t>
  </si>
  <si>
    <t>This voucher should be kept. It will be accepted by the Inland Revenue as evidence of a tax credit. Remember, you have a legal obligation to keep records for tax purposes.</t>
  </si>
  <si>
    <t>Company Name</t>
  </si>
  <si>
    <t>Board Meeting Date</t>
  </si>
  <si>
    <t>Board Meeting Time</t>
  </si>
  <si>
    <t>Dividend Type</t>
  </si>
  <si>
    <t>Shareholder Name</t>
  </si>
  <si>
    <t>Number of 'A' Shares</t>
  </si>
  <si>
    <t>Number of 'B' Shares</t>
  </si>
  <si>
    <t>Postcode</t>
  </si>
  <si>
    <t>Shareholder Number</t>
  </si>
  <si>
    <t>Total Shares Issued</t>
  </si>
  <si>
    <t>ordinary share</t>
  </si>
  <si>
    <t>Share description</t>
  </si>
  <si>
    <t>Dividend declaration in respect of which class of shares?</t>
  </si>
  <si>
    <t>Share desription</t>
  </si>
  <si>
    <t>Dividend rate</t>
  </si>
  <si>
    <t>Nominal value of shares</t>
  </si>
  <si>
    <t>Minutes of a Shareholders' Meeting</t>
  </si>
  <si>
    <t>(Fill in names of attendees here)</t>
  </si>
  <si>
    <t>A</t>
  </si>
  <si>
    <t>For a payment by a company to qualify as a dividend it must be declared as such at a directors' meeting. The company should retain minutes of the meeting, and each shareholder should be provided with a dividend voucher.</t>
  </si>
  <si>
    <t>This template provides the required minutes and tax vouchers. Please complete the information to the left each time you pay a dividend and print and sign the minutes and dividend vouchers, which must be kept.</t>
  </si>
  <si>
    <t>Company Secretary</t>
  </si>
  <si>
    <t>Address (Line2)</t>
  </si>
  <si>
    <t>Address (Line1)</t>
  </si>
  <si>
    <t>Address (Line 3)</t>
  </si>
  <si>
    <t>Address (Line 4)</t>
  </si>
  <si>
    <t>Company Director</t>
  </si>
  <si>
    <t>Example Ltd</t>
  </si>
  <si>
    <t>Director 1 name</t>
  </si>
  <si>
    <t>Address</t>
  </si>
  <si>
    <t>Shareholder 1</t>
  </si>
  <si>
    <t>Interim</t>
  </si>
  <si>
    <t>X</t>
  </si>
  <si>
    <t>31st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</si>
</sst>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_);\(&quot;£&quot;#,##0\)"/>
    <numFmt numFmtId="165" formatCode="&quot;£&quot;#,##0.00_);\(&quot;£&quot;#,##0.00\)"/>
    <numFmt numFmtId="166" formatCode="_(* #,##0_);_(* \(#,##0\);_(* &quot;-&quot;_);_(@_)"/>
    <numFmt numFmtId="167" formatCode="_(&quot;£&quot;* #,##0.00_);_(&quot;£&quot;* \(#,##0.00\);_(&quot;£&quot;* &quot;-&quot;??_);_(@_)"/>
    <numFmt numFmtId="168" formatCode="dd\ mmmm\ yyyy"/>
    <numFmt numFmtId="169" formatCode="_-* #,##0_-;\-* #,##0_-;_-* &quot;&quot;_-;_-@_-"/>
  </numFmts>
  <fonts count="2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indexed="3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8"/>
      <name val="Arial"/>
      <family val="2"/>
    </font>
    <font>
      <sz val="12"/>
      <name val="Calibri"/>
      <family val="2"/>
    </font>
    <font>
      <b/>
      <sz val="12"/>
      <color indexed="32"/>
      <name val="Calibri"/>
      <family val="2"/>
    </font>
    <font>
      <sz val="12"/>
      <color indexed="32"/>
      <name val="Calibri"/>
      <family val="2"/>
    </font>
    <font>
      <sz val="12"/>
      <color indexed="10"/>
      <name val="Calibri"/>
      <family val="2"/>
    </font>
    <font>
      <b/>
      <sz val="12"/>
      <color indexed="18"/>
      <name val="Calibri"/>
      <family val="2"/>
    </font>
    <font>
      <sz val="12"/>
      <color indexed="38"/>
      <name val="Calibri"/>
      <family val="2"/>
    </font>
    <font>
      <b/>
      <sz val="12"/>
      <color indexed="10"/>
      <name val="Calibri"/>
      <family val="2"/>
    </font>
    <font>
      <sz val="12"/>
      <color indexed="9"/>
      <name val="Calibri"/>
      <family val="2"/>
    </font>
    <font>
      <b/>
      <sz val="16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4"/>
      <name val="Calibri"/>
      <family val="2"/>
    </font>
    <font>
      <b/>
      <sz val="16"/>
      <color indexed="9"/>
      <name val="Calibri"/>
      <family val="2"/>
    </font>
    <font>
      <b/>
      <sz val="6"/>
      <color indexed="9"/>
      <name val="Calibri"/>
      <family val="2"/>
    </font>
    <font>
      <b/>
      <sz val="16"/>
      <color theme="3" tint="0.399975585192419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0"/>
      </left>
      <right/>
      <top style="double">
        <color indexed="0"/>
      </top>
      <bottom/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/>
      <right style="double">
        <color indexed="0"/>
      </right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8">
    <xf numFmtId="0" fontId="0" fillId="0" borderId="0">
      <alignment vertical="top"/>
    </xf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4" fontId="1" fillId="0" borderId="0" applyNumberFormat="0" applyFont="0" applyFill="0" applyAlignment="0" applyProtection="0"/>
    <xf numFmtId="4" fontId="2" fillId="0" borderId="0" applyNumberFormat="0" applyFont="0" applyFill="0" applyAlignment="0" applyProtection="0"/>
    <xf numFmtId="4" fontId="3" fillId="0" borderId="1" applyNumberFormat="0" applyFont="0" applyBorder="0" applyAlignment="0" applyProtection="0"/>
  </cellStyleXfs>
  <cellXfs count="119">
    <xf numFmtId="4" fontId="0" fillId="0" borderId="0" xfId="0" applyNumberFormat="1" applyAlignment="1"/>
    <xf numFmtId="4" fontId="4" fillId="0" borderId="0" xfId="0" applyNumberFormat="1" applyFont="1" applyAlignment="1"/>
    <xf numFmtId="4" fontId="6" fillId="0" borderId="0" xfId="0" applyNumberFormat="1" applyFont="1" applyFill="1" applyBorder="1" applyAlignment="1"/>
    <xf numFmtId="4" fontId="6" fillId="0" borderId="0" xfId="0" applyNumberFormat="1" applyFont="1" applyAlignment="1"/>
    <xf numFmtId="4" fontId="5" fillId="0" borderId="0" xfId="0" applyNumberFormat="1" applyFont="1" applyFill="1" applyAlignment="1"/>
    <xf numFmtId="4" fontId="5" fillId="0" borderId="0" xfId="0" applyNumberFormat="1" applyFont="1" applyFill="1" applyAlignment="1">
      <alignment horizontal="left"/>
    </xf>
    <xf numFmtId="4" fontId="6" fillId="0" borderId="0" xfId="0" applyNumberFormat="1" applyFont="1" applyFill="1" applyAlignment="1"/>
    <xf numFmtId="4" fontId="7" fillId="0" borderId="0" xfId="0" applyNumberFormat="1" applyFont="1" applyFill="1" applyBorder="1" applyAlignment="1"/>
    <xf numFmtId="4" fontId="7" fillId="0" borderId="0" xfId="0" applyNumberFormat="1" applyFont="1" applyBorder="1" applyAlignment="1"/>
    <xf numFmtId="4" fontId="9" fillId="0" borderId="0" xfId="0" applyNumberFormat="1" applyFont="1" applyFill="1" applyAlignment="1"/>
    <xf numFmtId="4" fontId="9" fillId="0" borderId="0" xfId="0" applyNumberFormat="1" applyFont="1" applyFill="1" applyBorder="1" applyAlignment="1"/>
    <xf numFmtId="4" fontId="12" fillId="0" borderId="0" xfId="0" applyNumberFormat="1" applyFont="1" applyFill="1" applyBorder="1" applyAlignment="1"/>
    <xf numFmtId="4" fontId="9" fillId="0" borderId="0" xfId="0" applyNumberFormat="1" applyFont="1" applyAlignment="1"/>
    <xf numFmtId="4" fontId="13" fillId="0" borderId="0" xfId="0" applyNumberFormat="1" applyFont="1" applyFill="1" applyBorder="1" applyAlignment="1">
      <alignment horizontal="left"/>
    </xf>
    <xf numFmtId="4" fontId="13" fillId="0" borderId="0" xfId="0" applyNumberFormat="1" applyFont="1" applyFill="1" applyBorder="1" applyAlignment="1"/>
    <xf numFmtId="4" fontId="14" fillId="0" borderId="2" xfId="0" applyNumberFormat="1" applyFont="1" applyFill="1" applyBorder="1" applyAlignment="1">
      <alignment horizontal="left"/>
    </xf>
    <xf numFmtId="0" fontId="14" fillId="0" borderId="3" xfId="0" applyNumberFormat="1" applyFont="1" applyFill="1" applyBorder="1" applyAlignment="1">
      <alignment horizontal="left"/>
    </xf>
    <xf numFmtId="4" fontId="11" fillId="0" borderId="4" xfId="0" applyNumberFormat="1" applyFont="1" applyFill="1" applyBorder="1" applyAlignment="1"/>
    <xf numFmtId="165" fontId="14" fillId="0" borderId="5" xfId="0" applyNumberFormat="1" applyFont="1" applyFill="1" applyBorder="1" applyAlignment="1">
      <alignment horizontal="left"/>
    </xf>
    <xf numFmtId="4" fontId="11" fillId="0" borderId="4" xfId="0" quotePrefix="1" applyNumberFormat="1" applyFont="1" applyFill="1" applyBorder="1" applyAlignment="1"/>
    <xf numFmtId="165" fontId="14" fillId="0" borderId="6" xfId="0" applyNumberFormat="1" applyFont="1" applyFill="1" applyBorder="1" applyAlignment="1">
      <alignment horizontal="left"/>
    </xf>
    <xf numFmtId="4" fontId="14" fillId="0" borderId="3" xfId="0" applyNumberFormat="1" applyFont="1" applyFill="1" applyBorder="1" applyAlignment="1">
      <alignment horizontal="left"/>
    </xf>
    <xf numFmtId="4" fontId="14" fillId="0" borderId="7" xfId="0" applyNumberFormat="1" applyFont="1" applyFill="1" applyBorder="1" applyAlignment="1">
      <alignment horizontal="left"/>
    </xf>
    <xf numFmtId="168" fontId="14" fillId="0" borderId="7" xfId="0" applyNumberFormat="1" applyFont="1" applyFill="1" applyBorder="1" applyAlignment="1">
      <alignment horizontal="left"/>
    </xf>
    <xf numFmtId="4" fontId="12" fillId="0" borderId="0" xfId="0" applyNumberFormat="1" applyFont="1" applyBorder="1" applyAlignment="1"/>
    <xf numFmtId="4" fontId="15" fillId="0" borderId="0" xfId="0" applyNumberFormat="1" applyFont="1" applyBorder="1" applyAlignment="1">
      <alignment horizontal="center"/>
    </xf>
    <xf numFmtId="168" fontId="14" fillId="0" borderId="2" xfId="0" applyNumberFormat="1" applyFont="1" applyFill="1" applyBorder="1" applyAlignment="1">
      <alignment horizontal="left"/>
    </xf>
    <xf numFmtId="168" fontId="9" fillId="0" borderId="4" xfId="0" applyNumberFormat="1" applyFont="1" applyFill="1" applyBorder="1" applyAlignment="1">
      <alignment horizontal="center"/>
    </xf>
    <xf numFmtId="168" fontId="14" fillId="0" borderId="8" xfId="0" applyNumberFormat="1" applyFont="1" applyFill="1" applyBorder="1" applyAlignment="1">
      <alignment horizontal="left"/>
    </xf>
    <xf numFmtId="4" fontId="16" fillId="0" borderId="0" xfId="0" applyNumberFormat="1" applyFont="1" applyFill="1" applyBorder="1" applyAlignment="1"/>
    <xf numFmtId="165" fontId="14" fillId="0" borderId="3" xfId="0" applyNumberFormat="1" applyFont="1" applyFill="1" applyBorder="1" applyAlignment="1">
      <alignment horizontal="left"/>
    </xf>
    <xf numFmtId="18" fontId="9" fillId="0" borderId="4" xfId="0" applyNumberFormat="1" applyFont="1" applyFill="1" applyBorder="1" applyAlignment="1">
      <alignment horizontal="center"/>
    </xf>
    <xf numFmtId="165" fontId="14" fillId="0" borderId="7" xfId="0" applyNumberFormat="1" applyFont="1" applyFill="1" applyBorder="1" applyAlignment="1">
      <alignment horizontal="left"/>
    </xf>
    <xf numFmtId="4" fontId="11" fillId="0" borderId="0" xfId="0" applyNumberFormat="1" applyFont="1" applyFill="1" applyAlignment="1"/>
    <xf numFmtId="4" fontId="11" fillId="0" borderId="0" xfId="0" applyNumberFormat="1" applyFont="1" applyFill="1" applyAlignment="1">
      <alignment horizontal="left"/>
    </xf>
    <xf numFmtId="4" fontId="11" fillId="0" borderId="4" xfId="0" applyNumberFormat="1" applyFont="1" applyFill="1" applyBorder="1" applyAlignment="1">
      <alignment horizontal="center"/>
    </xf>
    <xf numFmtId="4" fontId="17" fillId="0" borderId="0" xfId="0" applyNumberFormat="1" applyFont="1" applyAlignment="1">
      <alignment horizontal="center"/>
    </xf>
    <xf numFmtId="4" fontId="18" fillId="0" borderId="0" xfId="0" applyNumberFormat="1" applyFont="1" applyBorder="1" applyAlignment="1"/>
    <xf numFmtId="18" fontId="9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9" fillId="0" borderId="0" xfId="0" quotePrefix="1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169" fontId="19" fillId="0" borderId="0" xfId="0" applyNumberFormat="1" applyFont="1" applyAlignment="1">
      <alignment horizontal="center"/>
    </xf>
    <xf numFmtId="169" fontId="19" fillId="0" borderId="0" xfId="0" applyNumberFormat="1" applyFont="1" applyAlignment="1"/>
    <xf numFmtId="169" fontId="9" fillId="0" borderId="17" xfId="0" applyNumberFormat="1" applyFont="1" applyFill="1" applyBorder="1" applyAlignment="1">
      <alignment horizontal="left"/>
    </xf>
    <xf numFmtId="169" fontId="9" fillId="0" borderId="1" xfId="0" applyNumberFormat="1" applyFont="1" applyFill="1" applyBorder="1" applyAlignment="1"/>
    <xf numFmtId="169" fontId="9" fillId="0" borderId="18" xfId="0" applyNumberFormat="1" applyFont="1" applyFill="1" applyBorder="1" applyAlignment="1"/>
    <xf numFmtId="169" fontId="9" fillId="0" borderId="19" xfId="0" applyNumberFormat="1" applyFont="1" applyFill="1" applyBorder="1" applyAlignment="1">
      <alignment horizontal="left"/>
    </xf>
    <xf numFmtId="169" fontId="20" fillId="0" borderId="0" xfId="0" applyNumberFormat="1" applyFont="1" applyBorder="1" applyAlignment="1">
      <alignment horizontal="center" vertical="center"/>
    </xf>
    <xf numFmtId="169" fontId="21" fillId="0" borderId="0" xfId="0" applyNumberFormat="1" applyFont="1" applyBorder="1" applyAlignment="1"/>
    <xf numFmtId="169" fontId="9" fillId="0" borderId="0" xfId="0" applyNumberFormat="1" applyFont="1" applyAlignment="1"/>
    <xf numFmtId="169" fontId="9" fillId="0" borderId="20" xfId="0" applyNumberFormat="1" applyFont="1" applyFill="1" applyBorder="1" applyAlignment="1"/>
    <xf numFmtId="169" fontId="17" fillId="0" borderId="0" xfId="0" applyNumberFormat="1" applyFont="1" applyBorder="1" applyAlignment="1">
      <alignment horizontal="center" vertical="center"/>
    </xf>
    <xf numFmtId="169" fontId="20" fillId="0" borderId="0" xfId="0" applyNumberFormat="1" applyFont="1" applyBorder="1" applyAlignment="1"/>
    <xf numFmtId="169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right"/>
    </xf>
    <xf numFmtId="169" fontId="9" fillId="0" borderId="0" xfId="0" applyNumberFormat="1" applyFont="1" applyBorder="1" applyAlignment="1"/>
    <xf numFmtId="169" fontId="22" fillId="0" borderId="0" xfId="0" applyNumberFormat="1" applyFont="1" applyBorder="1" applyAlignment="1"/>
    <xf numFmtId="169" fontId="23" fillId="0" borderId="0" xfId="0" applyNumberFormat="1" applyFont="1" applyBorder="1" applyAlignment="1"/>
    <xf numFmtId="169" fontId="21" fillId="0" borderId="0" xfId="0" applyNumberFormat="1" applyFont="1" applyBorder="1" applyAlignment="1">
      <alignment horizontal="center"/>
    </xf>
    <xf numFmtId="169" fontId="24" fillId="0" borderId="0" xfId="0" applyNumberFormat="1" applyFont="1" applyBorder="1" applyAlignment="1"/>
    <xf numFmtId="167" fontId="9" fillId="0" borderId="4" xfId="0" applyNumberFormat="1" applyFont="1" applyBorder="1" applyAlignment="1"/>
    <xf numFmtId="169" fontId="9" fillId="0" borderId="0" xfId="0" applyNumberFormat="1" applyFont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169" fontId="26" fillId="2" borderId="0" xfId="0" applyNumberFormat="1" applyFont="1" applyFill="1" applyBorder="1" applyAlignment="1">
      <alignment horizontal="center" vertical="top"/>
    </xf>
    <xf numFmtId="169" fontId="9" fillId="0" borderId="21" xfId="0" applyNumberFormat="1" applyFont="1" applyFill="1" applyBorder="1" applyAlignment="1">
      <alignment horizontal="left"/>
    </xf>
    <xf numFmtId="169" fontId="9" fillId="0" borderId="22" xfId="0" applyNumberFormat="1" applyFont="1" applyFill="1" applyBorder="1" applyAlignment="1"/>
    <xf numFmtId="169" fontId="9" fillId="0" borderId="23" xfId="0" applyNumberFormat="1" applyFont="1" applyFill="1" applyBorder="1" applyAlignment="1"/>
    <xf numFmtId="169" fontId="9" fillId="0" borderId="0" xfId="0" applyNumberFormat="1" applyFont="1" applyAlignment="1">
      <alignment horizontal="left"/>
    </xf>
    <xf numFmtId="169" fontId="19" fillId="0" borderId="0" xfId="0" applyNumberFormat="1" applyFont="1" applyAlignment="1">
      <alignment horizontal="left"/>
    </xf>
    <xf numFmtId="4" fontId="21" fillId="0" borderId="0" xfId="0" applyNumberFormat="1" applyFont="1" applyAlignment="1">
      <alignment wrapText="1"/>
    </xf>
    <xf numFmtId="0" fontId="19" fillId="0" borderId="0" xfId="0" applyNumberFormat="1" applyFont="1" applyAlignment="1">
      <alignment horizontal="center"/>
    </xf>
    <xf numFmtId="4" fontId="19" fillId="0" borderId="0" xfId="0" applyNumberFormat="1" applyFont="1" applyAlignment="1"/>
    <xf numFmtId="166" fontId="19" fillId="0" borderId="0" xfId="0" applyNumberFormat="1" applyFont="1" applyAlignment="1"/>
    <xf numFmtId="166" fontId="19" fillId="0" borderId="24" xfId="0" applyNumberFormat="1" applyFont="1" applyBorder="1" applyAlignment="1"/>
    <xf numFmtId="3" fontId="14" fillId="0" borderId="2" xfId="0" applyNumberFormat="1" applyFont="1" applyFill="1" applyBorder="1" applyAlignment="1">
      <alignment horizontal="left"/>
    </xf>
    <xf numFmtId="3" fontId="19" fillId="0" borderId="0" xfId="0" applyNumberFormat="1" applyFont="1" applyAlignment="1"/>
    <xf numFmtId="3" fontId="9" fillId="0" borderId="0" xfId="0" applyNumberFormat="1" applyFont="1" applyAlignment="1">
      <alignment horizontal="left"/>
    </xf>
    <xf numFmtId="0" fontId="14" fillId="0" borderId="3" xfId="0" quotePrefix="1" applyNumberFormat="1" applyFont="1" applyFill="1" applyBorder="1" applyAlignment="1">
      <alignment horizontal="left"/>
    </xf>
    <xf numFmtId="4" fontId="11" fillId="0" borderId="10" xfId="0" applyNumberFormat="1" applyFont="1" applyFill="1" applyBorder="1" applyAlignment="1"/>
    <xf numFmtId="4" fontId="11" fillId="0" borderId="12" xfId="0" applyNumberFormat="1" applyFont="1" applyFill="1" applyBorder="1" applyAlignment="1"/>
    <xf numFmtId="4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4" fontId="11" fillId="0" borderId="14" xfId="0" applyNumberFormat="1" applyFont="1" applyFill="1" applyBorder="1" applyAlignment="1"/>
    <xf numFmtId="4" fontId="11" fillId="0" borderId="15" xfId="0" applyNumberFormat="1" applyFont="1" applyFill="1" applyBorder="1" applyAlignment="1"/>
    <xf numFmtId="4" fontId="11" fillId="0" borderId="10" xfId="0" applyNumberFormat="1" applyFont="1" applyFill="1" applyBorder="1" applyAlignment="1">
      <alignment horizontal="left"/>
    </xf>
    <xf numFmtId="4" fontId="9" fillId="0" borderId="11" xfId="0" applyNumberFormat="1" applyFont="1" applyFill="1" applyBorder="1" applyAlignment="1"/>
    <xf numFmtId="4" fontId="11" fillId="0" borderId="0" xfId="0" applyNumberFormat="1" applyFont="1" applyFill="1" applyBorder="1" applyAlignment="1">
      <alignment horizontal="left"/>
    </xf>
    <xf numFmtId="4" fontId="9" fillId="0" borderId="13" xfId="0" applyNumberFormat="1" applyFont="1" applyFill="1" applyBorder="1" applyAlignment="1"/>
    <xf numFmtId="4" fontId="9" fillId="0" borderId="16" xfId="0" applyNumberFormat="1" applyFont="1" applyFill="1" applyBorder="1" applyAlignment="1"/>
    <xf numFmtId="4" fontId="11" fillId="0" borderId="15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/>
    <xf numFmtId="4" fontId="15" fillId="0" borderId="0" xfId="0" applyNumberFormat="1" applyFont="1" applyFill="1" applyBorder="1" applyAlignment="1"/>
    <xf numFmtId="4" fontId="10" fillId="0" borderId="25" xfId="0" applyNumberFormat="1" applyFont="1" applyFill="1" applyBorder="1" applyAlignment="1"/>
    <xf numFmtId="4" fontId="11" fillId="0" borderId="24" xfId="0" applyNumberFormat="1" applyFont="1" applyFill="1" applyBorder="1" applyAlignment="1"/>
    <xf numFmtId="4" fontId="11" fillId="0" borderId="24" xfId="0" applyNumberFormat="1" applyFont="1" applyFill="1" applyBorder="1" applyAlignment="1">
      <alignment horizontal="left"/>
    </xf>
    <xf numFmtId="4" fontId="9" fillId="0" borderId="26" xfId="0" applyNumberFormat="1" applyFont="1" applyFill="1" applyBorder="1" applyAlignment="1"/>
    <xf numFmtId="4" fontId="9" fillId="0" borderId="9" xfId="0" applyNumberFormat="1" applyFont="1" applyFill="1" applyBorder="1" applyAlignment="1"/>
    <xf numFmtId="4" fontId="12" fillId="0" borderId="10" xfId="0" applyNumberFormat="1" applyFont="1" applyFill="1" applyBorder="1" applyAlignment="1"/>
    <xf numFmtId="4" fontId="9" fillId="0" borderId="10" xfId="0" applyNumberFormat="1" applyFont="1" applyFill="1" applyBorder="1" applyAlignment="1"/>
    <xf numFmtId="4" fontId="9" fillId="0" borderId="12" xfId="0" applyNumberFormat="1" applyFont="1" applyFill="1" applyBorder="1" applyAlignment="1"/>
    <xf numFmtId="4" fontId="12" fillId="0" borderId="0" xfId="0" applyNumberFormat="1" applyFont="1" applyFill="1" applyBorder="1" applyAlignment="1">
      <alignment horizontal="left"/>
    </xf>
    <xf numFmtId="4" fontId="9" fillId="0" borderId="14" xfId="0" applyNumberFormat="1" applyFont="1" applyFill="1" applyBorder="1" applyAlignment="1"/>
    <xf numFmtId="4" fontId="12" fillId="0" borderId="15" xfId="0" applyNumberFormat="1" applyFont="1" applyFill="1" applyBorder="1" applyAlignment="1"/>
    <xf numFmtId="4" fontId="9" fillId="0" borderId="15" xfId="0" applyNumberFormat="1" applyFont="1" applyFill="1" applyBorder="1" applyAlignment="1"/>
    <xf numFmtId="0" fontId="21" fillId="3" borderId="0" xfId="0" applyNumberFormat="1" applyFont="1" applyFill="1" applyAlignment="1">
      <alignment horizontal="center" wrapText="1"/>
    </xf>
    <xf numFmtId="4" fontId="21" fillId="3" borderId="0" xfId="0" applyNumberFormat="1" applyFont="1" applyFill="1" applyAlignment="1">
      <alignment horizontal="center" wrapText="1"/>
    </xf>
    <xf numFmtId="166" fontId="21" fillId="3" borderId="0" xfId="0" applyNumberFormat="1" applyFont="1" applyFill="1" applyAlignment="1">
      <alignment horizontal="center" wrapText="1"/>
    </xf>
    <xf numFmtId="4" fontId="13" fillId="0" borderId="0" xfId="0" applyNumberFormat="1" applyFont="1" applyFill="1" applyBorder="1" applyAlignment="1">
      <alignment horizontal="justify" vertical="top" wrapText="1"/>
    </xf>
    <xf numFmtId="4" fontId="27" fillId="0" borderId="27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left"/>
    </xf>
    <xf numFmtId="4" fontId="9" fillId="0" borderId="0" xfId="0" quotePrefix="1" applyNumberFormat="1" applyFont="1" applyBorder="1" applyAlignment="1">
      <alignment horizontal="justify" vertical="top"/>
    </xf>
    <xf numFmtId="4" fontId="9" fillId="0" borderId="0" xfId="0" applyNumberFormat="1" applyFont="1" applyBorder="1" applyAlignment="1">
      <alignment horizontal="justify" vertical="top"/>
    </xf>
    <xf numFmtId="169" fontId="23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justify" vertical="top" wrapText="1"/>
    </xf>
    <xf numFmtId="169" fontId="9" fillId="0" borderId="28" xfId="0" applyNumberFormat="1" applyFont="1" applyFill="1" applyBorder="1" applyAlignment="1">
      <alignment horizontal="center"/>
    </xf>
    <xf numFmtId="167" fontId="9" fillId="0" borderId="12" xfId="0" applyNumberFormat="1" applyFont="1" applyBorder="1" applyAlignme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V108"/>
  <sheetViews>
    <sheetView showGridLines="0" tabSelected="1" zoomScale="90" workbookViewId="0">
      <selection activeCell="M20" sqref="M20"/>
    </sheetView>
  </sheetViews>
  <sheetFormatPr defaultRowHeight="15.75" x14ac:dyDescent="0.25"/>
  <cols>
    <col min="1" max="1" width="4.5703125" style="6" customWidth="1"/>
    <col min="2" max="2" width="1.85546875" style="4" customWidth="1"/>
    <col min="3" max="3" width="25.7109375" style="4" customWidth="1"/>
    <col min="4" max="4" width="4.42578125" style="4" customWidth="1"/>
    <col min="5" max="5" width="20.5703125" style="4" customWidth="1"/>
    <col min="6" max="6" width="4.42578125" style="4" customWidth="1"/>
    <col min="7" max="7" width="25.85546875" style="5" customWidth="1"/>
    <col min="8" max="8" width="1.85546875" style="6" customWidth="1"/>
    <col min="9" max="9" width="4.42578125" style="2" customWidth="1"/>
    <col min="10" max="10" width="1.85546875" style="3" customWidth="1"/>
    <col min="11" max="11" width="20.5703125" style="8" customWidth="1"/>
    <col min="12" max="12" width="1.85546875" style="3" customWidth="1"/>
    <col min="13" max="13" width="18.7109375" style="3" customWidth="1"/>
    <col min="14" max="14" width="2.42578125" style="3" customWidth="1"/>
    <col min="15" max="16384" width="9.140625" style="3"/>
  </cols>
  <sheetData>
    <row r="2" spans="1:17" ht="16.5" thickBot="1" x14ac:dyDescent="0.3">
      <c r="A2" s="9"/>
      <c r="B2" s="94" t="s">
        <v>0</v>
      </c>
      <c r="C2" s="95"/>
      <c r="D2" s="95"/>
      <c r="E2" s="95"/>
      <c r="F2" s="95"/>
      <c r="G2" s="96"/>
      <c r="H2" s="97"/>
      <c r="I2" s="10"/>
      <c r="J2" s="11"/>
      <c r="K2" s="11"/>
      <c r="L2" s="11"/>
      <c r="M2" s="10"/>
      <c r="N2" s="12"/>
      <c r="O2" s="12"/>
      <c r="P2" s="12"/>
      <c r="Q2" s="12"/>
    </row>
    <row r="3" spans="1:17" ht="16.5" thickTop="1" x14ac:dyDescent="0.25">
      <c r="A3" s="9"/>
      <c r="B3" s="81"/>
      <c r="C3" s="82"/>
      <c r="D3" s="82"/>
      <c r="E3" s="82"/>
      <c r="F3" s="82"/>
      <c r="G3" s="88"/>
      <c r="H3" s="89"/>
      <c r="I3" s="10"/>
      <c r="J3" s="11"/>
      <c r="K3" s="13" t="s">
        <v>1</v>
      </c>
      <c r="L3" s="11"/>
      <c r="M3" s="10"/>
      <c r="N3" s="12"/>
      <c r="O3" s="12"/>
      <c r="P3" s="12"/>
      <c r="Q3" s="12"/>
    </row>
    <row r="4" spans="1:17" x14ac:dyDescent="0.25">
      <c r="A4" s="9"/>
      <c r="B4" s="81"/>
      <c r="C4" s="82"/>
      <c r="D4" s="82"/>
      <c r="E4" s="82" t="s">
        <v>41</v>
      </c>
      <c r="F4" s="82"/>
      <c r="G4" s="88"/>
      <c r="H4" s="89"/>
      <c r="I4" s="10"/>
      <c r="J4" s="11"/>
      <c r="K4" s="14"/>
      <c r="L4" s="11"/>
      <c r="M4" s="10"/>
      <c r="N4" s="12"/>
      <c r="O4" s="12"/>
      <c r="P4" s="12"/>
      <c r="Q4" s="12"/>
    </row>
    <row r="5" spans="1:17" x14ac:dyDescent="0.25">
      <c r="A5" s="9"/>
      <c r="B5" s="81" t="s">
        <v>30</v>
      </c>
      <c r="C5" s="82"/>
      <c r="D5" s="82"/>
      <c r="E5" s="82"/>
      <c r="F5" s="82"/>
      <c r="G5" s="15" t="s">
        <v>57</v>
      </c>
      <c r="H5" s="89"/>
      <c r="I5" s="10"/>
      <c r="J5" s="11"/>
      <c r="K5" s="109" t="s">
        <v>49</v>
      </c>
      <c r="L5" s="109"/>
      <c r="M5" s="109"/>
      <c r="N5" s="109"/>
      <c r="O5" s="109"/>
      <c r="P5" s="12"/>
      <c r="Q5" s="12"/>
    </row>
    <row r="6" spans="1:17" x14ac:dyDescent="0.25">
      <c r="A6" s="9"/>
      <c r="B6" s="81" t="s">
        <v>2</v>
      </c>
      <c r="C6" s="82"/>
      <c r="D6" s="82"/>
      <c r="E6" s="82"/>
      <c r="F6" s="82"/>
      <c r="G6" s="79">
        <v>123456</v>
      </c>
      <c r="H6" s="89"/>
      <c r="I6" s="10"/>
      <c r="J6" s="11"/>
      <c r="K6" s="109"/>
      <c r="L6" s="109"/>
      <c r="M6" s="109"/>
      <c r="N6" s="109"/>
      <c r="O6" s="109"/>
      <c r="P6" s="12"/>
      <c r="Q6" s="12"/>
    </row>
    <row r="7" spans="1:17" x14ac:dyDescent="0.25">
      <c r="A7" s="9"/>
      <c r="B7" s="81" t="s">
        <v>3</v>
      </c>
      <c r="C7" s="82"/>
      <c r="D7" s="82"/>
      <c r="E7" s="17" t="s">
        <v>40</v>
      </c>
      <c r="F7" s="82"/>
      <c r="G7" s="16">
        <v>100</v>
      </c>
      <c r="H7" s="89"/>
      <c r="I7" s="10"/>
      <c r="J7" s="11"/>
      <c r="K7" s="109"/>
      <c r="L7" s="109"/>
      <c r="M7" s="109"/>
      <c r="N7" s="109"/>
      <c r="O7" s="109"/>
      <c r="P7" s="12"/>
      <c r="Q7" s="12"/>
    </row>
    <row r="8" spans="1:17" x14ac:dyDescent="0.25">
      <c r="A8" s="9"/>
      <c r="B8" s="81" t="s">
        <v>4</v>
      </c>
      <c r="C8" s="82"/>
      <c r="D8" s="82"/>
      <c r="E8" s="82"/>
      <c r="F8" s="82"/>
      <c r="G8" s="18">
        <v>100</v>
      </c>
      <c r="H8" s="89"/>
      <c r="I8" s="10"/>
      <c r="J8" s="11"/>
      <c r="K8" s="109"/>
      <c r="L8" s="109"/>
      <c r="M8" s="109"/>
      <c r="N8" s="109"/>
      <c r="O8" s="109"/>
      <c r="P8" s="12"/>
      <c r="Q8" s="12"/>
    </row>
    <row r="9" spans="1:17" x14ac:dyDescent="0.25">
      <c r="A9" s="9"/>
      <c r="B9" s="81" t="s">
        <v>5</v>
      </c>
      <c r="C9" s="82"/>
      <c r="D9" s="82"/>
      <c r="E9" s="19"/>
      <c r="F9" s="82"/>
      <c r="G9" s="16"/>
      <c r="H9" s="89"/>
      <c r="I9" s="10"/>
      <c r="J9" s="11"/>
      <c r="K9" s="109"/>
      <c r="L9" s="109"/>
      <c r="M9" s="109"/>
      <c r="N9" s="109"/>
      <c r="O9" s="109"/>
      <c r="P9" s="12"/>
      <c r="Q9" s="12"/>
    </row>
    <row r="10" spans="1:17" x14ac:dyDescent="0.25">
      <c r="A10" s="9"/>
      <c r="B10" s="81" t="s">
        <v>6</v>
      </c>
      <c r="C10" s="82"/>
      <c r="D10" s="82"/>
      <c r="E10" s="82"/>
      <c r="F10" s="82"/>
      <c r="G10" s="20"/>
      <c r="H10" s="89"/>
      <c r="I10" s="10"/>
      <c r="J10" s="11"/>
      <c r="K10" s="14"/>
      <c r="L10" s="11"/>
      <c r="M10" s="10"/>
      <c r="N10" s="12"/>
      <c r="O10" s="12"/>
      <c r="P10" s="12"/>
      <c r="Q10" s="12"/>
    </row>
    <row r="11" spans="1:17" x14ac:dyDescent="0.25">
      <c r="A11" s="9"/>
      <c r="B11" s="81"/>
      <c r="C11" s="82"/>
      <c r="D11" s="82"/>
      <c r="E11" s="82"/>
      <c r="F11" s="82"/>
      <c r="G11" s="88"/>
      <c r="H11" s="89"/>
      <c r="I11" s="10"/>
      <c r="J11" s="11"/>
      <c r="K11" s="109" t="s">
        <v>50</v>
      </c>
      <c r="L11" s="109"/>
      <c r="M11" s="109"/>
      <c r="N11" s="109"/>
      <c r="O11" s="109"/>
      <c r="P11" s="12"/>
      <c r="Q11" s="12"/>
    </row>
    <row r="12" spans="1:17" x14ac:dyDescent="0.25">
      <c r="A12" s="9"/>
      <c r="B12" s="81" t="s">
        <v>7</v>
      </c>
      <c r="C12" s="82"/>
      <c r="D12" s="82"/>
      <c r="E12" s="82"/>
      <c r="F12" s="82"/>
      <c r="G12" s="15" t="s">
        <v>58</v>
      </c>
      <c r="H12" s="89"/>
      <c r="I12" s="10"/>
      <c r="J12" s="11"/>
      <c r="K12" s="109"/>
      <c r="L12" s="109"/>
      <c r="M12" s="109"/>
      <c r="N12" s="109"/>
      <c r="O12" s="109"/>
      <c r="P12" s="12"/>
      <c r="Q12" s="12"/>
    </row>
    <row r="13" spans="1:17" x14ac:dyDescent="0.25">
      <c r="A13" s="9"/>
      <c r="B13" s="81" t="s">
        <v>51</v>
      </c>
      <c r="C13" s="82"/>
      <c r="D13" s="82"/>
      <c r="E13" s="82"/>
      <c r="F13" s="82"/>
      <c r="G13" s="21"/>
      <c r="H13" s="89"/>
      <c r="I13" s="10"/>
      <c r="J13" s="11"/>
      <c r="K13" s="109"/>
      <c r="L13" s="109"/>
      <c r="M13" s="109"/>
      <c r="N13" s="109"/>
      <c r="O13" s="109"/>
      <c r="P13" s="12"/>
      <c r="Q13" s="12"/>
    </row>
    <row r="14" spans="1:17" x14ac:dyDescent="0.25">
      <c r="A14" s="9"/>
      <c r="B14" s="81" t="s">
        <v>8</v>
      </c>
      <c r="C14" s="82"/>
      <c r="D14" s="82"/>
      <c r="E14" s="82"/>
      <c r="F14" s="82"/>
      <c r="G14" s="21"/>
      <c r="H14" s="89"/>
      <c r="I14" s="10"/>
      <c r="J14" s="11"/>
      <c r="K14" s="109"/>
      <c r="L14" s="109"/>
      <c r="M14" s="109"/>
      <c r="N14" s="109"/>
      <c r="O14" s="109"/>
      <c r="P14" s="12"/>
      <c r="Q14" s="12"/>
    </row>
    <row r="15" spans="1:17" x14ac:dyDescent="0.25">
      <c r="A15" s="9"/>
      <c r="B15" s="81" t="s">
        <v>9</v>
      </c>
      <c r="C15" s="82"/>
      <c r="D15" s="82"/>
      <c r="E15" s="82"/>
      <c r="F15" s="82"/>
      <c r="G15" s="21"/>
      <c r="H15" s="89"/>
      <c r="I15" s="10"/>
      <c r="J15" s="11"/>
      <c r="K15" s="109"/>
      <c r="L15" s="109"/>
      <c r="M15" s="109"/>
      <c r="N15" s="109"/>
      <c r="O15" s="109"/>
      <c r="P15" s="12"/>
      <c r="Q15" s="12"/>
    </row>
    <row r="16" spans="1:17" x14ac:dyDescent="0.25">
      <c r="A16" s="9"/>
      <c r="B16" s="81" t="s">
        <v>10</v>
      </c>
      <c r="C16" s="82"/>
      <c r="D16" s="82"/>
      <c r="E16" s="82"/>
      <c r="F16" s="82"/>
      <c r="G16" s="22"/>
      <c r="H16" s="89"/>
      <c r="I16" s="10"/>
      <c r="J16" s="11"/>
      <c r="K16" s="11"/>
      <c r="L16" s="11"/>
      <c r="M16" s="10"/>
      <c r="N16" s="12"/>
      <c r="O16" s="12"/>
      <c r="P16" s="12"/>
      <c r="Q16" s="12"/>
    </row>
    <row r="17" spans="1:22" x14ac:dyDescent="0.25">
      <c r="A17" s="9"/>
      <c r="B17" s="81"/>
      <c r="C17" s="82"/>
      <c r="D17" s="82"/>
      <c r="E17" s="82"/>
      <c r="F17" s="82"/>
      <c r="G17" s="88"/>
      <c r="H17" s="89"/>
      <c r="I17" s="10"/>
      <c r="J17" s="11"/>
      <c r="K17" s="11"/>
      <c r="L17" s="11"/>
      <c r="M17" s="10"/>
      <c r="N17" s="12"/>
      <c r="O17" s="12"/>
      <c r="P17" s="12"/>
      <c r="Q17" s="12"/>
    </row>
    <row r="18" spans="1:22" x14ac:dyDescent="0.25">
      <c r="A18" s="9"/>
      <c r="B18" s="81" t="s">
        <v>11</v>
      </c>
      <c r="C18" s="82"/>
      <c r="D18" s="82"/>
      <c r="E18" s="82"/>
      <c r="F18" s="82"/>
      <c r="G18" s="23" t="s">
        <v>63</v>
      </c>
      <c r="H18" s="89"/>
      <c r="I18" s="10"/>
      <c r="J18" s="11"/>
      <c r="K18" s="11"/>
      <c r="L18" s="11"/>
      <c r="M18" s="10"/>
      <c r="N18" s="12"/>
      <c r="O18" s="12"/>
      <c r="P18" s="12"/>
      <c r="Q18" s="12"/>
    </row>
    <row r="19" spans="1:22" x14ac:dyDescent="0.25">
      <c r="A19" s="9"/>
      <c r="B19" s="81"/>
      <c r="C19" s="82"/>
      <c r="D19" s="82"/>
      <c r="E19" s="82"/>
      <c r="F19" s="82"/>
      <c r="G19" s="88"/>
      <c r="H19" s="89"/>
      <c r="I19" s="10"/>
      <c r="J19" s="11"/>
      <c r="K19" s="11"/>
      <c r="L19" s="11"/>
      <c r="M19" s="10"/>
      <c r="N19" s="12"/>
      <c r="O19" s="12"/>
      <c r="P19" s="12"/>
      <c r="Q19" s="12"/>
    </row>
    <row r="20" spans="1:22" x14ac:dyDescent="0.25">
      <c r="A20" s="9"/>
      <c r="B20" s="81" t="s">
        <v>12</v>
      </c>
      <c r="C20" s="83"/>
      <c r="D20" s="83"/>
      <c r="E20" s="83"/>
      <c r="F20" s="83"/>
      <c r="G20" s="76" t="s">
        <v>59</v>
      </c>
      <c r="H20" s="89"/>
      <c r="I20" s="10"/>
      <c r="J20" s="12"/>
      <c r="K20" s="24"/>
      <c r="L20" s="12"/>
      <c r="M20" s="12"/>
      <c r="N20" s="12"/>
      <c r="O20" s="12"/>
      <c r="P20" s="12"/>
      <c r="Q20" s="12"/>
    </row>
    <row r="21" spans="1:22" x14ac:dyDescent="0.25">
      <c r="A21" s="9"/>
      <c r="B21" s="81"/>
      <c r="C21" s="83"/>
      <c r="D21" s="83"/>
      <c r="E21" s="83"/>
      <c r="F21" s="83"/>
      <c r="G21" s="21" t="s">
        <v>59</v>
      </c>
      <c r="H21" s="89"/>
      <c r="I21" s="10"/>
      <c r="J21" s="12"/>
      <c r="K21" s="24"/>
      <c r="L21" s="12"/>
      <c r="M21" s="12"/>
      <c r="N21" s="12"/>
      <c r="O21" s="12"/>
      <c r="P21" s="12"/>
      <c r="Q21" s="12"/>
    </row>
    <row r="22" spans="1:22" x14ac:dyDescent="0.25">
      <c r="A22" s="9"/>
      <c r="B22" s="81"/>
      <c r="C22" s="82"/>
      <c r="D22" s="82"/>
      <c r="E22" s="82"/>
      <c r="F22" s="82"/>
      <c r="G22" s="21" t="s">
        <v>59</v>
      </c>
      <c r="H22" s="89"/>
      <c r="I22" s="10"/>
      <c r="J22" s="12"/>
      <c r="K22" s="25"/>
      <c r="L22" s="12"/>
      <c r="M22" s="12"/>
      <c r="N22" s="12"/>
      <c r="O22" s="12"/>
      <c r="P22" s="12"/>
      <c r="Q22" s="12"/>
    </row>
    <row r="23" spans="1:22" x14ac:dyDescent="0.25">
      <c r="A23" s="9"/>
      <c r="B23" s="81"/>
      <c r="C23" s="82"/>
      <c r="D23" s="82"/>
      <c r="E23" s="82"/>
      <c r="F23" s="82"/>
      <c r="G23" s="21" t="s">
        <v>37</v>
      </c>
      <c r="H23" s="89"/>
      <c r="I23" s="10"/>
      <c r="J23" s="12"/>
      <c r="K23" s="24"/>
      <c r="L23" s="12"/>
      <c r="M23" s="12"/>
      <c r="N23" s="12"/>
      <c r="O23" s="12"/>
      <c r="P23" s="12"/>
      <c r="Q23" s="12"/>
    </row>
    <row r="24" spans="1:22" x14ac:dyDescent="0.25">
      <c r="A24" s="9"/>
      <c r="B24" s="81"/>
      <c r="C24" s="82"/>
      <c r="D24" s="82"/>
      <c r="E24" s="82"/>
      <c r="F24" s="82"/>
      <c r="G24" s="22"/>
      <c r="H24" s="89"/>
      <c r="I24" s="10"/>
      <c r="J24" s="12"/>
      <c r="K24" s="24"/>
      <c r="L24" s="12"/>
      <c r="M24" s="12"/>
      <c r="N24" s="12"/>
      <c r="O24" s="12"/>
      <c r="P24" s="12"/>
      <c r="Q24" s="12"/>
    </row>
    <row r="25" spans="1:22" x14ac:dyDescent="0.25">
      <c r="A25" s="9"/>
      <c r="B25" s="81"/>
      <c r="C25" s="82"/>
      <c r="D25" s="82"/>
      <c r="E25" s="82"/>
      <c r="F25" s="82"/>
      <c r="G25" s="88"/>
      <c r="H25" s="89"/>
      <c r="I25" s="10"/>
      <c r="J25" s="98"/>
      <c r="K25" s="99"/>
      <c r="L25" s="100"/>
      <c r="M25" s="100"/>
      <c r="N25" s="87"/>
      <c r="O25" s="12"/>
      <c r="P25" s="12"/>
      <c r="Q25" s="12"/>
    </row>
    <row r="26" spans="1:22" x14ac:dyDescent="0.25">
      <c r="A26" s="9"/>
      <c r="B26" s="81" t="s">
        <v>13</v>
      </c>
      <c r="C26" s="82"/>
      <c r="D26" s="82"/>
      <c r="E26" s="82"/>
      <c r="F26" s="82"/>
      <c r="G26" s="26"/>
      <c r="H26" s="89"/>
      <c r="I26" s="10"/>
      <c r="J26" s="101"/>
      <c r="K26" s="102" t="s">
        <v>31</v>
      </c>
      <c r="L26" s="10"/>
      <c r="M26" s="27"/>
      <c r="N26" s="89"/>
      <c r="O26" s="12"/>
      <c r="P26" s="12"/>
      <c r="Q26" s="12"/>
    </row>
    <row r="27" spans="1:22" x14ac:dyDescent="0.25">
      <c r="A27" s="9"/>
      <c r="B27" s="81" t="s">
        <v>33</v>
      </c>
      <c r="C27" s="82"/>
      <c r="D27" s="82"/>
      <c r="E27" s="82"/>
      <c r="F27" s="82"/>
      <c r="G27" s="28" t="s">
        <v>61</v>
      </c>
      <c r="H27" s="89"/>
      <c r="I27" s="29" t="str">
        <f>IF(FinalInterim="Interim","an","a")</f>
        <v>an</v>
      </c>
      <c r="J27" s="101"/>
      <c r="K27" s="102"/>
      <c r="L27" s="102"/>
      <c r="M27" s="102"/>
      <c r="N27" s="89"/>
      <c r="O27" s="12"/>
      <c r="P27" s="12"/>
      <c r="Q27" s="12"/>
    </row>
    <row r="28" spans="1:22" x14ac:dyDescent="0.25">
      <c r="A28" s="9"/>
      <c r="B28" s="81" t="s">
        <v>14</v>
      </c>
      <c r="C28" s="82"/>
      <c r="D28" s="82"/>
      <c r="E28" s="82"/>
      <c r="F28" s="82"/>
      <c r="G28" s="30"/>
      <c r="H28" s="89"/>
      <c r="I28" s="10"/>
      <c r="J28" s="101"/>
      <c r="K28" s="102" t="s">
        <v>32</v>
      </c>
      <c r="L28" s="10"/>
      <c r="M28" s="31"/>
      <c r="N28" s="89"/>
      <c r="O28" s="12"/>
      <c r="P28" s="12"/>
      <c r="Q28" s="12"/>
    </row>
    <row r="29" spans="1:22" x14ac:dyDescent="0.25">
      <c r="A29" s="9"/>
      <c r="B29" s="81" t="s">
        <v>15</v>
      </c>
      <c r="C29" s="82"/>
      <c r="D29" s="82"/>
      <c r="E29" s="82"/>
      <c r="F29" s="82"/>
      <c r="G29" s="32"/>
      <c r="H29" s="89"/>
      <c r="I29" s="10"/>
      <c r="J29" s="103"/>
      <c r="K29" s="104"/>
      <c r="L29" s="105"/>
      <c r="M29" s="105"/>
      <c r="N29" s="90"/>
      <c r="O29" s="12"/>
      <c r="P29" s="12"/>
      <c r="Q29" s="12"/>
    </row>
    <row r="30" spans="1:22" x14ac:dyDescent="0.25">
      <c r="A30" s="9"/>
      <c r="B30" s="84"/>
      <c r="C30" s="85"/>
      <c r="D30" s="85"/>
      <c r="E30" s="85"/>
      <c r="F30" s="85"/>
      <c r="G30" s="91"/>
      <c r="H30" s="90"/>
      <c r="I30" s="10"/>
      <c r="J30" s="12"/>
      <c r="K30" s="24"/>
      <c r="L30" s="12"/>
      <c r="M30" s="12"/>
      <c r="N30" s="12"/>
      <c r="O30" s="12"/>
      <c r="P30" s="12"/>
      <c r="Q30" s="12"/>
    </row>
    <row r="31" spans="1:22" x14ac:dyDescent="0.25">
      <c r="A31" s="9"/>
      <c r="B31" s="33"/>
      <c r="C31" s="33"/>
      <c r="D31" s="33"/>
      <c r="E31" s="33"/>
      <c r="F31" s="33"/>
      <c r="G31" s="34"/>
      <c r="H31" s="9"/>
      <c r="I31" s="10"/>
      <c r="J31" s="10"/>
      <c r="K31" s="11"/>
      <c r="L31" s="10"/>
      <c r="M31" s="10"/>
      <c r="N31" s="10"/>
      <c r="O31" s="10"/>
      <c r="P31" s="10"/>
      <c r="Q31" s="10"/>
      <c r="R31" s="2"/>
      <c r="S31" s="2"/>
      <c r="T31" s="2"/>
      <c r="U31" s="2"/>
      <c r="V31" s="2"/>
    </row>
    <row r="32" spans="1:22" x14ac:dyDescent="0.25">
      <c r="A32" s="9"/>
      <c r="B32" s="92"/>
      <c r="C32" s="80"/>
      <c r="D32" s="80"/>
      <c r="E32" s="80"/>
      <c r="F32" s="80"/>
      <c r="G32" s="86"/>
      <c r="H32" s="87"/>
      <c r="I32" s="10"/>
      <c r="J32" s="10"/>
      <c r="K32" s="11"/>
      <c r="L32" s="10"/>
      <c r="M32" s="10"/>
      <c r="N32" s="10"/>
      <c r="O32" s="10"/>
      <c r="P32" s="10"/>
      <c r="Q32" s="10"/>
      <c r="R32" s="2"/>
      <c r="S32" s="2"/>
      <c r="T32" s="2"/>
      <c r="U32" s="2"/>
      <c r="V32" s="2"/>
    </row>
    <row r="33" spans="1:22" x14ac:dyDescent="0.25">
      <c r="A33" s="9"/>
      <c r="B33" s="81"/>
      <c r="C33" s="93" t="s">
        <v>42</v>
      </c>
      <c r="D33" s="93"/>
      <c r="E33" s="93"/>
      <c r="F33" s="93"/>
      <c r="G33" s="35" t="s">
        <v>48</v>
      </c>
      <c r="H33" s="89"/>
      <c r="I33" s="10"/>
      <c r="J33" s="10"/>
      <c r="K33" s="11"/>
      <c r="L33" s="10"/>
      <c r="M33" s="10"/>
      <c r="N33" s="10"/>
      <c r="O33" s="10"/>
      <c r="P33" s="10"/>
      <c r="Q33" s="10"/>
      <c r="R33" s="2"/>
      <c r="S33" s="2"/>
      <c r="T33" s="2"/>
      <c r="U33" s="2"/>
      <c r="V33" s="2"/>
    </row>
    <row r="34" spans="1:22" x14ac:dyDescent="0.25">
      <c r="A34" s="9"/>
      <c r="B34" s="84"/>
      <c r="C34" s="85"/>
      <c r="D34" s="85"/>
      <c r="E34" s="85"/>
      <c r="F34" s="85"/>
      <c r="G34" s="91"/>
      <c r="H34" s="90"/>
      <c r="I34" s="10"/>
      <c r="J34" s="10"/>
      <c r="K34" s="11"/>
      <c r="L34" s="10"/>
      <c r="M34" s="10"/>
      <c r="N34" s="10"/>
      <c r="O34" s="10"/>
      <c r="P34" s="10"/>
      <c r="Q34" s="10"/>
      <c r="R34" s="2"/>
      <c r="S34" s="2"/>
      <c r="T34" s="2"/>
      <c r="U34" s="2"/>
      <c r="V34" s="2"/>
    </row>
    <row r="35" spans="1:22" x14ac:dyDescent="0.25">
      <c r="A35" s="9"/>
      <c r="B35" s="33"/>
      <c r="C35" s="33"/>
      <c r="D35" s="33"/>
      <c r="E35" s="33"/>
      <c r="F35" s="33"/>
      <c r="G35" s="34"/>
      <c r="H35" s="9"/>
      <c r="I35" s="10"/>
      <c r="J35" s="10"/>
      <c r="K35" s="11"/>
      <c r="L35" s="10"/>
      <c r="M35" s="10"/>
      <c r="N35" s="10"/>
      <c r="O35" s="10"/>
      <c r="P35" s="10"/>
      <c r="Q35" s="10"/>
      <c r="R35" s="2"/>
      <c r="S35" s="2"/>
      <c r="T35" s="2"/>
      <c r="U35" s="2"/>
      <c r="V35" s="2"/>
    </row>
    <row r="36" spans="1:22" x14ac:dyDescent="0.25">
      <c r="A36" s="9"/>
      <c r="B36" s="33" t="s">
        <v>43</v>
      </c>
      <c r="C36" s="33"/>
      <c r="D36" s="33"/>
      <c r="E36" s="33"/>
      <c r="F36" s="33"/>
      <c r="G36" s="34" t="str">
        <f>IF(G33="A",ASharename,IF(G33="B",BSharename,""))</f>
        <v>ordinary share</v>
      </c>
      <c r="H36" s="9"/>
      <c r="I36" s="10"/>
      <c r="J36" s="10"/>
      <c r="K36" s="11"/>
      <c r="L36" s="10"/>
      <c r="M36" s="10"/>
      <c r="N36" s="10"/>
      <c r="O36" s="10"/>
      <c r="P36" s="10"/>
      <c r="Q36" s="10"/>
      <c r="R36" s="2"/>
      <c r="S36" s="2"/>
      <c r="T36" s="2"/>
      <c r="U36" s="2"/>
      <c r="V36" s="2"/>
    </row>
    <row r="37" spans="1:22" x14ac:dyDescent="0.25">
      <c r="A37" s="9"/>
      <c r="B37" s="33" t="s">
        <v>45</v>
      </c>
      <c r="C37" s="33"/>
      <c r="D37" s="33"/>
      <c r="E37" s="33"/>
      <c r="F37" s="33"/>
      <c r="G37" s="34">
        <v>1</v>
      </c>
      <c r="H37" s="9"/>
      <c r="I37" s="10"/>
      <c r="J37" s="10"/>
      <c r="K37" s="11"/>
      <c r="L37" s="10"/>
      <c r="M37" s="10"/>
      <c r="N37" s="10"/>
      <c r="O37" s="10"/>
      <c r="P37" s="10"/>
      <c r="Q37" s="10"/>
      <c r="R37" s="2"/>
      <c r="S37" s="2"/>
      <c r="T37" s="2"/>
      <c r="U37" s="2"/>
      <c r="V37" s="2"/>
    </row>
    <row r="38" spans="1:22" x14ac:dyDescent="0.25">
      <c r="A38" s="9"/>
      <c r="B38" s="33" t="s">
        <v>44</v>
      </c>
      <c r="C38" s="33"/>
      <c r="D38" s="33"/>
      <c r="E38" s="33"/>
      <c r="F38" s="33"/>
      <c r="G38" s="34" t="s">
        <v>62</v>
      </c>
      <c r="H38" s="9"/>
      <c r="I38" s="10"/>
      <c r="J38" s="10"/>
      <c r="K38" s="11"/>
      <c r="L38" s="10"/>
      <c r="M38" s="10"/>
      <c r="N38" s="10"/>
      <c r="O38" s="10"/>
      <c r="P38" s="10"/>
      <c r="Q38" s="10"/>
      <c r="R38" s="2"/>
      <c r="S38" s="2"/>
      <c r="T38" s="2"/>
      <c r="U38" s="2"/>
      <c r="V38" s="2"/>
    </row>
    <row r="39" spans="1:22" x14ac:dyDescent="0.25">
      <c r="A39" s="9"/>
      <c r="B39" s="33"/>
      <c r="C39" s="33"/>
      <c r="D39" s="33"/>
      <c r="E39" s="33"/>
      <c r="F39" s="33"/>
      <c r="G39" s="34"/>
      <c r="H39" s="9"/>
      <c r="I39" s="10"/>
      <c r="J39" s="10"/>
      <c r="K39" s="11"/>
      <c r="L39" s="10"/>
      <c r="M39" s="10"/>
      <c r="N39" s="10"/>
      <c r="O39" s="10"/>
      <c r="P39" s="10"/>
      <c r="Q39" s="10"/>
      <c r="R39" s="2"/>
      <c r="S39" s="2"/>
      <c r="T39" s="2"/>
      <c r="U39" s="2"/>
      <c r="V39" s="2"/>
    </row>
    <row r="40" spans="1:22" x14ac:dyDescent="0.25">
      <c r="A40" s="9"/>
      <c r="B40" s="33"/>
      <c r="C40" s="33"/>
      <c r="D40" s="33"/>
      <c r="E40" s="33"/>
      <c r="F40" s="33"/>
      <c r="G40" s="34"/>
      <c r="H40" s="9"/>
      <c r="I40" s="10"/>
      <c r="J40" s="10"/>
      <c r="K40" s="11"/>
      <c r="L40" s="10"/>
      <c r="M40" s="10"/>
      <c r="N40" s="10"/>
      <c r="O40" s="10"/>
      <c r="P40" s="10"/>
      <c r="Q40" s="10"/>
      <c r="R40" s="2"/>
      <c r="S40" s="2"/>
      <c r="T40" s="2"/>
      <c r="U40" s="2"/>
      <c r="V40" s="2"/>
    </row>
    <row r="41" spans="1:22" x14ac:dyDescent="0.25">
      <c r="A41" s="9"/>
      <c r="B41" s="33"/>
      <c r="C41" s="33"/>
      <c r="D41" s="33"/>
      <c r="E41" s="33"/>
      <c r="F41" s="33"/>
      <c r="G41" s="34"/>
      <c r="H41" s="9"/>
      <c r="I41" s="10"/>
      <c r="J41" s="10"/>
      <c r="K41" s="11"/>
      <c r="L41" s="10"/>
      <c r="M41" s="10"/>
      <c r="N41" s="10"/>
      <c r="O41" s="10"/>
      <c r="P41" s="10"/>
      <c r="Q41" s="10"/>
      <c r="R41" s="2"/>
      <c r="S41" s="2"/>
      <c r="T41" s="2"/>
      <c r="U41" s="2"/>
      <c r="V41" s="2"/>
    </row>
    <row r="42" spans="1:22" x14ac:dyDescent="0.25">
      <c r="A42" s="9"/>
      <c r="B42" s="33"/>
      <c r="C42" s="33"/>
      <c r="D42" s="33"/>
      <c r="E42" s="33"/>
      <c r="F42" s="33"/>
      <c r="G42" s="34"/>
      <c r="H42" s="9"/>
      <c r="I42" s="10"/>
      <c r="J42" s="10"/>
      <c r="K42" s="11"/>
      <c r="L42" s="10"/>
      <c r="M42" s="10"/>
      <c r="N42" s="10"/>
      <c r="O42" s="10"/>
      <c r="P42" s="10"/>
      <c r="Q42" s="10"/>
      <c r="R42" s="2"/>
      <c r="S42" s="2"/>
      <c r="T42" s="2"/>
      <c r="U42" s="2"/>
      <c r="V42" s="2"/>
    </row>
    <row r="43" spans="1:22" x14ac:dyDescent="0.25">
      <c r="J43" s="2"/>
      <c r="K43" s="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J44" s="2"/>
      <c r="K44" s="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J45" s="2"/>
      <c r="K45" s="7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J46" s="2"/>
      <c r="K46" s="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J47" s="2"/>
      <c r="K47" s="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J48" s="2"/>
      <c r="K48" s="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0:22" x14ac:dyDescent="0.25">
      <c r="J49" s="2"/>
      <c r="K49" s="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0:22" x14ac:dyDescent="0.25">
      <c r="J50" s="2"/>
      <c r="K50" s="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0:22" x14ac:dyDescent="0.25">
      <c r="J51" s="2"/>
      <c r="K51" s="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0:22" x14ac:dyDescent="0.25">
      <c r="J52" s="2"/>
      <c r="K52" s="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0:22" x14ac:dyDescent="0.25">
      <c r="J53" s="2"/>
      <c r="K53" s="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0:22" x14ac:dyDescent="0.25">
      <c r="J54" s="2"/>
      <c r="K54" s="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0:22" x14ac:dyDescent="0.25">
      <c r="J55" s="2"/>
      <c r="K55" s="7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0:22" x14ac:dyDescent="0.25">
      <c r="J56" s="2"/>
      <c r="K56" s="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0:22" x14ac:dyDescent="0.25">
      <c r="J57" s="2"/>
      <c r="K57" s="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0:22" x14ac:dyDescent="0.25">
      <c r="J58" s="2"/>
      <c r="K58" s="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0:22" x14ac:dyDescent="0.25">
      <c r="J59" s="2"/>
      <c r="K59" s="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0:22" x14ac:dyDescent="0.25">
      <c r="J60" s="2"/>
      <c r="K60" s="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0:22" x14ac:dyDescent="0.25">
      <c r="J61" s="2"/>
      <c r="K61" s="7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0:22" x14ac:dyDescent="0.25">
      <c r="J62" s="2"/>
      <c r="K62" s="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0:22" x14ac:dyDescent="0.25">
      <c r="J63" s="2"/>
      <c r="K63" s="7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0:22" x14ac:dyDescent="0.25">
      <c r="J64" s="2"/>
      <c r="K64" s="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0:22" x14ac:dyDescent="0.25">
      <c r="J65" s="2"/>
      <c r="K65" s="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0:22" x14ac:dyDescent="0.25">
      <c r="J66" s="2"/>
      <c r="K66" s="7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0:22" x14ac:dyDescent="0.25">
      <c r="J67" s="2"/>
      <c r="K67" s="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0:22" x14ac:dyDescent="0.25">
      <c r="J68" s="2"/>
      <c r="K68" s="7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0:22" x14ac:dyDescent="0.25">
      <c r="J69" s="2"/>
      <c r="K69" s="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0:22" x14ac:dyDescent="0.25">
      <c r="J70" s="2"/>
      <c r="K70" s="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0:22" x14ac:dyDescent="0.25">
      <c r="J71" s="2"/>
      <c r="K71" s="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0:22" x14ac:dyDescent="0.25">
      <c r="J72" s="2"/>
      <c r="K72" s="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0:22" x14ac:dyDescent="0.25">
      <c r="J73" s="2"/>
      <c r="K73" s="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0:22" x14ac:dyDescent="0.25">
      <c r="J74" s="2"/>
      <c r="K74" s="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0:22" x14ac:dyDescent="0.25">
      <c r="J75" s="2"/>
      <c r="K75" s="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0:22" x14ac:dyDescent="0.25">
      <c r="J76" s="2"/>
      <c r="K76" s="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0:22" x14ac:dyDescent="0.25">
      <c r="J77" s="2"/>
      <c r="K77" s="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0:22" x14ac:dyDescent="0.25">
      <c r="J78" s="2"/>
      <c r="K78" s="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0:22" x14ac:dyDescent="0.25">
      <c r="J79" s="2"/>
      <c r="K79" s="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0:22" x14ac:dyDescent="0.25">
      <c r="J80" s="2"/>
      <c r="K80" s="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0:22" x14ac:dyDescent="0.25">
      <c r="J81" s="2"/>
      <c r="K81" s="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0:22" x14ac:dyDescent="0.25">
      <c r="J82" s="2"/>
      <c r="K82" s="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0:22" x14ac:dyDescent="0.25">
      <c r="J83" s="2"/>
      <c r="K83" s="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0:22" x14ac:dyDescent="0.25">
      <c r="J84" s="2"/>
      <c r="K84" s="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0:22" x14ac:dyDescent="0.25">
      <c r="J85" s="2"/>
      <c r="K85" s="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0:22" x14ac:dyDescent="0.25">
      <c r="J86" s="2"/>
      <c r="K86" s="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0:22" x14ac:dyDescent="0.25">
      <c r="J87" s="2"/>
      <c r="K87" s="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0:22" x14ac:dyDescent="0.25">
      <c r="J88" s="2"/>
      <c r="K88" s="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0:22" x14ac:dyDescent="0.25">
      <c r="J89" s="2"/>
      <c r="K89" s="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0:22" x14ac:dyDescent="0.25">
      <c r="J90" s="2"/>
      <c r="K90" s="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0:22" x14ac:dyDescent="0.25">
      <c r="J91" s="2"/>
      <c r="K91" s="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0:22" x14ac:dyDescent="0.25">
      <c r="J92" s="2"/>
      <c r="K92" s="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0:22" x14ac:dyDescent="0.25">
      <c r="J93" s="2"/>
      <c r="K93" s="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0:22" x14ac:dyDescent="0.25">
      <c r="J94" s="2"/>
      <c r="K94" s="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0:22" x14ac:dyDescent="0.25">
      <c r="J95" s="2"/>
      <c r="K95" s="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0:22" x14ac:dyDescent="0.25">
      <c r="J96" s="2"/>
      <c r="K96" s="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0:22" x14ac:dyDescent="0.25">
      <c r="J97" s="2"/>
      <c r="K97" s="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0:22" x14ac:dyDescent="0.25">
      <c r="J98" s="2"/>
      <c r="K98" s="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0:22" x14ac:dyDescent="0.25">
      <c r="J99" s="2"/>
      <c r="K99" s="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0:22" x14ac:dyDescent="0.25">
      <c r="J100" s="2"/>
      <c r="K100" s="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0:22" x14ac:dyDescent="0.25">
      <c r="J101" s="2"/>
      <c r="K101" s="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0:22" x14ac:dyDescent="0.25">
      <c r="J102" s="2"/>
      <c r="K102" s="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0:22" x14ac:dyDescent="0.25">
      <c r="J103" s="2"/>
      <c r="K103" s="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0:22" x14ac:dyDescent="0.25">
      <c r="J104" s="2"/>
      <c r="K104" s="7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0:22" x14ac:dyDescent="0.25">
      <c r="J105" s="2"/>
      <c r="K105" s="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0:22" x14ac:dyDescent="0.25">
      <c r="J106" s="2"/>
      <c r="K106" s="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0:22" x14ac:dyDescent="0.25">
      <c r="J107" s="2"/>
      <c r="K107" s="7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0:22" x14ac:dyDescent="0.25">
      <c r="J108" s="2"/>
      <c r="K108" s="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</sheetData>
  <mergeCells count="2">
    <mergeCell ref="K5:O9"/>
    <mergeCell ref="K11:O15"/>
  </mergeCells>
  <phoneticPr fontId="0" type="noConversion"/>
  <pageMargins left="0.75" right="0.75" top="1" bottom="1" header="0.5" footer="0.5"/>
  <pageSetup paperSize="9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workbookViewId="0">
      <selection activeCell="G8" sqref="G8"/>
    </sheetView>
  </sheetViews>
  <sheetFormatPr defaultRowHeight="12.75" x14ac:dyDescent="0.2"/>
  <cols>
    <col min="1" max="1" width="12.28515625" style="72" customWidth="1"/>
    <col min="2" max="2" width="26.28515625" style="73" customWidth="1"/>
    <col min="3" max="4" width="9.140625" style="74"/>
    <col min="5" max="5" width="20.42578125" style="73" customWidth="1"/>
    <col min="6" max="6" width="23.42578125" style="73" bestFit="1" customWidth="1"/>
    <col min="7" max="9" width="20.42578125" style="73" customWidth="1"/>
    <col min="10" max="16384" width="9.140625" style="73"/>
  </cols>
  <sheetData>
    <row r="1" spans="1:9" s="71" customFormat="1" ht="42" customHeight="1" x14ac:dyDescent="0.2">
      <c r="A1" s="106" t="s">
        <v>38</v>
      </c>
      <c r="B1" s="107" t="s">
        <v>34</v>
      </c>
      <c r="C1" s="108" t="s">
        <v>35</v>
      </c>
      <c r="D1" s="108" t="s">
        <v>36</v>
      </c>
      <c r="E1" s="107" t="s">
        <v>53</v>
      </c>
      <c r="F1" s="107" t="s">
        <v>52</v>
      </c>
      <c r="G1" s="107" t="s">
        <v>54</v>
      </c>
      <c r="H1" s="107" t="s">
        <v>55</v>
      </c>
      <c r="I1" s="107" t="s">
        <v>37</v>
      </c>
    </row>
    <row r="2" spans="1:9" x14ac:dyDescent="0.2">
      <c r="A2" s="72">
        <v>1</v>
      </c>
      <c r="B2" s="73" t="s">
        <v>60</v>
      </c>
      <c r="C2" s="74">
        <v>100</v>
      </c>
      <c r="D2" s="74">
        <v>0</v>
      </c>
      <c r="E2" s="77" t="s">
        <v>59</v>
      </c>
      <c r="F2" s="73" t="s">
        <v>59</v>
      </c>
      <c r="G2" s="73" t="s">
        <v>59</v>
      </c>
      <c r="I2" s="73" t="s">
        <v>37</v>
      </c>
    </row>
    <row r="3" spans="1:9" x14ac:dyDescent="0.2">
      <c r="A3" s="72">
        <v>2</v>
      </c>
      <c r="E3" s="77"/>
    </row>
    <row r="4" spans="1:9" x14ac:dyDescent="0.2">
      <c r="A4" s="72">
        <v>3</v>
      </c>
    </row>
    <row r="5" spans="1:9" x14ac:dyDescent="0.2">
      <c r="A5" s="72">
        <v>4</v>
      </c>
    </row>
    <row r="6" spans="1:9" x14ac:dyDescent="0.2">
      <c r="A6" s="72">
        <v>5</v>
      </c>
    </row>
    <row r="7" spans="1:9" x14ac:dyDescent="0.2">
      <c r="A7" s="72">
        <v>6</v>
      </c>
    </row>
    <row r="8" spans="1:9" x14ac:dyDescent="0.2">
      <c r="A8" s="72">
        <v>7</v>
      </c>
    </row>
    <row r="9" spans="1:9" x14ac:dyDescent="0.2">
      <c r="A9" s="72">
        <v>8</v>
      </c>
    </row>
    <row r="10" spans="1:9" x14ac:dyDescent="0.2">
      <c r="A10" s="72">
        <v>9</v>
      </c>
    </row>
    <row r="11" spans="1:9" x14ac:dyDescent="0.2">
      <c r="A11" s="72">
        <v>10</v>
      </c>
    </row>
    <row r="13" spans="1:9" ht="13.5" thickBot="1" x14ac:dyDescent="0.25">
      <c r="B13" s="73" t="s">
        <v>39</v>
      </c>
      <c r="C13" s="75">
        <f>SUM(C2:C11)</f>
        <v>100</v>
      </c>
      <c r="D13" s="75">
        <f>SUM(D2:D11)</f>
        <v>0</v>
      </c>
    </row>
    <row r="14" spans="1:9" ht="13.5" thickTop="1" x14ac:dyDescent="0.2"/>
  </sheetData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40"/>
  <sheetViews>
    <sheetView showGridLines="0" workbookViewId="0">
      <selection activeCell="L31" sqref="L31"/>
    </sheetView>
  </sheetViews>
  <sheetFormatPr defaultColWidth="1.85546875" defaultRowHeight="15.75" x14ac:dyDescent="0.25"/>
  <cols>
    <col min="1" max="51" width="10.7109375" style="1" customWidth="1"/>
    <col min="52" max="16384" width="1.85546875" style="1"/>
  </cols>
  <sheetData>
    <row r="1" spans="1:11" ht="21.75" thickBot="1" x14ac:dyDescent="0.4">
      <c r="A1" s="110" t="str">
        <f>Company</f>
        <v>Example Ltd</v>
      </c>
      <c r="B1" s="110"/>
      <c r="C1" s="110"/>
      <c r="D1" s="110"/>
      <c r="E1" s="110"/>
      <c r="F1" s="110"/>
      <c r="G1" s="110"/>
      <c r="H1" s="110"/>
      <c r="I1" s="110"/>
      <c r="J1" s="12"/>
      <c r="K1" s="12"/>
    </row>
    <row r="2" spans="1:11" ht="21" x14ac:dyDescent="0.35">
      <c r="A2" s="36"/>
      <c r="B2" s="36"/>
      <c r="C2" s="36"/>
      <c r="D2" s="36"/>
      <c r="E2" s="36"/>
      <c r="F2" s="36"/>
      <c r="G2" s="36"/>
      <c r="H2" s="36"/>
      <c r="I2" s="36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37" t="s">
        <v>46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37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37" t="s">
        <v>16</v>
      </c>
      <c r="B6" s="12"/>
      <c r="C6" s="12"/>
      <c r="D6" s="12"/>
      <c r="E6" s="38">
        <f>boardtime</f>
        <v>0</v>
      </c>
      <c r="F6" s="12"/>
      <c r="G6" s="12"/>
      <c r="H6" s="12"/>
      <c r="I6" s="12"/>
      <c r="J6" s="12"/>
      <c r="K6" s="12"/>
    </row>
    <row r="7" spans="1:11" x14ac:dyDescent="0.25">
      <c r="A7" s="37"/>
      <c r="B7" s="12"/>
      <c r="C7" s="12"/>
      <c r="D7" s="12"/>
      <c r="E7" s="39"/>
      <c r="F7" s="12"/>
      <c r="G7" s="12"/>
      <c r="H7" s="12"/>
      <c r="I7" s="12"/>
      <c r="J7" s="12"/>
      <c r="K7" s="12"/>
    </row>
    <row r="8" spans="1:11" x14ac:dyDescent="0.25">
      <c r="A8" s="37" t="s">
        <v>17</v>
      </c>
      <c r="B8" s="12"/>
      <c r="C8" s="12"/>
      <c r="D8" s="12"/>
      <c r="E8" s="111">
        <f>boarddate</f>
        <v>0</v>
      </c>
      <c r="F8" s="111"/>
      <c r="G8" s="12"/>
      <c r="H8" s="12"/>
      <c r="I8" s="12"/>
      <c r="J8" s="12"/>
      <c r="K8" s="12"/>
    </row>
    <row r="9" spans="1:11" x14ac:dyDescent="0.25">
      <c r="A9" s="37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37" t="s">
        <v>18</v>
      </c>
      <c r="B10" s="12" t="s">
        <v>47</v>
      </c>
      <c r="C10" s="12"/>
      <c r="D10" s="12"/>
      <c r="E10" s="40" t="str">
        <f>IF(Dir1Name&lt;&gt;0,Dir1Name,"")</f>
        <v/>
      </c>
      <c r="F10" s="12"/>
      <c r="G10" s="12"/>
      <c r="H10" s="12"/>
      <c r="I10" s="12"/>
      <c r="J10" s="12"/>
      <c r="K10" s="12"/>
    </row>
    <row r="11" spans="1:11" x14ac:dyDescent="0.25">
      <c r="A11" s="37"/>
      <c r="B11" s="12"/>
      <c r="C11" s="12"/>
      <c r="D11" s="12"/>
      <c r="E11" s="41" t="str">
        <f>Cosec</f>
        <v>Director 1 name</v>
      </c>
      <c r="F11" s="12"/>
      <c r="G11" s="12"/>
      <c r="H11" s="12"/>
      <c r="I11" s="12"/>
      <c r="J11" s="12"/>
      <c r="K11" s="12"/>
    </row>
    <row r="12" spans="1:11" x14ac:dyDescent="0.25">
      <c r="A12" s="37"/>
      <c r="B12" s="12"/>
      <c r="C12" s="12"/>
      <c r="D12" s="12"/>
      <c r="E12" s="40" t="str">
        <f>IF(DirName2&lt;&gt;0,DirName2,"")</f>
        <v/>
      </c>
      <c r="F12" s="12"/>
      <c r="G12" s="12"/>
      <c r="H12" s="12"/>
      <c r="I12" s="12"/>
      <c r="J12" s="12"/>
      <c r="K12" s="12"/>
    </row>
    <row r="13" spans="1:11" x14ac:dyDescent="0.25">
      <c r="A13" s="37"/>
      <c r="B13" s="12"/>
      <c r="C13" s="12"/>
      <c r="D13" s="12"/>
      <c r="E13" s="40" t="str">
        <f>IF(DirName3&lt;&gt;0,DirName3,"")</f>
        <v/>
      </c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40" t="str">
        <f>IF(DirName4&lt;&gt;0,DirName4,"")</f>
        <v/>
      </c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37" t="s">
        <v>19</v>
      </c>
      <c r="B16" s="12"/>
      <c r="C16" s="12"/>
      <c r="D16" s="12"/>
      <c r="E16" s="42"/>
      <c r="F16" s="12"/>
      <c r="G16" s="12"/>
      <c r="H16" s="12"/>
      <c r="I16" s="12"/>
      <c r="J16" s="12"/>
      <c r="K16" s="12"/>
    </row>
    <row r="17" spans="1:11" x14ac:dyDescent="0.25">
      <c r="A17" s="37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112" t="str">
        <f>"It was RESOLVED that the company pay "&amp;an&amp;" "&amp;LOWER(FinalInterim)&amp;" dividend of "&amp;TEXT(DivRate,"£ #,###.00")&amp;" per £"&amp;NomVal&amp;" "&amp;Sharetype&amp;" on "&amp;TEXT(Divdate, "dd mmmm yyyy")&amp;" to shareholders registered on "&amp;TEXT(Divdate,"dd mmmm yyyy")&amp;" in respect of the year ended "&amp;TEXT(YearEnd,"dd mmmm yyyy")&amp;"."</f>
        <v>It was RESOLVED that the company pay an interim dividend of X per £1 ordinary share on 00 January 1900 to shareholders registered on 00 January 1900 in respect of the year ended 31st March 2017.</v>
      </c>
      <c r="B18" s="113"/>
      <c r="C18" s="113"/>
      <c r="D18" s="113"/>
      <c r="E18" s="113"/>
      <c r="F18" s="113"/>
      <c r="G18" s="113"/>
      <c r="H18" s="113"/>
      <c r="I18" s="113"/>
      <c r="J18" s="12"/>
      <c r="K18" s="12"/>
    </row>
    <row r="19" spans="1:11" x14ac:dyDescent="0.25">
      <c r="A19" s="112"/>
      <c r="B19" s="113"/>
      <c r="C19" s="113"/>
      <c r="D19" s="113"/>
      <c r="E19" s="113"/>
      <c r="F19" s="113"/>
      <c r="G19" s="113"/>
      <c r="H19" s="113"/>
      <c r="I19" s="113"/>
      <c r="J19" s="12"/>
      <c r="K19" s="12"/>
    </row>
    <row r="20" spans="1:11" x14ac:dyDescent="0.25">
      <c r="A20" s="113"/>
      <c r="B20" s="113"/>
      <c r="C20" s="113"/>
      <c r="D20" s="113"/>
      <c r="E20" s="113"/>
      <c r="F20" s="113"/>
      <c r="G20" s="113"/>
      <c r="H20" s="113"/>
      <c r="I20" s="113"/>
      <c r="J20" s="12"/>
      <c r="K20" s="12"/>
    </row>
    <row r="21" spans="1:11" x14ac:dyDescent="0.25">
      <c r="A21" s="37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12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 t="s"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37" t="str">
        <f>Cosec</f>
        <v>Director 1 name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37" t="s">
        <v>56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A30" s="78" t="str">
        <f>IF(RegAddr1&lt;&gt;0,RegAddr1,"")</f>
        <v>Address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A31" s="12" t="str">
        <f>IF(RegAddr2&lt;&gt;0,RegAddr2,"")</f>
        <v>Address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A32" s="12" t="str">
        <f>IF(RegAddr3&lt;&gt;0,RegAddr3,"")</f>
        <v>Address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25">
      <c r="A33" s="12" t="str">
        <f>IF(RegAddr4&lt;&gt;0,RegAddr4,"")</f>
        <v>Postcode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2" t="str">
        <f>IF(RegAddr5&lt;&gt;0,RegAddr5,"")</f>
        <v/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</row>
  </sheetData>
  <mergeCells count="3">
    <mergeCell ref="A1:I1"/>
    <mergeCell ref="E8:F8"/>
    <mergeCell ref="A18:I20"/>
  </mergeCells>
  <phoneticPr fontId="0" type="noConversion"/>
  <printOptions horizontalCentered="1"/>
  <pageMargins left="0.74803149606299213" right="0.74803149606299213" top="0.39370078740157483" bottom="0.98425196850393704" header="0.51181102362204722" footer="0.51181102362204722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250"/>
  <sheetViews>
    <sheetView workbookViewId="0">
      <selection activeCell="K9" sqref="K9"/>
    </sheetView>
  </sheetViews>
  <sheetFormatPr defaultColWidth="8.7109375" defaultRowHeight="12.75" x14ac:dyDescent="0.2"/>
  <cols>
    <col min="1" max="1" width="9.140625" style="43" customWidth="1"/>
    <col min="2" max="2" width="4" style="44" customWidth="1"/>
    <col min="3" max="3" width="4.28515625" style="70" customWidth="1"/>
    <col min="4" max="4" width="55.5703125" style="44" customWidth="1"/>
    <col min="5" max="9" width="4.28515625" style="44" customWidth="1"/>
    <col min="10" max="10" width="12.28515625" style="44" customWidth="1"/>
    <col min="11" max="11" width="15.7109375" style="44" customWidth="1"/>
    <col min="12" max="12" width="4.28515625" style="44" customWidth="1"/>
    <col min="13" max="13" width="15.7109375" style="44" customWidth="1"/>
    <col min="14" max="14" width="4.28515625" style="44" customWidth="1"/>
    <col min="15" max="16384" width="8.7109375" style="44"/>
  </cols>
  <sheetData>
    <row r="1" spans="1:239" ht="16.5" thickTop="1" x14ac:dyDescent="0.25">
      <c r="C1" s="45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239" ht="15.75" customHeight="1" x14ac:dyDescent="0.25">
      <c r="C2" s="48"/>
      <c r="D2" s="49" t="s">
        <v>22</v>
      </c>
      <c r="E2" s="50"/>
      <c r="F2" s="50"/>
      <c r="G2" s="50"/>
      <c r="H2" s="51"/>
      <c r="I2" s="51"/>
      <c r="J2" s="51"/>
      <c r="K2" s="51"/>
      <c r="L2" s="51"/>
      <c r="M2" s="51"/>
      <c r="N2" s="52"/>
    </row>
    <row r="3" spans="1:239" ht="15.75" customHeight="1" x14ac:dyDescent="0.25">
      <c r="C3" s="48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1:239" ht="15.75" customHeight="1" x14ac:dyDescent="0.3">
      <c r="C4" s="48"/>
      <c r="D4" s="53"/>
      <c r="E4" s="54"/>
      <c r="F4" s="54"/>
      <c r="G4" s="54"/>
      <c r="H4" s="51"/>
      <c r="I4" s="51"/>
      <c r="J4" s="51"/>
      <c r="K4" s="51"/>
      <c r="L4" s="51"/>
      <c r="M4" s="51"/>
      <c r="N4" s="52"/>
    </row>
    <row r="5" spans="1:239" ht="15.75" customHeight="1" x14ac:dyDescent="0.25">
      <c r="C5" s="48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</row>
    <row r="6" spans="1:239" ht="15.75" customHeight="1" x14ac:dyDescent="0.25">
      <c r="A6" s="43">
        <v>1</v>
      </c>
      <c r="C6" s="48"/>
      <c r="D6" s="55"/>
      <c r="E6" s="51"/>
      <c r="F6" s="51"/>
      <c r="G6" s="51"/>
      <c r="H6" s="51"/>
      <c r="I6" s="51"/>
      <c r="J6" s="51"/>
      <c r="K6" s="51"/>
      <c r="L6" s="51"/>
      <c r="M6" s="56" t="str">
        <f>FinalInterim&amp;" Dividend"</f>
        <v>Interim Dividend</v>
      </c>
      <c r="N6" s="52"/>
    </row>
    <row r="7" spans="1:239" ht="15.75" customHeight="1" x14ac:dyDescent="0.25">
      <c r="C7" s="48"/>
      <c r="D7" s="55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1:239" ht="15.75" customHeight="1" x14ac:dyDescent="0.25">
      <c r="C8" s="48"/>
      <c r="D8" s="55"/>
      <c r="E8" s="51"/>
      <c r="F8" s="51"/>
      <c r="G8" s="51"/>
      <c r="H8" s="51"/>
      <c r="I8" s="51"/>
      <c r="J8" s="51"/>
      <c r="K8" s="115">
        <f>Divdate</f>
        <v>0</v>
      </c>
      <c r="L8" s="115"/>
      <c r="M8" s="115"/>
      <c r="N8" s="52"/>
    </row>
    <row r="9" spans="1:239" ht="15.75" customHeight="1" x14ac:dyDescent="0.25">
      <c r="C9" s="48"/>
      <c r="D9" s="55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1:239" ht="15.75" x14ac:dyDescent="0.25">
      <c r="C10" s="48"/>
      <c r="D10" s="55"/>
      <c r="E10" s="51"/>
      <c r="F10" s="51"/>
      <c r="G10" s="51"/>
      <c r="H10" s="51"/>
      <c r="I10" s="51"/>
      <c r="J10" s="51"/>
      <c r="K10" s="51"/>
      <c r="L10" s="51"/>
      <c r="M10" s="51"/>
      <c r="N10" s="52"/>
    </row>
    <row r="11" spans="1:239" ht="15.75" x14ac:dyDescent="0.25">
      <c r="C11" s="48"/>
      <c r="D11" s="55"/>
      <c r="E11" s="51"/>
      <c r="F11" s="51"/>
      <c r="G11" s="51"/>
      <c r="H11" s="51"/>
      <c r="I11" s="51"/>
      <c r="J11" s="51"/>
      <c r="K11" s="51"/>
      <c r="L11" s="51"/>
      <c r="M11" s="51"/>
      <c r="N11" s="52"/>
    </row>
    <row r="12" spans="1:239" ht="15.75" x14ac:dyDescent="0.25">
      <c r="C12" s="48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1:239" ht="15.75" customHeight="1" x14ac:dyDescent="0.25">
      <c r="C13" s="48"/>
      <c r="D13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13" s="116"/>
      <c r="F13" s="116"/>
      <c r="G13" s="116"/>
      <c r="H13" s="116"/>
      <c r="I13" s="116"/>
      <c r="J13" s="116"/>
      <c r="K13" s="116"/>
      <c r="L13" s="116"/>
      <c r="M13" s="116"/>
      <c r="N13" s="52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</row>
    <row r="14" spans="1:239" ht="15.75" x14ac:dyDescent="0.25">
      <c r="C14" s="48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52"/>
    </row>
    <row r="15" spans="1:239" ht="15.75" x14ac:dyDescent="0.25">
      <c r="C15" s="48"/>
      <c r="D15" s="51" t="s">
        <v>21</v>
      </c>
      <c r="E15" s="51"/>
      <c r="F15" s="51"/>
      <c r="G15" s="51"/>
      <c r="H15" s="51"/>
      <c r="I15" s="51"/>
      <c r="J15" s="51"/>
      <c r="K15" s="51"/>
      <c r="L15" s="51"/>
      <c r="M15" s="51"/>
      <c r="N15" s="52"/>
    </row>
    <row r="16" spans="1:239" ht="15.75" x14ac:dyDescent="0.25">
      <c r="C16" s="48"/>
      <c r="D16" s="58" t="str">
        <f>DATA!$G$12</f>
        <v>Director 1 name</v>
      </c>
      <c r="E16" s="59"/>
      <c r="F16" s="51"/>
      <c r="G16" s="51"/>
      <c r="H16" s="51"/>
      <c r="I16" s="51"/>
      <c r="J16" s="60" t="s">
        <v>23</v>
      </c>
      <c r="K16" s="60"/>
      <c r="L16" s="51"/>
      <c r="M16" s="60" t="s">
        <v>24</v>
      </c>
      <c r="N16" s="52"/>
    </row>
    <row r="17" spans="1:14" ht="18.75" x14ac:dyDescent="0.3">
      <c r="C17" s="48"/>
      <c r="D17" s="61" t="str">
        <f>DATA!$G$5</f>
        <v>Example Ltd</v>
      </c>
      <c r="F17" s="51"/>
      <c r="G17" s="51"/>
      <c r="H17" s="51"/>
      <c r="I17" s="51"/>
      <c r="J17" s="60" t="s">
        <v>25</v>
      </c>
      <c r="K17" s="60"/>
      <c r="L17" s="51"/>
      <c r="M17" s="60" t="s">
        <v>26</v>
      </c>
      <c r="N17" s="52"/>
    </row>
    <row r="18" spans="1:14" ht="15.75" x14ac:dyDescent="0.25">
      <c r="C18" s="48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2"/>
    </row>
    <row r="19" spans="1:14" ht="15.75" x14ac:dyDescent="0.25">
      <c r="C19" s="48"/>
      <c r="D19" s="51" t="str">
        <f>PROPER(Sharetype)&amp;"s of "&amp;TEXT(NomVal,"£ #,###.00")&amp;" each."</f>
        <v>Ordinary Shares of £ 1.00 each.</v>
      </c>
      <c r="E19" s="51"/>
      <c r="F19" s="51"/>
      <c r="G19" s="51"/>
      <c r="H19" s="55"/>
      <c r="I19" s="51"/>
      <c r="J19" s="117">
        <f>IF(DATA!$G$33="A",VLOOKUP($A6,Shareholders,3,FALSE),IF(DATA!$G$33="B",VLOOKUP($A6,Shareholders,4,FALSE),""))</f>
        <v>100</v>
      </c>
      <c r="K19" s="118"/>
      <c r="L19" s="63"/>
      <c r="M19" s="62" t="e">
        <f>DivRate*J19</f>
        <v>#VALUE!</v>
      </c>
      <c r="N19" s="52"/>
    </row>
    <row r="20" spans="1:14" ht="15.75" x14ac:dyDescent="0.25">
      <c r="C20" s="48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</row>
    <row r="21" spans="1:14" ht="21" x14ac:dyDescent="0.35">
      <c r="C21" s="48"/>
      <c r="D21" s="64" t="s">
        <v>27</v>
      </c>
      <c r="E21" s="51"/>
      <c r="F21" s="51"/>
      <c r="H21" s="51"/>
      <c r="I21" s="51"/>
      <c r="J21" s="51"/>
      <c r="K21" s="51"/>
      <c r="L21" s="51"/>
      <c r="M21" s="51"/>
      <c r="N21" s="52"/>
    </row>
    <row r="22" spans="1:14" ht="15.75" x14ac:dyDescent="0.25">
      <c r="C22" s="48"/>
      <c r="D22" s="65" t="s">
        <v>28</v>
      </c>
      <c r="E22" s="51"/>
      <c r="F22" s="51"/>
      <c r="H22" s="51"/>
      <c r="I22" s="51"/>
      <c r="J22" s="51"/>
      <c r="K22" s="51"/>
      <c r="L22" s="51"/>
      <c r="M22" s="51"/>
      <c r="N22" s="52"/>
    </row>
    <row r="23" spans="1:14" ht="15.75" x14ac:dyDescent="0.25">
      <c r="C23" s="48"/>
      <c r="D23" s="114" t="s">
        <v>29</v>
      </c>
      <c r="E23" s="114"/>
      <c r="F23" s="114"/>
      <c r="G23" s="114"/>
      <c r="H23" s="114"/>
      <c r="I23" s="114"/>
      <c r="J23" s="114"/>
      <c r="K23" s="114"/>
      <c r="L23" s="114"/>
      <c r="M23" s="114"/>
      <c r="N23" s="52"/>
    </row>
    <row r="24" spans="1:14" ht="16.5" thickBot="1" x14ac:dyDescent="0.3"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</row>
    <row r="25" spans="1:14" ht="17.25" thickTop="1" thickBot="1" x14ac:dyDescent="0.3">
      <c r="C25" s="6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ht="16.5" thickTop="1" x14ac:dyDescent="0.25"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</row>
    <row r="27" spans="1:14" ht="15.75" customHeight="1" x14ac:dyDescent="0.25">
      <c r="C27" s="48"/>
      <c r="D27" s="49" t="s">
        <v>22</v>
      </c>
      <c r="E27" s="50"/>
      <c r="F27" s="50"/>
      <c r="G27" s="50"/>
      <c r="H27" s="51"/>
      <c r="I27" s="51"/>
      <c r="J27" s="51"/>
      <c r="K27" s="51"/>
      <c r="L27" s="51"/>
      <c r="M27" s="51"/>
      <c r="N27" s="52"/>
    </row>
    <row r="28" spans="1:14" ht="15.75" customHeight="1" x14ac:dyDescent="0.25">
      <c r="C28" s="48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</row>
    <row r="29" spans="1:14" ht="15.75" customHeight="1" x14ac:dyDescent="0.3">
      <c r="C29" s="48"/>
      <c r="D29" s="53" t="str">
        <f>UPPER(Company)</f>
        <v>EXAMPLE LTD</v>
      </c>
      <c r="E29" s="54"/>
      <c r="F29" s="54"/>
      <c r="G29" s="54"/>
      <c r="H29" s="51"/>
      <c r="I29" s="51"/>
      <c r="J29" s="51"/>
      <c r="K29" s="51"/>
      <c r="L29" s="51"/>
      <c r="M29" s="51"/>
      <c r="N29" s="52"/>
    </row>
    <row r="30" spans="1:14" ht="15.75" customHeight="1" x14ac:dyDescent="0.25">
      <c r="C30" s="48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</row>
    <row r="31" spans="1:14" ht="15.75" customHeight="1" x14ac:dyDescent="0.25">
      <c r="A31" s="43">
        <v>2</v>
      </c>
      <c r="C31" s="48"/>
      <c r="D31" s="55">
        <f>VLOOKUP($A31,Shareholders,2,FALSE)</f>
        <v>0</v>
      </c>
      <c r="E31" s="51"/>
      <c r="F31" s="51"/>
      <c r="G31" s="51"/>
      <c r="H31" s="51"/>
      <c r="I31" s="51"/>
      <c r="J31" s="51"/>
      <c r="K31" s="51"/>
      <c r="L31" s="51"/>
      <c r="M31" s="56" t="str">
        <f>FinalInterim&amp;" Dividend"</f>
        <v>Interim Dividend</v>
      </c>
      <c r="N31" s="52"/>
    </row>
    <row r="32" spans="1:14" ht="15.75" customHeight="1" x14ac:dyDescent="0.25">
      <c r="C32" s="48"/>
      <c r="D32" s="55">
        <f>VLOOKUP($A31,Shareholders,5,FALSE)</f>
        <v>0</v>
      </c>
      <c r="E32" s="51"/>
      <c r="F32" s="51"/>
      <c r="G32" s="51"/>
      <c r="H32" s="51"/>
      <c r="I32" s="51"/>
      <c r="J32" s="51"/>
      <c r="K32" s="51"/>
      <c r="L32" s="51"/>
      <c r="M32" s="51"/>
      <c r="N32" s="52"/>
    </row>
    <row r="33" spans="3:239" ht="15.75" customHeight="1" x14ac:dyDescent="0.25">
      <c r="C33" s="48"/>
      <c r="D33" s="55">
        <f>VLOOKUP($A31,Shareholders,6,FALSE)</f>
        <v>0</v>
      </c>
      <c r="E33" s="51"/>
      <c r="F33" s="51"/>
      <c r="G33" s="51"/>
      <c r="H33" s="51"/>
      <c r="I33" s="51"/>
      <c r="J33" s="51"/>
      <c r="K33" s="115">
        <f>Divdate</f>
        <v>0</v>
      </c>
      <c r="L33" s="115"/>
      <c r="M33" s="115"/>
      <c r="N33" s="52"/>
    </row>
    <row r="34" spans="3:239" ht="15.75" customHeight="1" x14ac:dyDescent="0.25">
      <c r="C34" s="48"/>
      <c r="D34" s="55">
        <f>VLOOKUP($A31,Shareholders,7,FALSE)</f>
        <v>0</v>
      </c>
      <c r="E34" s="51"/>
      <c r="F34" s="51"/>
      <c r="G34" s="51"/>
      <c r="H34" s="51"/>
      <c r="I34" s="51"/>
      <c r="J34" s="51"/>
      <c r="K34" s="51"/>
      <c r="L34" s="51"/>
      <c r="M34" s="51"/>
      <c r="N34" s="52"/>
    </row>
    <row r="35" spans="3:239" ht="15.75" x14ac:dyDescent="0.25">
      <c r="C35" s="48"/>
      <c r="D35" s="55">
        <f>VLOOKUP($A31,Shareholders,8,FALSE)</f>
        <v>0</v>
      </c>
      <c r="E35" s="51"/>
      <c r="F35" s="51"/>
      <c r="G35" s="51"/>
      <c r="H35" s="51"/>
      <c r="I35" s="51"/>
      <c r="J35" s="51"/>
      <c r="K35" s="51"/>
      <c r="L35" s="51"/>
      <c r="M35" s="51"/>
      <c r="N35" s="52"/>
    </row>
    <row r="36" spans="3:239" ht="15.75" x14ac:dyDescent="0.25">
      <c r="C36" s="48"/>
      <c r="D36" s="55">
        <f>VLOOKUP($A31,Shareholders,9,FALSE)</f>
        <v>0</v>
      </c>
      <c r="E36" s="51"/>
      <c r="F36" s="51"/>
      <c r="G36" s="51"/>
      <c r="H36" s="51"/>
      <c r="I36" s="51"/>
      <c r="J36" s="51"/>
      <c r="K36" s="51"/>
      <c r="L36" s="51"/>
      <c r="M36" s="51"/>
      <c r="N36" s="52"/>
    </row>
    <row r="37" spans="3:239" ht="15.75" x14ac:dyDescent="0.25">
      <c r="C37" s="48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</row>
    <row r="38" spans="3:239" ht="15.75" customHeight="1" x14ac:dyDescent="0.25">
      <c r="C38" s="48"/>
      <c r="D38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38" s="116"/>
      <c r="F38" s="116"/>
      <c r="G38" s="116"/>
      <c r="H38" s="116"/>
      <c r="I38" s="116"/>
      <c r="J38" s="116"/>
      <c r="K38" s="116"/>
      <c r="L38" s="116"/>
      <c r="M38" s="116"/>
      <c r="N38" s="52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</row>
    <row r="39" spans="3:239" ht="15.75" x14ac:dyDescent="0.25">
      <c r="C39" s="48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52"/>
    </row>
    <row r="40" spans="3:239" ht="15.75" x14ac:dyDescent="0.25">
      <c r="C40" s="48"/>
      <c r="D40" s="51" t="s">
        <v>21</v>
      </c>
      <c r="E40" s="51"/>
      <c r="F40" s="51"/>
      <c r="G40" s="51"/>
      <c r="H40" s="51"/>
      <c r="I40" s="51"/>
      <c r="J40" s="51"/>
      <c r="K40" s="51"/>
      <c r="L40" s="51"/>
      <c r="M40" s="51"/>
      <c r="N40" s="52"/>
    </row>
    <row r="41" spans="3:239" ht="15.75" x14ac:dyDescent="0.25">
      <c r="C41" s="48"/>
      <c r="D41" s="58" t="str">
        <f>DATA!$G$12</f>
        <v>Director 1 name</v>
      </c>
      <c r="E41" s="59"/>
      <c r="F41" s="51"/>
      <c r="G41" s="51"/>
      <c r="H41" s="51"/>
      <c r="I41" s="51"/>
      <c r="J41" s="60" t="s">
        <v>23</v>
      </c>
      <c r="K41" s="60"/>
      <c r="L41" s="51"/>
      <c r="M41" s="60" t="s">
        <v>24</v>
      </c>
      <c r="N41" s="52"/>
    </row>
    <row r="42" spans="3:239" ht="18.75" x14ac:dyDescent="0.3">
      <c r="C42" s="48"/>
      <c r="D42" s="61" t="str">
        <f>DATA!$G$5</f>
        <v>Example Ltd</v>
      </c>
      <c r="F42" s="51"/>
      <c r="G42" s="51"/>
      <c r="H42" s="51"/>
      <c r="I42" s="51"/>
      <c r="J42" s="60" t="s">
        <v>25</v>
      </c>
      <c r="K42" s="60"/>
      <c r="L42" s="51"/>
      <c r="M42" s="60" t="s">
        <v>26</v>
      </c>
      <c r="N42" s="52"/>
    </row>
    <row r="43" spans="3:239" ht="15.75" x14ac:dyDescent="0.25">
      <c r="C43" s="48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</row>
    <row r="44" spans="3:239" ht="15.75" x14ac:dyDescent="0.25">
      <c r="C44" s="48"/>
      <c r="D44" s="51" t="str">
        <f>PROPER(Sharetype)&amp;"s of "&amp;TEXT(NomVal,"£ #,###.00")&amp;" each."</f>
        <v>Ordinary Shares of £ 1.00 each.</v>
      </c>
      <c r="E44" s="51"/>
      <c r="F44" s="51"/>
      <c r="G44" s="51"/>
      <c r="H44" s="55"/>
      <c r="I44" s="51"/>
      <c r="J44" s="117">
        <f>IF(DATA!$G$33="A",VLOOKUP($A31,Shareholders,3,FALSE),IF(DATA!$G$33="B",VLOOKUP($A31,Shareholders,4,FALSE),""))</f>
        <v>0</v>
      </c>
      <c r="K44" s="118"/>
      <c r="L44" s="63"/>
      <c r="M44" s="62" t="e">
        <f>DivRate*J44</f>
        <v>#VALUE!</v>
      </c>
      <c r="N44" s="52"/>
    </row>
    <row r="45" spans="3:239" ht="15.75" x14ac:dyDescent="0.25">
      <c r="C45" s="48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</row>
    <row r="46" spans="3:239" ht="21" x14ac:dyDescent="0.35">
      <c r="C46" s="48"/>
      <c r="D46" s="64" t="s">
        <v>27</v>
      </c>
      <c r="E46" s="51"/>
      <c r="F46" s="51"/>
      <c r="H46" s="51"/>
      <c r="I46" s="51"/>
      <c r="J46" s="51"/>
      <c r="K46" s="51"/>
      <c r="L46" s="51"/>
      <c r="M46" s="51"/>
      <c r="N46" s="52"/>
    </row>
    <row r="47" spans="3:239" ht="15.75" x14ac:dyDescent="0.25">
      <c r="C47" s="48"/>
      <c r="D47" s="65" t="s">
        <v>28</v>
      </c>
      <c r="E47" s="51"/>
      <c r="F47" s="51"/>
      <c r="H47" s="51"/>
      <c r="I47" s="51"/>
      <c r="J47" s="51"/>
      <c r="K47" s="51"/>
      <c r="L47" s="51"/>
      <c r="M47" s="51"/>
      <c r="N47" s="52"/>
    </row>
    <row r="48" spans="3:239" ht="15.75" x14ac:dyDescent="0.25">
      <c r="C48" s="48"/>
      <c r="D48" s="114" t="s">
        <v>29</v>
      </c>
      <c r="E48" s="114"/>
      <c r="F48" s="114"/>
      <c r="G48" s="114"/>
      <c r="H48" s="114"/>
      <c r="I48" s="114"/>
      <c r="J48" s="114"/>
      <c r="K48" s="114"/>
      <c r="L48" s="114"/>
      <c r="M48" s="114"/>
      <c r="N48" s="52"/>
    </row>
    <row r="49" spans="1:239" ht="16.5" thickBot="1" x14ac:dyDescent="0.3">
      <c r="C49" s="66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8"/>
    </row>
    <row r="50" spans="1:239" ht="14.25" thickTop="1" thickBot="1" x14ac:dyDescent="0.25"/>
    <row r="51" spans="1:239" ht="16.5" thickTop="1" x14ac:dyDescent="0.25">
      <c r="C51" s="45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</row>
    <row r="52" spans="1:239" ht="15.75" customHeight="1" x14ac:dyDescent="0.25">
      <c r="C52" s="48"/>
      <c r="D52" s="49" t="s">
        <v>22</v>
      </c>
      <c r="E52" s="50"/>
      <c r="F52" s="50"/>
      <c r="G52" s="50"/>
      <c r="H52" s="51"/>
      <c r="I52" s="51"/>
      <c r="J52" s="51"/>
      <c r="K52" s="51"/>
      <c r="L52" s="51"/>
      <c r="M52" s="51"/>
      <c r="N52" s="52"/>
    </row>
    <row r="53" spans="1:239" ht="15.75" customHeight="1" x14ac:dyDescent="0.25">
      <c r="C53" s="48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2"/>
    </row>
    <row r="54" spans="1:239" ht="15.75" customHeight="1" x14ac:dyDescent="0.3">
      <c r="C54" s="48"/>
      <c r="D54" s="53" t="str">
        <f>UPPER(Company)</f>
        <v>EXAMPLE LTD</v>
      </c>
      <c r="E54" s="54"/>
      <c r="F54" s="54"/>
      <c r="G54" s="54"/>
      <c r="H54" s="51"/>
      <c r="I54" s="51"/>
      <c r="J54" s="51"/>
      <c r="K54" s="51"/>
      <c r="L54" s="51"/>
      <c r="M54" s="51"/>
      <c r="N54" s="52"/>
    </row>
    <row r="55" spans="1:239" ht="15.75" customHeight="1" x14ac:dyDescent="0.25">
      <c r="C55" s="48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2"/>
    </row>
    <row r="56" spans="1:239" ht="15.75" customHeight="1" x14ac:dyDescent="0.25">
      <c r="A56" s="43">
        <v>3</v>
      </c>
      <c r="C56" s="48"/>
      <c r="D56" s="55">
        <f>VLOOKUP($A56,Shareholders,2,FALSE)</f>
        <v>0</v>
      </c>
      <c r="E56" s="51"/>
      <c r="F56" s="51"/>
      <c r="G56" s="51"/>
      <c r="H56" s="51"/>
      <c r="I56" s="51"/>
      <c r="J56" s="51"/>
      <c r="K56" s="51"/>
      <c r="L56" s="51"/>
      <c r="M56" s="56" t="str">
        <f>FinalInterim&amp;" Dividend"</f>
        <v>Interim Dividend</v>
      </c>
      <c r="N56" s="52"/>
    </row>
    <row r="57" spans="1:239" ht="15.75" customHeight="1" x14ac:dyDescent="0.25">
      <c r="C57" s="48"/>
      <c r="D57" s="55">
        <f>VLOOKUP($A56,Shareholders,5,FALSE)</f>
        <v>0</v>
      </c>
      <c r="E57" s="51"/>
      <c r="F57" s="51"/>
      <c r="G57" s="51"/>
      <c r="H57" s="51"/>
      <c r="I57" s="51"/>
      <c r="J57" s="51"/>
      <c r="K57" s="51"/>
      <c r="L57" s="51"/>
      <c r="M57" s="51"/>
      <c r="N57" s="52"/>
    </row>
    <row r="58" spans="1:239" ht="15.75" customHeight="1" x14ac:dyDescent="0.25">
      <c r="C58" s="48"/>
      <c r="D58" s="55">
        <f>VLOOKUP($A56,Shareholders,6,FALSE)</f>
        <v>0</v>
      </c>
      <c r="E58" s="51"/>
      <c r="F58" s="51"/>
      <c r="G58" s="51"/>
      <c r="H58" s="51"/>
      <c r="I58" s="51"/>
      <c r="J58" s="51"/>
      <c r="K58" s="115">
        <f>Divdate</f>
        <v>0</v>
      </c>
      <c r="L58" s="115"/>
      <c r="M58" s="115"/>
      <c r="N58" s="52"/>
    </row>
    <row r="59" spans="1:239" ht="15.75" customHeight="1" x14ac:dyDescent="0.25">
      <c r="C59" s="48"/>
      <c r="D59" s="55">
        <f>VLOOKUP($A56,Shareholders,7,FALSE)</f>
        <v>0</v>
      </c>
      <c r="E59" s="51"/>
      <c r="F59" s="51"/>
      <c r="G59" s="51"/>
      <c r="H59" s="51"/>
      <c r="I59" s="51"/>
      <c r="J59" s="51"/>
      <c r="K59" s="51"/>
      <c r="L59" s="51"/>
      <c r="M59" s="51"/>
      <c r="N59" s="52"/>
    </row>
    <row r="60" spans="1:239" ht="15.75" x14ac:dyDescent="0.25">
      <c r="C60" s="48"/>
      <c r="D60" s="55">
        <f>VLOOKUP($A56,Shareholders,8,FALSE)</f>
        <v>0</v>
      </c>
      <c r="E60" s="51"/>
      <c r="F60" s="51"/>
      <c r="G60" s="51"/>
      <c r="H60" s="51"/>
      <c r="I60" s="51"/>
      <c r="J60" s="51"/>
      <c r="K60" s="51"/>
      <c r="L60" s="51"/>
      <c r="M60" s="51"/>
      <c r="N60" s="52"/>
    </row>
    <row r="61" spans="1:239" ht="15.75" x14ac:dyDescent="0.25">
      <c r="C61" s="48"/>
      <c r="D61" s="55">
        <f>VLOOKUP($A56,Shareholders,9,FALSE)</f>
        <v>0</v>
      </c>
      <c r="E61" s="51"/>
      <c r="F61" s="51"/>
      <c r="G61" s="51"/>
      <c r="H61" s="51"/>
      <c r="I61" s="51"/>
      <c r="J61" s="51"/>
      <c r="K61" s="51"/>
      <c r="L61" s="51"/>
      <c r="M61" s="51"/>
      <c r="N61" s="52"/>
    </row>
    <row r="62" spans="1:239" ht="15.75" x14ac:dyDescent="0.25">
      <c r="C62" s="48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2"/>
    </row>
    <row r="63" spans="1:239" ht="15.75" customHeight="1" x14ac:dyDescent="0.25">
      <c r="C63" s="48"/>
      <c r="D63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63" s="116"/>
      <c r="F63" s="116"/>
      <c r="G63" s="116"/>
      <c r="H63" s="116"/>
      <c r="I63" s="116"/>
      <c r="J63" s="116"/>
      <c r="K63" s="116"/>
      <c r="L63" s="116"/>
      <c r="M63" s="116"/>
      <c r="N63" s="52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57"/>
      <c r="EI63" s="57"/>
      <c r="EJ63" s="57"/>
      <c r="EK63" s="57"/>
      <c r="EL63" s="57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/>
      <c r="FG63" s="57"/>
      <c r="FH63" s="57"/>
      <c r="FI63" s="57"/>
      <c r="FJ63" s="57"/>
      <c r="FK63" s="57"/>
      <c r="FL63" s="57"/>
      <c r="FM63" s="57"/>
      <c r="FN63" s="57"/>
      <c r="FO63" s="57"/>
      <c r="FP63" s="57"/>
      <c r="FQ63" s="57"/>
      <c r="FR63" s="57"/>
      <c r="FS63" s="57"/>
      <c r="FT63" s="57"/>
      <c r="FU63" s="57"/>
      <c r="FV63" s="57"/>
      <c r="FW63" s="57"/>
      <c r="FX63" s="57"/>
      <c r="FY63" s="57"/>
      <c r="FZ63" s="57"/>
      <c r="GA63" s="57"/>
      <c r="GB63" s="57"/>
      <c r="GC63" s="57"/>
      <c r="GD63" s="57"/>
      <c r="GE63" s="57"/>
      <c r="GF63" s="57"/>
      <c r="GG63" s="57"/>
      <c r="GH63" s="57"/>
      <c r="GI63" s="57"/>
      <c r="GJ63" s="57"/>
      <c r="GK63" s="57"/>
      <c r="GL63" s="57"/>
      <c r="GM63" s="57"/>
      <c r="GN63" s="57"/>
      <c r="GO63" s="57"/>
      <c r="GP63" s="57"/>
      <c r="GQ63" s="57"/>
      <c r="GR63" s="57"/>
      <c r="GS63" s="57"/>
      <c r="GT63" s="57"/>
      <c r="GU63" s="57"/>
      <c r="GV63" s="57"/>
      <c r="GW63" s="57"/>
      <c r="GX63" s="57"/>
      <c r="GY63" s="57"/>
      <c r="GZ63" s="57"/>
      <c r="HA63" s="57"/>
      <c r="HB63" s="57"/>
      <c r="HC63" s="57"/>
      <c r="HD63" s="57"/>
      <c r="HE63" s="57"/>
      <c r="HF63" s="57"/>
      <c r="HG63" s="57"/>
      <c r="HH63" s="57"/>
      <c r="HI63" s="57"/>
      <c r="HJ63" s="57"/>
      <c r="HK63" s="57"/>
      <c r="HL63" s="57"/>
      <c r="HM63" s="57"/>
      <c r="HN63" s="57"/>
      <c r="HO63" s="57"/>
      <c r="HP63" s="57"/>
      <c r="HQ63" s="57"/>
      <c r="HR63" s="57"/>
      <c r="HS63" s="57"/>
      <c r="HT63" s="57"/>
      <c r="HU63" s="57"/>
      <c r="HV63" s="57"/>
      <c r="HW63" s="57"/>
      <c r="HX63" s="57"/>
      <c r="HY63" s="57"/>
      <c r="HZ63" s="57"/>
      <c r="IA63" s="57"/>
      <c r="IB63" s="57"/>
      <c r="IC63" s="57"/>
      <c r="ID63" s="57"/>
      <c r="IE63" s="57"/>
    </row>
    <row r="64" spans="1:239" ht="15.75" x14ac:dyDescent="0.25">
      <c r="C64" s="48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52"/>
    </row>
    <row r="65" spans="3:14" ht="15.75" x14ac:dyDescent="0.25">
      <c r="C65" s="48"/>
      <c r="D65" s="51" t="s">
        <v>21</v>
      </c>
      <c r="E65" s="51"/>
      <c r="F65" s="51"/>
      <c r="G65" s="51"/>
      <c r="H65" s="51"/>
      <c r="I65" s="51"/>
      <c r="J65" s="51"/>
      <c r="K65" s="51"/>
      <c r="L65" s="51"/>
      <c r="M65" s="51"/>
      <c r="N65" s="52"/>
    </row>
    <row r="66" spans="3:14" ht="15.75" x14ac:dyDescent="0.25">
      <c r="C66" s="48"/>
      <c r="D66" s="58" t="str">
        <f>DATA!$G$12</f>
        <v>Director 1 name</v>
      </c>
      <c r="E66" s="59"/>
      <c r="F66" s="51"/>
      <c r="G66" s="51"/>
      <c r="H66" s="51"/>
      <c r="I66" s="51"/>
      <c r="J66" s="60" t="s">
        <v>23</v>
      </c>
      <c r="K66" s="60"/>
      <c r="L66" s="51"/>
      <c r="M66" s="60" t="s">
        <v>24</v>
      </c>
      <c r="N66" s="52"/>
    </row>
    <row r="67" spans="3:14" ht="18.75" x14ac:dyDescent="0.3">
      <c r="C67" s="48"/>
      <c r="D67" s="61" t="str">
        <f>DATA!$G$5</f>
        <v>Example Ltd</v>
      </c>
      <c r="F67" s="51"/>
      <c r="G67" s="51"/>
      <c r="H67" s="51"/>
      <c r="I67" s="51"/>
      <c r="J67" s="60" t="s">
        <v>25</v>
      </c>
      <c r="K67" s="60"/>
      <c r="L67" s="51"/>
      <c r="M67" s="60" t="s">
        <v>26</v>
      </c>
      <c r="N67" s="52"/>
    </row>
    <row r="68" spans="3:14" ht="15.75" x14ac:dyDescent="0.25">
      <c r="C68" s="48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2"/>
    </row>
    <row r="69" spans="3:14" ht="15.75" x14ac:dyDescent="0.25">
      <c r="C69" s="48"/>
      <c r="D69" s="51" t="str">
        <f>PROPER(Sharetype)&amp;"s of "&amp;TEXT(NomVal,"£ #,###.00")&amp;" each."</f>
        <v>Ordinary Shares of £ 1.00 each.</v>
      </c>
      <c r="E69" s="51"/>
      <c r="F69" s="51"/>
      <c r="G69" s="51"/>
      <c r="H69" s="55"/>
      <c r="I69" s="51"/>
      <c r="J69" s="117">
        <f>IF(DATA!$G$33="A",VLOOKUP($A56,Shareholders,3,FALSE),IF(DATA!$G$33="B",VLOOKUP($A56,Shareholders,4,FALSE),""))</f>
        <v>0</v>
      </c>
      <c r="K69" s="118"/>
      <c r="L69" s="63"/>
      <c r="M69" s="62" t="e">
        <f>DivRate*J69</f>
        <v>#VALUE!</v>
      </c>
      <c r="N69" s="52"/>
    </row>
    <row r="70" spans="3:14" ht="15.75" x14ac:dyDescent="0.25">
      <c r="C70" s="48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2"/>
    </row>
    <row r="71" spans="3:14" ht="21" x14ac:dyDescent="0.35">
      <c r="C71" s="48"/>
      <c r="D71" s="64" t="s">
        <v>27</v>
      </c>
      <c r="E71" s="51"/>
      <c r="F71" s="51"/>
      <c r="H71" s="51"/>
      <c r="I71" s="51"/>
      <c r="J71" s="51"/>
      <c r="K71" s="51"/>
      <c r="L71" s="51"/>
      <c r="M71" s="51"/>
      <c r="N71" s="52"/>
    </row>
    <row r="72" spans="3:14" ht="15.75" x14ac:dyDescent="0.25">
      <c r="C72" s="48"/>
      <c r="D72" s="65" t="s">
        <v>28</v>
      </c>
      <c r="E72" s="51"/>
      <c r="F72" s="51"/>
      <c r="H72" s="51"/>
      <c r="I72" s="51"/>
      <c r="J72" s="51"/>
      <c r="K72" s="51"/>
      <c r="L72" s="51"/>
      <c r="M72" s="51"/>
      <c r="N72" s="52"/>
    </row>
    <row r="73" spans="3:14" ht="15.75" x14ac:dyDescent="0.25">
      <c r="C73" s="48"/>
      <c r="D73" s="114" t="s">
        <v>29</v>
      </c>
      <c r="E73" s="114"/>
      <c r="F73" s="114"/>
      <c r="G73" s="114"/>
      <c r="H73" s="114"/>
      <c r="I73" s="114"/>
      <c r="J73" s="114"/>
      <c r="K73" s="114"/>
      <c r="L73" s="114"/>
      <c r="M73" s="114"/>
      <c r="N73" s="52"/>
    </row>
    <row r="74" spans="3:14" ht="16.5" thickBot="1" x14ac:dyDescent="0.3">
      <c r="C74" s="66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8"/>
    </row>
    <row r="75" spans="3:14" ht="14.25" thickTop="1" thickBot="1" x14ac:dyDescent="0.25"/>
    <row r="76" spans="3:14" ht="16.5" thickTop="1" x14ac:dyDescent="0.25"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</row>
    <row r="77" spans="3:14" ht="15.75" customHeight="1" x14ac:dyDescent="0.25">
      <c r="C77" s="48"/>
      <c r="D77" s="49" t="s">
        <v>22</v>
      </c>
      <c r="E77" s="50"/>
      <c r="F77" s="50"/>
      <c r="G77" s="50"/>
      <c r="H77" s="51"/>
      <c r="I77" s="51"/>
      <c r="J77" s="51"/>
      <c r="K77" s="51"/>
      <c r="L77" s="51"/>
      <c r="M77" s="51"/>
      <c r="N77" s="52"/>
    </row>
    <row r="78" spans="3:14" ht="15.75" customHeight="1" x14ac:dyDescent="0.25">
      <c r="C78" s="48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2"/>
    </row>
    <row r="79" spans="3:14" ht="15.75" customHeight="1" x14ac:dyDescent="0.3">
      <c r="C79" s="48"/>
      <c r="D79" s="53" t="str">
        <f>UPPER(Company)</f>
        <v>EXAMPLE LTD</v>
      </c>
      <c r="E79" s="54"/>
      <c r="F79" s="54"/>
      <c r="G79" s="54"/>
      <c r="H79" s="51"/>
      <c r="I79" s="51"/>
      <c r="J79" s="51"/>
      <c r="K79" s="51"/>
      <c r="L79" s="51"/>
      <c r="M79" s="51"/>
      <c r="N79" s="52"/>
    </row>
    <row r="80" spans="3:14" ht="15.75" customHeight="1" x14ac:dyDescent="0.25">
      <c r="C80" s="48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2"/>
    </row>
    <row r="81" spans="1:239" ht="15.75" customHeight="1" x14ac:dyDescent="0.25">
      <c r="A81" s="43">
        <v>4</v>
      </c>
      <c r="C81" s="48"/>
      <c r="D81" s="55">
        <f>VLOOKUP($A81,Shareholders,2,FALSE)</f>
        <v>0</v>
      </c>
      <c r="E81" s="51"/>
      <c r="F81" s="51"/>
      <c r="G81" s="51"/>
      <c r="H81" s="51"/>
      <c r="I81" s="51"/>
      <c r="J81" s="51"/>
      <c r="K81" s="51"/>
      <c r="L81" s="51"/>
      <c r="M81" s="56" t="str">
        <f>FinalInterim&amp;" Dividend"</f>
        <v>Interim Dividend</v>
      </c>
      <c r="N81" s="52"/>
    </row>
    <row r="82" spans="1:239" ht="15.75" customHeight="1" x14ac:dyDescent="0.25">
      <c r="C82" s="48"/>
      <c r="D82" s="55">
        <f>VLOOKUP($A81,Shareholders,5,FALSE)</f>
        <v>0</v>
      </c>
      <c r="E82" s="51"/>
      <c r="F82" s="51"/>
      <c r="G82" s="51"/>
      <c r="H82" s="51"/>
      <c r="I82" s="51"/>
      <c r="J82" s="51"/>
      <c r="K82" s="51"/>
      <c r="L82" s="51"/>
      <c r="M82" s="51"/>
      <c r="N82" s="52"/>
    </row>
    <row r="83" spans="1:239" ht="15.75" customHeight="1" x14ac:dyDescent="0.25">
      <c r="C83" s="48"/>
      <c r="D83" s="55">
        <f>VLOOKUP($A81,Shareholders,6,FALSE)</f>
        <v>0</v>
      </c>
      <c r="E83" s="51"/>
      <c r="F83" s="51"/>
      <c r="G83" s="51"/>
      <c r="H83" s="51"/>
      <c r="I83" s="51"/>
      <c r="J83" s="51"/>
      <c r="K83" s="115">
        <f>Divdate</f>
        <v>0</v>
      </c>
      <c r="L83" s="115"/>
      <c r="M83" s="115"/>
      <c r="N83" s="52"/>
    </row>
    <row r="84" spans="1:239" ht="15.75" customHeight="1" x14ac:dyDescent="0.25">
      <c r="C84" s="48"/>
      <c r="D84" s="55">
        <f>VLOOKUP($A81,Shareholders,7,FALSE)</f>
        <v>0</v>
      </c>
      <c r="E84" s="51"/>
      <c r="F84" s="51"/>
      <c r="G84" s="51"/>
      <c r="H84" s="51"/>
      <c r="I84" s="51"/>
      <c r="J84" s="51"/>
      <c r="K84" s="51"/>
      <c r="L84" s="51"/>
      <c r="M84" s="51"/>
      <c r="N84" s="52"/>
    </row>
    <row r="85" spans="1:239" ht="15.75" x14ac:dyDescent="0.25">
      <c r="C85" s="48"/>
      <c r="D85" s="55">
        <f>VLOOKUP($A81,Shareholders,8,FALSE)</f>
        <v>0</v>
      </c>
      <c r="E85" s="51"/>
      <c r="F85" s="51"/>
      <c r="G85" s="51"/>
      <c r="H85" s="51"/>
      <c r="I85" s="51"/>
      <c r="J85" s="51"/>
      <c r="K85" s="51"/>
      <c r="L85" s="51"/>
      <c r="M85" s="51"/>
      <c r="N85" s="52"/>
    </row>
    <row r="86" spans="1:239" ht="15.75" x14ac:dyDescent="0.25">
      <c r="C86" s="48"/>
      <c r="D86" s="55">
        <f>VLOOKUP($A81,Shareholders,9,FALSE)</f>
        <v>0</v>
      </c>
      <c r="E86" s="51"/>
      <c r="F86" s="51"/>
      <c r="G86" s="51"/>
      <c r="H86" s="51"/>
      <c r="I86" s="51"/>
      <c r="J86" s="51"/>
      <c r="K86" s="51"/>
      <c r="L86" s="51"/>
      <c r="M86" s="51"/>
      <c r="N86" s="52"/>
    </row>
    <row r="87" spans="1:239" ht="15.75" x14ac:dyDescent="0.25">
      <c r="C87" s="48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2"/>
    </row>
    <row r="88" spans="1:239" ht="15.75" customHeight="1" x14ac:dyDescent="0.25">
      <c r="C88" s="48"/>
      <c r="D88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88" s="116"/>
      <c r="F88" s="116"/>
      <c r="G88" s="116"/>
      <c r="H88" s="116"/>
      <c r="I88" s="116"/>
      <c r="J88" s="116"/>
      <c r="K88" s="116"/>
      <c r="L88" s="116"/>
      <c r="M88" s="116"/>
      <c r="N88" s="52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  <c r="FG88" s="57"/>
      <c r="FH88" s="57"/>
      <c r="FI88" s="57"/>
      <c r="FJ88" s="57"/>
      <c r="FK88" s="57"/>
      <c r="FL88" s="57"/>
      <c r="FM88" s="57"/>
      <c r="FN88" s="57"/>
      <c r="FO88" s="57"/>
      <c r="FP88" s="57"/>
      <c r="FQ88" s="57"/>
      <c r="FR88" s="57"/>
      <c r="FS88" s="57"/>
      <c r="FT88" s="57"/>
      <c r="FU88" s="57"/>
      <c r="FV88" s="57"/>
      <c r="FW88" s="57"/>
      <c r="FX88" s="57"/>
      <c r="FY88" s="57"/>
      <c r="FZ88" s="57"/>
      <c r="GA88" s="57"/>
      <c r="GB88" s="57"/>
      <c r="GC88" s="57"/>
      <c r="GD88" s="57"/>
      <c r="GE88" s="57"/>
      <c r="GF88" s="57"/>
      <c r="GG88" s="57"/>
      <c r="GH88" s="57"/>
      <c r="GI88" s="57"/>
      <c r="GJ88" s="57"/>
      <c r="GK88" s="57"/>
      <c r="GL88" s="57"/>
      <c r="GM88" s="57"/>
      <c r="GN88" s="57"/>
      <c r="GO88" s="57"/>
      <c r="GP88" s="57"/>
      <c r="GQ88" s="57"/>
      <c r="GR88" s="57"/>
      <c r="GS88" s="57"/>
      <c r="GT88" s="57"/>
      <c r="GU88" s="57"/>
      <c r="GV88" s="57"/>
      <c r="GW88" s="57"/>
      <c r="GX88" s="57"/>
      <c r="GY88" s="57"/>
      <c r="GZ88" s="57"/>
      <c r="HA88" s="57"/>
      <c r="HB88" s="57"/>
      <c r="HC88" s="57"/>
      <c r="HD88" s="57"/>
      <c r="HE88" s="57"/>
      <c r="HF88" s="57"/>
      <c r="HG88" s="57"/>
      <c r="HH88" s="57"/>
      <c r="HI88" s="57"/>
      <c r="HJ88" s="57"/>
      <c r="HK88" s="57"/>
      <c r="HL88" s="57"/>
      <c r="HM88" s="57"/>
      <c r="HN88" s="57"/>
      <c r="HO88" s="57"/>
      <c r="HP88" s="57"/>
      <c r="HQ88" s="57"/>
      <c r="HR88" s="57"/>
      <c r="HS88" s="57"/>
      <c r="HT88" s="57"/>
      <c r="HU88" s="57"/>
      <c r="HV88" s="57"/>
      <c r="HW88" s="57"/>
      <c r="HX88" s="57"/>
      <c r="HY88" s="57"/>
      <c r="HZ88" s="57"/>
      <c r="IA88" s="57"/>
      <c r="IB88" s="57"/>
      <c r="IC88" s="57"/>
      <c r="ID88" s="57"/>
      <c r="IE88" s="57"/>
    </row>
    <row r="89" spans="1:239" ht="15.75" x14ac:dyDescent="0.25">
      <c r="C89" s="48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52"/>
    </row>
    <row r="90" spans="1:239" ht="15.75" x14ac:dyDescent="0.25">
      <c r="C90" s="48"/>
      <c r="D90" s="51" t="s">
        <v>21</v>
      </c>
      <c r="E90" s="51"/>
      <c r="F90" s="51"/>
      <c r="G90" s="51"/>
      <c r="H90" s="51"/>
      <c r="I90" s="51"/>
      <c r="J90" s="51"/>
      <c r="K90" s="51"/>
      <c r="L90" s="51"/>
      <c r="M90" s="51"/>
      <c r="N90" s="52"/>
    </row>
    <row r="91" spans="1:239" ht="15.75" x14ac:dyDescent="0.25">
      <c r="C91" s="48"/>
      <c r="D91" s="58" t="str">
        <f>DATA!$G$12</f>
        <v>Director 1 name</v>
      </c>
      <c r="E91" s="59"/>
      <c r="F91" s="51"/>
      <c r="G91" s="51"/>
      <c r="H91" s="51"/>
      <c r="I91" s="51"/>
      <c r="J91" s="60" t="s">
        <v>23</v>
      </c>
      <c r="K91" s="60"/>
      <c r="L91" s="51"/>
      <c r="M91" s="60" t="s">
        <v>24</v>
      </c>
      <c r="N91" s="52"/>
    </row>
    <row r="92" spans="1:239" ht="18.75" x14ac:dyDescent="0.3">
      <c r="C92" s="48"/>
      <c r="D92" s="61" t="str">
        <f>DATA!$G$5</f>
        <v>Example Ltd</v>
      </c>
      <c r="F92" s="51"/>
      <c r="G92" s="51"/>
      <c r="H92" s="51"/>
      <c r="I92" s="51"/>
      <c r="J92" s="60" t="s">
        <v>25</v>
      </c>
      <c r="K92" s="60"/>
      <c r="L92" s="51"/>
      <c r="M92" s="60" t="s">
        <v>26</v>
      </c>
      <c r="N92" s="52"/>
    </row>
    <row r="93" spans="1:239" ht="15.75" x14ac:dyDescent="0.25">
      <c r="C93" s="48"/>
      <c r="D93" s="51"/>
      <c r="E93" s="51"/>
      <c r="F93" s="51"/>
      <c r="G93" s="51"/>
      <c r="H93" s="51"/>
      <c r="I93" s="51"/>
      <c r="J93" s="51"/>
      <c r="K93" s="57"/>
      <c r="L93" s="51"/>
      <c r="M93" s="51"/>
      <c r="N93" s="52"/>
    </row>
    <row r="94" spans="1:239" ht="15.75" x14ac:dyDescent="0.25">
      <c r="C94" s="48"/>
      <c r="D94" s="51" t="str">
        <f>PROPER(Sharetype)&amp;"s of "&amp;TEXT(NomVal,"£ #,###.00")&amp;" each."</f>
        <v>Ordinary Shares of £ 1.00 each.</v>
      </c>
      <c r="E94" s="51"/>
      <c r="F94" s="51"/>
      <c r="G94" s="51"/>
      <c r="H94" s="55"/>
      <c r="I94" s="51"/>
      <c r="J94" s="117">
        <f>IF(DATA!$G$33="A",VLOOKUP($A81,Shareholders,3,FALSE),IF(DATA!$G$33="B",VLOOKUP($A81,Shareholders,4,FALSE),""))</f>
        <v>0</v>
      </c>
      <c r="K94" s="118"/>
      <c r="L94" s="63"/>
      <c r="M94" s="62" t="e">
        <f>DivRate*J94</f>
        <v>#VALUE!</v>
      </c>
      <c r="N94" s="52"/>
    </row>
    <row r="95" spans="1:239" ht="15.75" x14ac:dyDescent="0.25">
      <c r="C95" s="48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2"/>
    </row>
    <row r="96" spans="1:239" ht="21" x14ac:dyDescent="0.35">
      <c r="C96" s="48"/>
      <c r="D96" s="64" t="s">
        <v>27</v>
      </c>
      <c r="E96" s="51"/>
      <c r="F96" s="51"/>
      <c r="H96" s="51"/>
      <c r="I96" s="51"/>
      <c r="J96" s="51"/>
      <c r="K96" s="51"/>
      <c r="L96" s="51"/>
      <c r="M96" s="51"/>
      <c r="N96" s="52"/>
    </row>
    <row r="97" spans="1:14" ht="15.75" x14ac:dyDescent="0.25">
      <c r="C97" s="48"/>
      <c r="D97" s="65" t="s">
        <v>28</v>
      </c>
      <c r="E97" s="51"/>
      <c r="F97" s="51"/>
      <c r="H97" s="51"/>
      <c r="I97" s="51"/>
      <c r="J97" s="51"/>
      <c r="K97" s="51"/>
      <c r="L97" s="51"/>
      <c r="M97" s="51"/>
      <c r="N97" s="52"/>
    </row>
    <row r="98" spans="1:14" ht="15.75" x14ac:dyDescent="0.25">
      <c r="C98" s="48"/>
      <c r="D98" s="114" t="s">
        <v>29</v>
      </c>
      <c r="E98" s="114"/>
      <c r="F98" s="114"/>
      <c r="G98" s="114"/>
      <c r="H98" s="114"/>
      <c r="I98" s="114"/>
      <c r="J98" s="114"/>
      <c r="K98" s="114"/>
      <c r="L98" s="114"/>
      <c r="M98" s="114"/>
      <c r="N98" s="52"/>
    </row>
    <row r="99" spans="1:14" ht="16.5" thickBot="1" x14ac:dyDescent="0.3">
      <c r="C99" s="66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8"/>
    </row>
    <row r="100" spans="1:14" ht="14.25" thickTop="1" thickBot="1" x14ac:dyDescent="0.25"/>
    <row r="101" spans="1:14" ht="16.5" thickTop="1" x14ac:dyDescent="0.25">
      <c r="C101" s="45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7"/>
    </row>
    <row r="102" spans="1:14" ht="15.75" customHeight="1" x14ac:dyDescent="0.25">
      <c r="C102" s="48"/>
      <c r="D102" s="49" t="s">
        <v>22</v>
      </c>
      <c r="E102" s="50"/>
      <c r="F102" s="50"/>
      <c r="G102" s="50"/>
      <c r="H102" s="51"/>
      <c r="I102" s="51"/>
      <c r="J102" s="51"/>
      <c r="K102" s="51"/>
      <c r="L102" s="51"/>
      <c r="M102" s="51"/>
      <c r="N102" s="52"/>
    </row>
    <row r="103" spans="1:14" ht="15.75" customHeight="1" x14ac:dyDescent="0.25">
      <c r="C103" s="48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2"/>
    </row>
    <row r="104" spans="1:14" ht="15.75" customHeight="1" x14ac:dyDescent="0.3">
      <c r="C104" s="48"/>
      <c r="D104" s="53" t="str">
        <f>UPPER(Company)</f>
        <v>EXAMPLE LTD</v>
      </c>
      <c r="E104" s="54"/>
      <c r="F104" s="54"/>
      <c r="G104" s="54"/>
      <c r="H104" s="51"/>
      <c r="I104" s="51"/>
      <c r="J104" s="51"/>
      <c r="K104" s="51"/>
      <c r="L104" s="51"/>
      <c r="M104" s="51"/>
      <c r="N104" s="52"/>
    </row>
    <row r="105" spans="1:14" ht="15.75" customHeight="1" x14ac:dyDescent="0.25">
      <c r="C105" s="48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2"/>
    </row>
    <row r="106" spans="1:14" ht="15.75" customHeight="1" x14ac:dyDescent="0.25">
      <c r="A106" s="43">
        <v>5</v>
      </c>
      <c r="C106" s="48"/>
      <c r="D106" s="55">
        <f>VLOOKUP($A106,Shareholders,2,FALSE)</f>
        <v>0</v>
      </c>
      <c r="E106" s="51"/>
      <c r="F106" s="51"/>
      <c r="G106" s="51"/>
      <c r="H106" s="51"/>
      <c r="I106" s="51"/>
      <c r="J106" s="51"/>
      <c r="K106" s="51"/>
      <c r="L106" s="51"/>
      <c r="M106" s="56" t="str">
        <f>FinalInterim&amp;" Dividend"</f>
        <v>Interim Dividend</v>
      </c>
      <c r="N106" s="52"/>
    </row>
    <row r="107" spans="1:14" ht="15.75" customHeight="1" x14ac:dyDescent="0.25">
      <c r="C107" s="48"/>
      <c r="D107" s="55">
        <f>VLOOKUP($A106,Shareholders,5,FALSE)</f>
        <v>0</v>
      </c>
      <c r="E107" s="51"/>
      <c r="F107" s="51"/>
      <c r="G107" s="51"/>
      <c r="H107" s="51"/>
      <c r="I107" s="51"/>
      <c r="J107" s="51"/>
      <c r="K107" s="51"/>
      <c r="L107" s="51"/>
      <c r="M107" s="51"/>
      <c r="N107" s="52"/>
    </row>
    <row r="108" spans="1:14" ht="15.75" customHeight="1" x14ac:dyDescent="0.25">
      <c r="C108" s="48"/>
      <c r="D108" s="55">
        <f>VLOOKUP($A106,Shareholders,6,FALSE)</f>
        <v>0</v>
      </c>
      <c r="E108" s="51"/>
      <c r="F108" s="51"/>
      <c r="G108" s="51"/>
      <c r="H108" s="51"/>
      <c r="I108" s="51"/>
      <c r="J108" s="51"/>
      <c r="K108" s="115">
        <f>Divdate</f>
        <v>0</v>
      </c>
      <c r="L108" s="115"/>
      <c r="M108" s="115"/>
      <c r="N108" s="52"/>
    </row>
    <row r="109" spans="1:14" ht="15.75" customHeight="1" x14ac:dyDescent="0.25">
      <c r="C109" s="48"/>
      <c r="D109" s="55">
        <f>VLOOKUP($A106,Shareholders,7,FALSE)</f>
        <v>0</v>
      </c>
      <c r="E109" s="51"/>
      <c r="F109" s="51"/>
      <c r="G109" s="51"/>
      <c r="H109" s="51"/>
      <c r="I109" s="51"/>
      <c r="J109" s="51"/>
      <c r="K109" s="51"/>
      <c r="L109" s="51"/>
      <c r="M109" s="51"/>
      <c r="N109" s="52"/>
    </row>
    <row r="110" spans="1:14" ht="15.75" x14ac:dyDescent="0.25">
      <c r="C110" s="48"/>
      <c r="D110" s="55">
        <f>VLOOKUP($A106,Shareholders,8,FALSE)</f>
        <v>0</v>
      </c>
      <c r="E110" s="51"/>
      <c r="F110" s="51"/>
      <c r="G110" s="51"/>
      <c r="H110" s="51"/>
      <c r="I110" s="51"/>
      <c r="J110" s="51"/>
      <c r="K110" s="51"/>
      <c r="L110" s="51"/>
      <c r="M110" s="51"/>
      <c r="N110" s="52"/>
    </row>
    <row r="111" spans="1:14" ht="15.75" x14ac:dyDescent="0.25">
      <c r="C111" s="48"/>
      <c r="D111" s="55">
        <f>VLOOKUP($A106,Shareholders,9,FALSE)</f>
        <v>0</v>
      </c>
      <c r="E111" s="51"/>
      <c r="F111" s="51"/>
      <c r="G111" s="51"/>
      <c r="H111" s="51"/>
      <c r="I111" s="51"/>
      <c r="J111" s="51"/>
      <c r="K111" s="51"/>
      <c r="L111" s="51"/>
      <c r="M111" s="51"/>
      <c r="N111" s="52"/>
    </row>
    <row r="112" spans="1:14" ht="15.75" x14ac:dyDescent="0.25">
      <c r="C112" s="48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2"/>
    </row>
    <row r="113" spans="3:239" ht="15.75" customHeight="1" x14ac:dyDescent="0.25">
      <c r="C113" s="48"/>
      <c r="D113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113" s="116"/>
      <c r="F113" s="116"/>
      <c r="G113" s="116"/>
      <c r="H113" s="116"/>
      <c r="I113" s="116"/>
      <c r="J113" s="116"/>
      <c r="K113" s="116"/>
      <c r="L113" s="116"/>
      <c r="M113" s="116"/>
      <c r="N113" s="52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57"/>
      <c r="EF113" s="57"/>
      <c r="EG113" s="57"/>
      <c r="EH113" s="57"/>
      <c r="EI113" s="57"/>
      <c r="EJ113" s="57"/>
      <c r="EK113" s="57"/>
      <c r="EL113" s="57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EX113" s="57"/>
      <c r="EY113" s="57"/>
      <c r="EZ113" s="57"/>
      <c r="FA113" s="57"/>
      <c r="FB113" s="57"/>
      <c r="FC113" s="57"/>
      <c r="FD113" s="57"/>
      <c r="FE113" s="57"/>
      <c r="FF113" s="57"/>
      <c r="FG113" s="57"/>
      <c r="FH113" s="57"/>
      <c r="FI113" s="57"/>
      <c r="FJ113" s="57"/>
      <c r="FK113" s="57"/>
      <c r="FL113" s="57"/>
      <c r="FM113" s="57"/>
      <c r="FN113" s="57"/>
      <c r="FO113" s="57"/>
      <c r="FP113" s="57"/>
      <c r="FQ113" s="57"/>
      <c r="FR113" s="57"/>
      <c r="FS113" s="57"/>
      <c r="FT113" s="57"/>
      <c r="FU113" s="57"/>
      <c r="FV113" s="57"/>
      <c r="FW113" s="57"/>
      <c r="FX113" s="57"/>
      <c r="FY113" s="57"/>
      <c r="FZ113" s="57"/>
      <c r="GA113" s="57"/>
      <c r="GB113" s="57"/>
      <c r="GC113" s="57"/>
      <c r="GD113" s="57"/>
      <c r="GE113" s="57"/>
      <c r="GF113" s="57"/>
      <c r="GG113" s="57"/>
      <c r="GH113" s="57"/>
      <c r="GI113" s="57"/>
      <c r="GJ113" s="57"/>
      <c r="GK113" s="57"/>
      <c r="GL113" s="57"/>
      <c r="GM113" s="57"/>
      <c r="GN113" s="57"/>
      <c r="GO113" s="57"/>
      <c r="GP113" s="57"/>
      <c r="GQ113" s="57"/>
      <c r="GR113" s="57"/>
      <c r="GS113" s="57"/>
      <c r="GT113" s="57"/>
      <c r="GU113" s="57"/>
      <c r="GV113" s="57"/>
      <c r="GW113" s="57"/>
      <c r="GX113" s="57"/>
      <c r="GY113" s="57"/>
      <c r="GZ113" s="57"/>
      <c r="HA113" s="57"/>
      <c r="HB113" s="57"/>
      <c r="HC113" s="57"/>
      <c r="HD113" s="57"/>
      <c r="HE113" s="57"/>
      <c r="HF113" s="57"/>
      <c r="HG113" s="57"/>
      <c r="HH113" s="57"/>
      <c r="HI113" s="57"/>
      <c r="HJ113" s="57"/>
      <c r="HK113" s="57"/>
      <c r="HL113" s="57"/>
      <c r="HM113" s="57"/>
      <c r="HN113" s="57"/>
      <c r="HO113" s="57"/>
      <c r="HP113" s="57"/>
      <c r="HQ113" s="57"/>
      <c r="HR113" s="57"/>
      <c r="HS113" s="57"/>
      <c r="HT113" s="57"/>
      <c r="HU113" s="57"/>
      <c r="HV113" s="57"/>
      <c r="HW113" s="57"/>
      <c r="HX113" s="57"/>
      <c r="HY113" s="57"/>
      <c r="HZ113" s="57"/>
      <c r="IA113" s="57"/>
      <c r="IB113" s="57"/>
      <c r="IC113" s="57"/>
      <c r="ID113" s="57"/>
      <c r="IE113" s="57"/>
    </row>
    <row r="114" spans="3:239" ht="15.75" x14ac:dyDescent="0.25">
      <c r="C114" s="48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52"/>
    </row>
    <row r="115" spans="3:239" ht="15.75" x14ac:dyDescent="0.25">
      <c r="C115" s="48"/>
      <c r="D115" s="51" t="s">
        <v>21</v>
      </c>
      <c r="E115" s="51"/>
      <c r="F115" s="51"/>
      <c r="G115" s="51"/>
      <c r="H115" s="51"/>
      <c r="I115" s="51"/>
      <c r="J115" s="51"/>
      <c r="K115" s="57"/>
      <c r="L115" s="51"/>
      <c r="M115" s="51"/>
      <c r="N115" s="52"/>
    </row>
    <row r="116" spans="3:239" ht="15.75" x14ac:dyDescent="0.25">
      <c r="C116" s="48"/>
      <c r="D116" s="58" t="str">
        <f>DATA!$G$12</f>
        <v>Director 1 name</v>
      </c>
      <c r="E116" s="59"/>
      <c r="F116" s="51"/>
      <c r="G116" s="51"/>
      <c r="H116" s="51"/>
      <c r="I116" s="51"/>
      <c r="J116" s="60" t="s">
        <v>23</v>
      </c>
      <c r="K116" s="60"/>
      <c r="L116" s="51"/>
      <c r="M116" s="60" t="s">
        <v>24</v>
      </c>
      <c r="N116" s="52"/>
    </row>
    <row r="117" spans="3:239" ht="18.75" x14ac:dyDescent="0.3">
      <c r="C117" s="48"/>
      <c r="D117" s="61" t="str">
        <f>DATA!$G$5</f>
        <v>Example Ltd</v>
      </c>
      <c r="F117" s="51"/>
      <c r="G117" s="51"/>
      <c r="H117" s="51"/>
      <c r="I117" s="51"/>
      <c r="J117" s="60" t="s">
        <v>25</v>
      </c>
      <c r="K117" s="60"/>
      <c r="L117" s="51"/>
      <c r="M117" s="60" t="s">
        <v>26</v>
      </c>
      <c r="N117" s="52"/>
    </row>
    <row r="118" spans="3:239" ht="15.75" x14ac:dyDescent="0.25">
      <c r="C118" s="48"/>
      <c r="D118" s="51"/>
      <c r="E118" s="51"/>
      <c r="F118" s="51"/>
      <c r="G118" s="51"/>
      <c r="H118" s="51"/>
      <c r="I118" s="51"/>
      <c r="J118" s="51"/>
      <c r="K118" s="57"/>
      <c r="L118" s="51"/>
      <c r="M118" s="51"/>
      <c r="N118" s="52"/>
    </row>
    <row r="119" spans="3:239" ht="15.75" x14ac:dyDescent="0.25">
      <c r="C119" s="48"/>
      <c r="D119" s="51" t="str">
        <f>PROPER(Sharetype)&amp;"s of "&amp;TEXT(NomVal,"£ #,###.00")&amp;" each."</f>
        <v>Ordinary Shares of £ 1.00 each.</v>
      </c>
      <c r="E119" s="51"/>
      <c r="F119" s="51"/>
      <c r="G119" s="51"/>
      <c r="H119" s="55"/>
      <c r="I119" s="51"/>
      <c r="J119" s="117">
        <f>IF(DATA!$G$33="A",VLOOKUP($A106,Shareholders,3,FALSE),IF(DATA!$G$33="B",VLOOKUP($A106,Shareholders,4,FALSE),""))</f>
        <v>0</v>
      </c>
      <c r="K119" s="118"/>
      <c r="L119" s="63"/>
      <c r="M119" s="62" t="e">
        <f>DivRate*J119</f>
        <v>#VALUE!</v>
      </c>
      <c r="N119" s="52"/>
    </row>
    <row r="120" spans="3:239" ht="15.75" x14ac:dyDescent="0.25">
      <c r="C120" s="48"/>
      <c r="D120" s="51"/>
      <c r="E120" s="51"/>
      <c r="F120" s="51"/>
      <c r="G120" s="51"/>
      <c r="H120" s="51"/>
      <c r="I120" s="51"/>
      <c r="J120" s="51"/>
      <c r="K120" s="57"/>
      <c r="L120" s="51"/>
      <c r="M120" s="51"/>
      <c r="N120" s="52"/>
    </row>
    <row r="121" spans="3:239" ht="21" x14ac:dyDescent="0.35">
      <c r="C121" s="48"/>
      <c r="D121" s="64" t="s">
        <v>27</v>
      </c>
      <c r="E121" s="51"/>
      <c r="F121" s="51"/>
      <c r="H121" s="51"/>
      <c r="I121" s="51"/>
      <c r="J121" s="51"/>
      <c r="K121" s="57"/>
      <c r="L121" s="51"/>
      <c r="M121" s="51"/>
      <c r="N121" s="52"/>
    </row>
    <row r="122" spans="3:239" ht="15.75" x14ac:dyDescent="0.25">
      <c r="C122" s="48"/>
      <c r="D122" s="65" t="s">
        <v>28</v>
      </c>
      <c r="E122" s="51"/>
      <c r="F122" s="51"/>
      <c r="H122" s="51"/>
      <c r="I122" s="51"/>
      <c r="J122" s="51"/>
      <c r="K122" s="51"/>
      <c r="L122" s="51"/>
      <c r="M122" s="51"/>
      <c r="N122" s="52"/>
    </row>
    <row r="123" spans="3:239" ht="15.75" x14ac:dyDescent="0.25">
      <c r="C123" s="48"/>
      <c r="D123" s="114" t="s">
        <v>29</v>
      </c>
      <c r="E123" s="114"/>
      <c r="F123" s="114"/>
      <c r="G123" s="114"/>
      <c r="H123" s="114"/>
      <c r="I123" s="114"/>
      <c r="J123" s="114"/>
      <c r="K123" s="114"/>
      <c r="L123" s="114"/>
      <c r="M123" s="114"/>
      <c r="N123" s="52"/>
    </row>
    <row r="124" spans="3:239" ht="16.5" thickBot="1" x14ac:dyDescent="0.3">
      <c r="C124" s="66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8"/>
    </row>
    <row r="125" spans="3:239" ht="14.25" thickTop="1" thickBot="1" x14ac:dyDescent="0.25"/>
    <row r="126" spans="3:239" ht="16.5" thickTop="1" x14ac:dyDescent="0.25">
      <c r="C126" s="45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7"/>
    </row>
    <row r="127" spans="3:239" ht="15.75" customHeight="1" x14ac:dyDescent="0.25">
      <c r="C127" s="48"/>
      <c r="D127" s="49" t="s">
        <v>22</v>
      </c>
      <c r="E127" s="50"/>
      <c r="F127" s="50"/>
      <c r="G127" s="50"/>
      <c r="H127" s="51"/>
      <c r="I127" s="51"/>
      <c r="J127" s="51"/>
      <c r="K127" s="51"/>
      <c r="L127" s="51"/>
      <c r="M127" s="51"/>
      <c r="N127" s="52"/>
    </row>
    <row r="128" spans="3:239" ht="15.75" customHeight="1" x14ac:dyDescent="0.25">
      <c r="C128" s="48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2"/>
    </row>
    <row r="129" spans="1:239" ht="15.75" customHeight="1" x14ac:dyDescent="0.3">
      <c r="C129" s="48"/>
      <c r="D129" s="53" t="str">
        <f>UPPER(Company)</f>
        <v>EXAMPLE LTD</v>
      </c>
      <c r="E129" s="54"/>
      <c r="F129" s="54"/>
      <c r="G129" s="54"/>
      <c r="H129" s="51"/>
      <c r="I129" s="51"/>
      <c r="J129" s="51"/>
      <c r="K129" s="51"/>
      <c r="L129" s="51"/>
      <c r="M129" s="51"/>
      <c r="N129" s="52"/>
    </row>
    <row r="130" spans="1:239" ht="15.75" customHeight="1" x14ac:dyDescent="0.25">
      <c r="C130" s="48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2"/>
    </row>
    <row r="131" spans="1:239" ht="15.75" customHeight="1" x14ac:dyDescent="0.25">
      <c r="A131" s="43">
        <v>6</v>
      </c>
      <c r="C131" s="48"/>
      <c r="D131" s="55">
        <f>VLOOKUP($A131,Shareholders,2,FALSE)</f>
        <v>0</v>
      </c>
      <c r="E131" s="51"/>
      <c r="F131" s="51"/>
      <c r="G131" s="51"/>
      <c r="H131" s="51"/>
      <c r="I131" s="51"/>
      <c r="J131" s="51"/>
      <c r="K131" s="51"/>
      <c r="L131" s="51"/>
      <c r="M131" s="56" t="str">
        <f>FinalInterim&amp;" Dividend"</f>
        <v>Interim Dividend</v>
      </c>
      <c r="N131" s="52"/>
    </row>
    <row r="132" spans="1:239" ht="15.75" customHeight="1" x14ac:dyDescent="0.25">
      <c r="C132" s="48"/>
      <c r="D132" s="55">
        <f>VLOOKUP($A131,Shareholders,5,FALSE)</f>
        <v>0</v>
      </c>
      <c r="E132" s="51"/>
      <c r="F132" s="51"/>
      <c r="G132" s="51"/>
      <c r="H132" s="51"/>
      <c r="I132" s="51"/>
      <c r="J132" s="51"/>
      <c r="K132" s="51"/>
      <c r="L132" s="51"/>
      <c r="M132" s="51"/>
      <c r="N132" s="52"/>
    </row>
    <row r="133" spans="1:239" ht="15.75" customHeight="1" x14ac:dyDescent="0.25">
      <c r="C133" s="48"/>
      <c r="D133" s="55">
        <f>VLOOKUP($A131,Shareholders,6,FALSE)</f>
        <v>0</v>
      </c>
      <c r="E133" s="51"/>
      <c r="F133" s="51"/>
      <c r="G133" s="51"/>
      <c r="H133" s="51"/>
      <c r="I133" s="51"/>
      <c r="J133" s="51"/>
      <c r="K133" s="115">
        <f>Divdate</f>
        <v>0</v>
      </c>
      <c r="L133" s="115"/>
      <c r="M133" s="115"/>
      <c r="N133" s="52"/>
    </row>
    <row r="134" spans="1:239" ht="15.75" customHeight="1" x14ac:dyDescent="0.25">
      <c r="C134" s="48"/>
      <c r="D134" s="55">
        <f>VLOOKUP($A131,Shareholders,7,FALSE)</f>
        <v>0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2"/>
    </row>
    <row r="135" spans="1:239" ht="15.75" x14ac:dyDescent="0.25">
      <c r="C135" s="48"/>
      <c r="D135" s="55">
        <f>VLOOKUP($A131,Shareholders,8,FALSE)</f>
        <v>0</v>
      </c>
      <c r="E135" s="51"/>
      <c r="F135" s="51"/>
      <c r="G135" s="51"/>
      <c r="H135" s="51"/>
      <c r="I135" s="51"/>
      <c r="J135" s="51"/>
      <c r="K135" s="51"/>
      <c r="L135" s="51"/>
      <c r="M135" s="51"/>
      <c r="N135" s="52"/>
    </row>
    <row r="136" spans="1:239" ht="15.75" x14ac:dyDescent="0.25">
      <c r="C136" s="48"/>
      <c r="D136" s="55">
        <f>VLOOKUP($A131,Shareholders,9,FALSE)</f>
        <v>0</v>
      </c>
      <c r="E136" s="51"/>
      <c r="F136" s="51"/>
      <c r="G136" s="51"/>
      <c r="H136" s="51"/>
      <c r="I136" s="51"/>
      <c r="J136" s="51"/>
      <c r="K136" s="51"/>
      <c r="L136" s="51"/>
      <c r="M136" s="51"/>
      <c r="N136" s="52"/>
    </row>
    <row r="137" spans="1:239" ht="15.75" x14ac:dyDescent="0.25">
      <c r="C137" s="48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2"/>
    </row>
    <row r="138" spans="1:239" ht="15.75" customHeight="1" x14ac:dyDescent="0.25">
      <c r="C138" s="48"/>
      <c r="D138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138" s="116"/>
      <c r="F138" s="116"/>
      <c r="G138" s="116"/>
      <c r="H138" s="116"/>
      <c r="I138" s="116"/>
      <c r="J138" s="116"/>
      <c r="K138" s="116"/>
      <c r="L138" s="116"/>
      <c r="M138" s="116"/>
      <c r="N138" s="52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  <c r="EC138" s="57"/>
      <c r="ED138" s="57"/>
      <c r="EE138" s="57"/>
      <c r="EF138" s="57"/>
      <c r="EG138" s="57"/>
      <c r="EH138" s="57"/>
      <c r="EI138" s="57"/>
      <c r="EJ138" s="57"/>
      <c r="EK138" s="57"/>
      <c r="EL138" s="57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EX138" s="57"/>
      <c r="EY138" s="57"/>
      <c r="EZ138" s="57"/>
      <c r="FA138" s="57"/>
      <c r="FB138" s="57"/>
      <c r="FC138" s="57"/>
      <c r="FD138" s="57"/>
      <c r="FE138" s="57"/>
      <c r="FF138" s="57"/>
      <c r="FG138" s="57"/>
      <c r="FH138" s="57"/>
      <c r="FI138" s="57"/>
      <c r="FJ138" s="57"/>
      <c r="FK138" s="57"/>
      <c r="FL138" s="57"/>
      <c r="FM138" s="57"/>
      <c r="FN138" s="57"/>
      <c r="FO138" s="57"/>
      <c r="FP138" s="57"/>
      <c r="FQ138" s="57"/>
      <c r="FR138" s="57"/>
      <c r="FS138" s="57"/>
      <c r="FT138" s="57"/>
      <c r="FU138" s="57"/>
      <c r="FV138" s="57"/>
      <c r="FW138" s="57"/>
      <c r="FX138" s="57"/>
      <c r="FY138" s="57"/>
      <c r="FZ138" s="57"/>
      <c r="GA138" s="57"/>
      <c r="GB138" s="57"/>
      <c r="GC138" s="57"/>
      <c r="GD138" s="57"/>
      <c r="GE138" s="57"/>
      <c r="GF138" s="57"/>
      <c r="GG138" s="57"/>
      <c r="GH138" s="57"/>
      <c r="GI138" s="57"/>
      <c r="GJ138" s="57"/>
      <c r="GK138" s="57"/>
      <c r="GL138" s="57"/>
      <c r="GM138" s="57"/>
      <c r="GN138" s="57"/>
      <c r="GO138" s="57"/>
      <c r="GP138" s="57"/>
      <c r="GQ138" s="57"/>
      <c r="GR138" s="57"/>
      <c r="GS138" s="57"/>
      <c r="GT138" s="57"/>
      <c r="GU138" s="57"/>
      <c r="GV138" s="57"/>
      <c r="GW138" s="57"/>
      <c r="GX138" s="57"/>
      <c r="GY138" s="57"/>
      <c r="GZ138" s="57"/>
      <c r="HA138" s="57"/>
      <c r="HB138" s="57"/>
      <c r="HC138" s="57"/>
      <c r="HD138" s="57"/>
      <c r="HE138" s="57"/>
      <c r="HF138" s="57"/>
      <c r="HG138" s="57"/>
      <c r="HH138" s="57"/>
      <c r="HI138" s="57"/>
      <c r="HJ138" s="57"/>
      <c r="HK138" s="57"/>
      <c r="HL138" s="57"/>
      <c r="HM138" s="57"/>
      <c r="HN138" s="57"/>
      <c r="HO138" s="57"/>
      <c r="HP138" s="57"/>
      <c r="HQ138" s="57"/>
      <c r="HR138" s="57"/>
      <c r="HS138" s="57"/>
      <c r="HT138" s="57"/>
      <c r="HU138" s="57"/>
      <c r="HV138" s="57"/>
      <c r="HW138" s="57"/>
      <c r="HX138" s="57"/>
      <c r="HY138" s="57"/>
      <c r="HZ138" s="57"/>
      <c r="IA138" s="57"/>
      <c r="IB138" s="57"/>
      <c r="IC138" s="57"/>
      <c r="ID138" s="57"/>
      <c r="IE138" s="57"/>
    </row>
    <row r="139" spans="1:239" ht="15.75" x14ac:dyDescent="0.25">
      <c r="C139" s="48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52"/>
    </row>
    <row r="140" spans="1:239" ht="15.75" x14ac:dyDescent="0.25">
      <c r="C140" s="48"/>
      <c r="D140" s="51" t="s">
        <v>21</v>
      </c>
      <c r="E140" s="51"/>
      <c r="F140" s="51"/>
      <c r="G140" s="51"/>
      <c r="H140" s="51"/>
      <c r="I140" s="51"/>
      <c r="J140" s="51"/>
      <c r="K140" s="51"/>
      <c r="L140" s="51"/>
      <c r="M140" s="51"/>
      <c r="N140" s="52"/>
    </row>
    <row r="141" spans="1:239" ht="15.75" x14ac:dyDescent="0.25">
      <c r="C141" s="48"/>
      <c r="D141" s="58" t="str">
        <f>DATA!$G$12</f>
        <v>Director 1 name</v>
      </c>
      <c r="E141" s="59"/>
      <c r="F141" s="51"/>
      <c r="G141" s="51"/>
      <c r="H141" s="51"/>
      <c r="I141" s="51"/>
      <c r="J141" s="60" t="s">
        <v>23</v>
      </c>
      <c r="K141" s="60"/>
      <c r="L141" s="51"/>
      <c r="M141" s="60" t="s">
        <v>24</v>
      </c>
      <c r="N141" s="52"/>
    </row>
    <row r="142" spans="1:239" ht="18.75" x14ac:dyDescent="0.3">
      <c r="C142" s="48"/>
      <c r="D142" s="61" t="str">
        <f>DATA!$G$5</f>
        <v>Example Ltd</v>
      </c>
      <c r="F142" s="51"/>
      <c r="G142" s="51"/>
      <c r="H142" s="51"/>
      <c r="I142" s="51"/>
      <c r="J142" s="60" t="s">
        <v>25</v>
      </c>
      <c r="K142" s="60"/>
      <c r="L142" s="51"/>
      <c r="M142" s="60" t="s">
        <v>26</v>
      </c>
      <c r="N142" s="52"/>
    </row>
    <row r="143" spans="1:239" ht="15.75" x14ac:dyDescent="0.25">
      <c r="C143" s="48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2"/>
    </row>
    <row r="144" spans="1:239" ht="15.75" x14ac:dyDescent="0.25">
      <c r="C144" s="48"/>
      <c r="D144" s="51" t="str">
        <f>PROPER(Sharetype)&amp;"s of "&amp;TEXT(NomVal,"£ #,###.00")&amp;" each."</f>
        <v>Ordinary Shares of £ 1.00 each.</v>
      </c>
      <c r="E144" s="51"/>
      <c r="F144" s="51"/>
      <c r="G144" s="51"/>
      <c r="H144" s="55"/>
      <c r="I144" s="51"/>
      <c r="J144" s="117">
        <f>IF(DATA!$G$33="A",VLOOKUP($A131,Shareholders,3,FALSE),IF(DATA!$G$33="B",VLOOKUP($A131,Shareholders,4,FALSE),""))</f>
        <v>0</v>
      </c>
      <c r="K144" s="118"/>
      <c r="L144" s="63"/>
      <c r="M144" s="62" t="e">
        <f>DivRate*J144</f>
        <v>#VALUE!</v>
      </c>
      <c r="N144" s="52"/>
    </row>
    <row r="145" spans="1:14" ht="15.75" x14ac:dyDescent="0.25">
      <c r="C145" s="48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2"/>
    </row>
    <row r="146" spans="1:14" ht="21" x14ac:dyDescent="0.35">
      <c r="C146" s="48"/>
      <c r="D146" s="64" t="s">
        <v>27</v>
      </c>
      <c r="E146" s="51"/>
      <c r="F146" s="51"/>
      <c r="H146" s="51"/>
      <c r="I146" s="51"/>
      <c r="J146" s="51"/>
      <c r="K146" s="51"/>
      <c r="L146" s="51"/>
      <c r="M146" s="51"/>
      <c r="N146" s="52"/>
    </row>
    <row r="147" spans="1:14" ht="15.75" x14ac:dyDescent="0.25">
      <c r="C147" s="48"/>
      <c r="D147" s="65" t="s">
        <v>28</v>
      </c>
      <c r="E147" s="51"/>
      <c r="F147" s="51"/>
      <c r="H147" s="51"/>
      <c r="I147" s="51"/>
      <c r="J147" s="51"/>
      <c r="K147" s="51"/>
      <c r="L147" s="51"/>
      <c r="M147" s="51"/>
      <c r="N147" s="52"/>
    </row>
    <row r="148" spans="1:14" ht="15.75" x14ac:dyDescent="0.25">
      <c r="C148" s="48"/>
      <c r="D148" s="114" t="s">
        <v>29</v>
      </c>
      <c r="E148" s="114"/>
      <c r="F148" s="114"/>
      <c r="G148" s="114"/>
      <c r="H148" s="114"/>
      <c r="I148" s="114"/>
      <c r="J148" s="114"/>
      <c r="K148" s="114"/>
      <c r="L148" s="114"/>
      <c r="M148" s="114"/>
      <c r="N148" s="52"/>
    </row>
    <row r="149" spans="1:14" ht="16.5" thickBot="1" x14ac:dyDescent="0.3">
      <c r="C149" s="66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8"/>
    </row>
    <row r="150" spans="1:14" ht="14.25" thickTop="1" thickBot="1" x14ac:dyDescent="0.25"/>
    <row r="151" spans="1:14" ht="16.5" thickTop="1" x14ac:dyDescent="0.25">
      <c r="C151" s="45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7"/>
    </row>
    <row r="152" spans="1:14" ht="15.75" customHeight="1" x14ac:dyDescent="0.25">
      <c r="C152" s="48"/>
      <c r="D152" s="49" t="s">
        <v>22</v>
      </c>
      <c r="E152" s="50"/>
      <c r="F152" s="50"/>
      <c r="G152" s="50"/>
      <c r="H152" s="51"/>
      <c r="I152" s="51"/>
      <c r="J152" s="51"/>
      <c r="K152" s="51"/>
      <c r="L152" s="51"/>
      <c r="M152" s="51"/>
      <c r="N152" s="52"/>
    </row>
    <row r="153" spans="1:14" ht="15.75" customHeight="1" x14ac:dyDescent="0.25">
      <c r="C153" s="48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2"/>
    </row>
    <row r="154" spans="1:14" ht="15.75" customHeight="1" x14ac:dyDescent="0.3">
      <c r="C154" s="48"/>
      <c r="D154" s="53" t="str">
        <f>UPPER(Company)</f>
        <v>EXAMPLE LTD</v>
      </c>
      <c r="E154" s="54"/>
      <c r="F154" s="54"/>
      <c r="G154" s="54"/>
      <c r="H154" s="51"/>
      <c r="I154" s="51"/>
      <c r="J154" s="51"/>
      <c r="K154" s="51"/>
      <c r="L154" s="51"/>
      <c r="M154" s="51"/>
      <c r="N154" s="52"/>
    </row>
    <row r="155" spans="1:14" ht="15.75" customHeight="1" x14ac:dyDescent="0.25">
      <c r="C155" s="48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2"/>
    </row>
    <row r="156" spans="1:14" ht="15.75" customHeight="1" x14ac:dyDescent="0.25">
      <c r="A156" s="43">
        <v>7</v>
      </c>
      <c r="C156" s="48"/>
      <c r="D156" s="55">
        <f>VLOOKUP($A156,Shareholders,2,FALSE)</f>
        <v>0</v>
      </c>
      <c r="E156" s="51"/>
      <c r="F156" s="51"/>
      <c r="G156" s="51"/>
      <c r="H156" s="51"/>
      <c r="I156" s="51"/>
      <c r="J156" s="51"/>
      <c r="K156" s="51"/>
      <c r="L156" s="51"/>
      <c r="M156" s="56" t="str">
        <f>FinalInterim&amp;" Dividend"</f>
        <v>Interim Dividend</v>
      </c>
      <c r="N156" s="52"/>
    </row>
    <row r="157" spans="1:14" ht="15.75" customHeight="1" x14ac:dyDescent="0.25">
      <c r="C157" s="48"/>
      <c r="D157" s="55">
        <f>VLOOKUP($A156,Shareholders,5,FALSE)</f>
        <v>0</v>
      </c>
      <c r="E157" s="51"/>
      <c r="F157" s="51"/>
      <c r="G157" s="51"/>
      <c r="H157" s="51"/>
      <c r="I157" s="51"/>
      <c r="J157" s="51"/>
      <c r="K157" s="51"/>
      <c r="L157" s="51"/>
      <c r="M157" s="51"/>
      <c r="N157" s="52"/>
    </row>
    <row r="158" spans="1:14" ht="15.75" customHeight="1" x14ac:dyDescent="0.25">
      <c r="C158" s="48"/>
      <c r="D158" s="55">
        <f>VLOOKUP($A156,Shareholders,6,FALSE)</f>
        <v>0</v>
      </c>
      <c r="E158" s="51"/>
      <c r="F158" s="51"/>
      <c r="G158" s="51"/>
      <c r="H158" s="51"/>
      <c r="I158" s="51"/>
      <c r="J158" s="51"/>
      <c r="K158" s="115">
        <f>Divdate</f>
        <v>0</v>
      </c>
      <c r="L158" s="115"/>
      <c r="M158" s="115"/>
      <c r="N158" s="52"/>
    </row>
    <row r="159" spans="1:14" ht="15.75" customHeight="1" x14ac:dyDescent="0.25">
      <c r="C159" s="48"/>
      <c r="D159" s="55">
        <f>VLOOKUP($A156,Shareholders,7,FALSE)</f>
        <v>0</v>
      </c>
      <c r="E159" s="51"/>
      <c r="F159" s="51"/>
      <c r="G159" s="51"/>
      <c r="H159" s="51"/>
      <c r="I159" s="51"/>
      <c r="J159" s="51"/>
      <c r="K159" s="51"/>
      <c r="L159" s="51"/>
      <c r="M159" s="51"/>
      <c r="N159" s="52"/>
    </row>
    <row r="160" spans="1:14" ht="15.75" x14ac:dyDescent="0.25">
      <c r="C160" s="48"/>
      <c r="D160" s="55">
        <f>VLOOKUP($A156,Shareholders,8,FALSE)</f>
        <v>0</v>
      </c>
      <c r="E160" s="51"/>
      <c r="F160" s="51"/>
      <c r="G160" s="51"/>
      <c r="H160" s="51"/>
      <c r="I160" s="51"/>
      <c r="J160" s="51"/>
      <c r="K160" s="51"/>
      <c r="L160" s="51"/>
      <c r="M160" s="51"/>
      <c r="N160" s="52"/>
    </row>
    <row r="161" spans="3:239" ht="15.75" x14ac:dyDescent="0.25">
      <c r="C161" s="48"/>
      <c r="D161" s="55">
        <f>VLOOKUP($A156,Shareholders,9,FALSE)</f>
        <v>0</v>
      </c>
      <c r="E161" s="51"/>
      <c r="F161" s="51"/>
      <c r="G161" s="51"/>
      <c r="H161" s="51"/>
      <c r="I161" s="51"/>
      <c r="J161" s="51"/>
      <c r="K161" s="51"/>
      <c r="L161" s="51"/>
      <c r="M161" s="51"/>
      <c r="N161" s="52"/>
    </row>
    <row r="162" spans="3:239" ht="15.75" x14ac:dyDescent="0.25">
      <c r="C162" s="4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2"/>
    </row>
    <row r="163" spans="3:239" ht="15.75" customHeight="1" x14ac:dyDescent="0.25">
      <c r="C163" s="48"/>
      <c r="D163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163" s="116"/>
      <c r="F163" s="116"/>
      <c r="G163" s="116"/>
      <c r="H163" s="116"/>
      <c r="I163" s="116"/>
      <c r="J163" s="116"/>
      <c r="K163" s="116"/>
      <c r="L163" s="116"/>
      <c r="M163" s="116"/>
      <c r="N163" s="52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7"/>
      <c r="DV163" s="57"/>
      <c r="DW163" s="57"/>
      <c r="DX163" s="57"/>
      <c r="DY163" s="57"/>
      <c r="DZ163" s="57"/>
      <c r="EA163" s="57"/>
      <c r="EB163" s="57"/>
      <c r="EC163" s="57"/>
      <c r="ED163" s="57"/>
      <c r="EE163" s="57"/>
      <c r="EF163" s="57"/>
      <c r="EG163" s="57"/>
      <c r="EH163" s="57"/>
      <c r="EI163" s="57"/>
      <c r="EJ163" s="57"/>
      <c r="EK163" s="57"/>
      <c r="EL163" s="57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EX163" s="57"/>
      <c r="EY163" s="57"/>
      <c r="EZ163" s="57"/>
      <c r="FA163" s="57"/>
      <c r="FB163" s="57"/>
      <c r="FC163" s="57"/>
      <c r="FD163" s="57"/>
      <c r="FE163" s="57"/>
      <c r="FF163" s="57"/>
      <c r="FG163" s="57"/>
      <c r="FH163" s="57"/>
      <c r="FI163" s="57"/>
      <c r="FJ163" s="57"/>
      <c r="FK163" s="57"/>
      <c r="FL163" s="57"/>
      <c r="FM163" s="57"/>
      <c r="FN163" s="57"/>
      <c r="FO163" s="57"/>
      <c r="FP163" s="57"/>
      <c r="FQ163" s="57"/>
      <c r="FR163" s="57"/>
      <c r="FS163" s="57"/>
      <c r="FT163" s="57"/>
      <c r="FU163" s="57"/>
      <c r="FV163" s="57"/>
      <c r="FW163" s="57"/>
      <c r="FX163" s="57"/>
      <c r="FY163" s="57"/>
      <c r="FZ163" s="57"/>
      <c r="GA163" s="57"/>
      <c r="GB163" s="57"/>
      <c r="GC163" s="57"/>
      <c r="GD163" s="57"/>
      <c r="GE163" s="57"/>
      <c r="GF163" s="57"/>
      <c r="GG163" s="57"/>
      <c r="GH163" s="57"/>
      <c r="GI163" s="57"/>
      <c r="GJ163" s="57"/>
      <c r="GK163" s="57"/>
      <c r="GL163" s="57"/>
      <c r="GM163" s="57"/>
      <c r="GN163" s="57"/>
      <c r="GO163" s="57"/>
      <c r="GP163" s="57"/>
      <c r="GQ163" s="57"/>
      <c r="GR163" s="57"/>
      <c r="GS163" s="57"/>
      <c r="GT163" s="57"/>
      <c r="GU163" s="57"/>
      <c r="GV163" s="57"/>
      <c r="GW163" s="57"/>
      <c r="GX163" s="57"/>
      <c r="GY163" s="57"/>
      <c r="GZ163" s="57"/>
      <c r="HA163" s="57"/>
      <c r="HB163" s="57"/>
      <c r="HC163" s="57"/>
      <c r="HD163" s="57"/>
      <c r="HE163" s="57"/>
      <c r="HF163" s="57"/>
      <c r="HG163" s="57"/>
      <c r="HH163" s="57"/>
      <c r="HI163" s="57"/>
      <c r="HJ163" s="57"/>
      <c r="HK163" s="57"/>
      <c r="HL163" s="57"/>
      <c r="HM163" s="57"/>
      <c r="HN163" s="57"/>
      <c r="HO163" s="57"/>
      <c r="HP163" s="57"/>
      <c r="HQ163" s="57"/>
      <c r="HR163" s="57"/>
      <c r="HS163" s="57"/>
      <c r="HT163" s="57"/>
      <c r="HU163" s="57"/>
      <c r="HV163" s="57"/>
      <c r="HW163" s="57"/>
      <c r="HX163" s="57"/>
      <c r="HY163" s="57"/>
      <c r="HZ163" s="57"/>
      <c r="IA163" s="57"/>
      <c r="IB163" s="57"/>
      <c r="IC163" s="57"/>
      <c r="ID163" s="57"/>
      <c r="IE163" s="57"/>
    </row>
    <row r="164" spans="3:239" ht="15.75" x14ac:dyDescent="0.25">
      <c r="C164" s="48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52"/>
    </row>
    <row r="165" spans="3:239" ht="15.75" x14ac:dyDescent="0.25">
      <c r="C165" s="48"/>
      <c r="D165" s="51" t="s">
        <v>21</v>
      </c>
      <c r="E165" s="51"/>
      <c r="F165" s="51"/>
      <c r="G165" s="51"/>
      <c r="H165" s="51"/>
      <c r="I165" s="51"/>
      <c r="J165" s="51"/>
      <c r="K165" s="51"/>
      <c r="L165" s="51"/>
      <c r="M165" s="51"/>
      <c r="N165" s="52"/>
    </row>
    <row r="166" spans="3:239" ht="15.75" x14ac:dyDescent="0.25">
      <c r="C166" s="48"/>
      <c r="D166" s="58" t="str">
        <f>DATA!$G$12</f>
        <v>Director 1 name</v>
      </c>
      <c r="E166" s="59"/>
      <c r="F166" s="51"/>
      <c r="G166" s="51"/>
      <c r="H166" s="51"/>
      <c r="I166" s="51"/>
      <c r="J166" s="60" t="s">
        <v>23</v>
      </c>
      <c r="K166" s="60"/>
      <c r="L166" s="51"/>
      <c r="M166" s="60" t="s">
        <v>24</v>
      </c>
      <c r="N166" s="52"/>
    </row>
    <row r="167" spans="3:239" ht="18.75" x14ac:dyDescent="0.3">
      <c r="C167" s="48"/>
      <c r="D167" s="61" t="str">
        <f>DATA!$G$5</f>
        <v>Example Ltd</v>
      </c>
      <c r="F167" s="51"/>
      <c r="G167" s="51"/>
      <c r="H167" s="51"/>
      <c r="I167" s="51"/>
      <c r="J167" s="60" t="s">
        <v>25</v>
      </c>
      <c r="K167" s="60"/>
      <c r="L167" s="51"/>
      <c r="M167" s="60" t="s">
        <v>26</v>
      </c>
      <c r="N167" s="52"/>
    </row>
    <row r="168" spans="3:239" ht="15.75" x14ac:dyDescent="0.25">
      <c r="C168" s="48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2"/>
    </row>
    <row r="169" spans="3:239" ht="15.75" x14ac:dyDescent="0.25">
      <c r="C169" s="48"/>
      <c r="D169" s="51" t="str">
        <f>PROPER(Sharetype)&amp;"s of "&amp;TEXT(NomVal,"£ #,###.00")&amp;" each."</f>
        <v>Ordinary Shares of £ 1.00 each.</v>
      </c>
      <c r="E169" s="51"/>
      <c r="F169" s="51"/>
      <c r="G169" s="51"/>
      <c r="H169" s="55"/>
      <c r="I169" s="51"/>
      <c r="J169" s="117">
        <f>IF(DATA!$G$33="A",VLOOKUP($A156,Shareholders,3,FALSE),IF(DATA!$G$33="B",VLOOKUP($A156,Shareholders,4,FALSE),""))</f>
        <v>0</v>
      </c>
      <c r="K169" s="118"/>
      <c r="L169" s="63"/>
      <c r="M169" s="62" t="e">
        <f>DivRate*J169</f>
        <v>#VALUE!</v>
      </c>
      <c r="N169" s="52"/>
    </row>
    <row r="170" spans="3:239" ht="15.75" x14ac:dyDescent="0.25">
      <c r="C170" s="48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2"/>
    </row>
    <row r="171" spans="3:239" ht="21" x14ac:dyDescent="0.35">
      <c r="C171" s="48"/>
      <c r="D171" s="64" t="s">
        <v>27</v>
      </c>
      <c r="E171" s="51"/>
      <c r="F171" s="51"/>
      <c r="H171" s="51"/>
      <c r="I171" s="51"/>
      <c r="J171" s="51"/>
      <c r="K171" s="51"/>
      <c r="L171" s="51"/>
      <c r="M171" s="51"/>
      <c r="N171" s="52"/>
    </row>
    <row r="172" spans="3:239" ht="15.75" x14ac:dyDescent="0.25">
      <c r="C172" s="48"/>
      <c r="D172" s="65" t="s">
        <v>28</v>
      </c>
      <c r="E172" s="51"/>
      <c r="F172" s="51"/>
      <c r="H172" s="51"/>
      <c r="I172" s="51"/>
      <c r="J172" s="51"/>
      <c r="K172" s="51"/>
      <c r="L172" s="51"/>
      <c r="M172" s="51"/>
      <c r="N172" s="52"/>
    </row>
    <row r="173" spans="3:239" ht="15.75" x14ac:dyDescent="0.25">
      <c r="C173" s="48"/>
      <c r="D173" s="114" t="s">
        <v>29</v>
      </c>
      <c r="E173" s="114"/>
      <c r="F173" s="114"/>
      <c r="G173" s="114"/>
      <c r="H173" s="114"/>
      <c r="I173" s="114"/>
      <c r="J173" s="114"/>
      <c r="K173" s="114"/>
      <c r="L173" s="114"/>
      <c r="M173" s="114"/>
      <c r="N173" s="52"/>
    </row>
    <row r="174" spans="3:239" ht="16.5" thickBot="1" x14ac:dyDescent="0.3">
      <c r="C174" s="66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8"/>
    </row>
    <row r="175" spans="3:239" ht="14.25" thickTop="1" thickBot="1" x14ac:dyDescent="0.25"/>
    <row r="176" spans="3:239" ht="16.5" thickTop="1" x14ac:dyDescent="0.25">
      <c r="C176" s="45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7"/>
    </row>
    <row r="177" spans="1:239" ht="15.75" customHeight="1" x14ac:dyDescent="0.25">
      <c r="C177" s="48"/>
      <c r="D177" s="49" t="s">
        <v>22</v>
      </c>
      <c r="E177" s="50"/>
      <c r="F177" s="50"/>
      <c r="G177" s="50"/>
      <c r="H177" s="51"/>
      <c r="I177" s="51"/>
      <c r="J177" s="51"/>
      <c r="K177" s="51"/>
      <c r="L177" s="51"/>
      <c r="M177" s="51"/>
      <c r="N177" s="52"/>
    </row>
    <row r="178" spans="1:239" ht="15.75" customHeight="1" x14ac:dyDescent="0.25">
      <c r="C178" s="4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2"/>
    </row>
    <row r="179" spans="1:239" ht="15.75" customHeight="1" x14ac:dyDescent="0.3">
      <c r="C179" s="48"/>
      <c r="D179" s="53" t="str">
        <f>UPPER(Company)</f>
        <v>EXAMPLE LTD</v>
      </c>
      <c r="E179" s="54"/>
      <c r="F179" s="54"/>
      <c r="G179" s="54"/>
      <c r="H179" s="51"/>
      <c r="I179" s="51"/>
      <c r="J179" s="51"/>
      <c r="K179" s="51"/>
      <c r="L179" s="51"/>
      <c r="M179" s="51"/>
      <c r="N179" s="52"/>
    </row>
    <row r="180" spans="1:239" ht="15.75" customHeight="1" x14ac:dyDescent="0.25">
      <c r="C180" s="48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2"/>
    </row>
    <row r="181" spans="1:239" ht="15.75" customHeight="1" x14ac:dyDescent="0.25">
      <c r="A181" s="43">
        <v>8</v>
      </c>
      <c r="C181" s="48"/>
      <c r="D181" s="55">
        <f>VLOOKUP($A181,Shareholders,2,FALSE)</f>
        <v>0</v>
      </c>
      <c r="E181" s="51"/>
      <c r="F181" s="51"/>
      <c r="G181" s="51"/>
      <c r="H181" s="51"/>
      <c r="I181" s="51"/>
      <c r="J181" s="51"/>
      <c r="K181" s="51"/>
      <c r="L181" s="51"/>
      <c r="M181" s="56" t="str">
        <f>FinalInterim&amp;" Dividend"</f>
        <v>Interim Dividend</v>
      </c>
      <c r="N181" s="52"/>
    </row>
    <row r="182" spans="1:239" ht="15.75" customHeight="1" x14ac:dyDescent="0.25">
      <c r="C182" s="48"/>
      <c r="D182" s="55">
        <f>VLOOKUP($A181,Shareholders,5,FALSE)</f>
        <v>0</v>
      </c>
      <c r="E182" s="51"/>
      <c r="F182" s="51"/>
      <c r="G182" s="51"/>
      <c r="H182" s="51"/>
      <c r="I182" s="51"/>
      <c r="J182" s="51"/>
      <c r="K182" s="51"/>
      <c r="L182" s="51"/>
      <c r="M182" s="51"/>
      <c r="N182" s="52"/>
    </row>
    <row r="183" spans="1:239" ht="15.75" customHeight="1" x14ac:dyDescent="0.25">
      <c r="C183" s="48"/>
      <c r="D183" s="55">
        <f>VLOOKUP($A181,Shareholders,6,FALSE)</f>
        <v>0</v>
      </c>
      <c r="E183" s="51"/>
      <c r="F183" s="51"/>
      <c r="G183" s="51"/>
      <c r="H183" s="51"/>
      <c r="I183" s="51"/>
      <c r="J183" s="51"/>
      <c r="K183" s="115">
        <f>Divdate</f>
        <v>0</v>
      </c>
      <c r="L183" s="115"/>
      <c r="M183" s="115"/>
      <c r="N183" s="52"/>
    </row>
    <row r="184" spans="1:239" ht="15.75" customHeight="1" x14ac:dyDescent="0.25">
      <c r="C184" s="48"/>
      <c r="D184" s="55">
        <f>VLOOKUP($A181,Shareholders,7,FALSE)</f>
        <v>0</v>
      </c>
      <c r="E184" s="51"/>
      <c r="F184" s="51"/>
      <c r="G184" s="51"/>
      <c r="H184" s="51"/>
      <c r="I184" s="51"/>
      <c r="J184" s="51"/>
      <c r="K184" s="51"/>
      <c r="L184" s="51"/>
      <c r="M184" s="51"/>
      <c r="N184" s="52"/>
    </row>
    <row r="185" spans="1:239" ht="15.75" x14ac:dyDescent="0.25">
      <c r="C185" s="48"/>
      <c r="D185" s="55">
        <f>VLOOKUP($A181,Shareholders,8,FALSE)</f>
        <v>0</v>
      </c>
      <c r="E185" s="51"/>
      <c r="F185" s="51"/>
      <c r="G185" s="51"/>
      <c r="H185" s="51"/>
      <c r="I185" s="51"/>
      <c r="J185" s="51"/>
      <c r="K185" s="51"/>
      <c r="L185" s="51"/>
      <c r="M185" s="51"/>
      <c r="N185" s="52"/>
    </row>
    <row r="186" spans="1:239" ht="15.75" x14ac:dyDescent="0.25">
      <c r="C186" s="48"/>
      <c r="D186" s="55">
        <f>VLOOKUP($A181,Shareholders,9,FALSE)</f>
        <v>0</v>
      </c>
      <c r="E186" s="51"/>
      <c r="F186" s="51"/>
      <c r="G186" s="51"/>
      <c r="H186" s="51"/>
      <c r="I186" s="51"/>
      <c r="J186" s="51"/>
      <c r="K186" s="51"/>
      <c r="L186" s="51"/>
      <c r="M186" s="51"/>
      <c r="N186" s="52"/>
    </row>
    <row r="187" spans="1:239" ht="15.75" x14ac:dyDescent="0.25">
      <c r="C187" s="48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2"/>
    </row>
    <row r="188" spans="1:239" ht="15.75" customHeight="1" x14ac:dyDescent="0.25">
      <c r="C188" s="48"/>
      <c r="D188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188" s="116"/>
      <c r="F188" s="116"/>
      <c r="G188" s="116"/>
      <c r="H188" s="116"/>
      <c r="I188" s="116"/>
      <c r="J188" s="116"/>
      <c r="K188" s="116"/>
      <c r="L188" s="116"/>
      <c r="M188" s="116"/>
      <c r="N188" s="52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7"/>
      <c r="DV188" s="57"/>
      <c r="DW188" s="57"/>
      <c r="DX188" s="57"/>
      <c r="DY188" s="57"/>
      <c r="DZ188" s="57"/>
      <c r="EA188" s="57"/>
      <c r="EB188" s="57"/>
      <c r="EC188" s="57"/>
      <c r="ED188" s="57"/>
      <c r="EE188" s="57"/>
      <c r="EF188" s="57"/>
      <c r="EG188" s="57"/>
      <c r="EH188" s="57"/>
      <c r="EI188" s="57"/>
      <c r="EJ188" s="57"/>
      <c r="EK188" s="57"/>
      <c r="EL188" s="57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EX188" s="57"/>
      <c r="EY188" s="57"/>
      <c r="EZ188" s="57"/>
      <c r="FA188" s="57"/>
      <c r="FB188" s="57"/>
      <c r="FC188" s="57"/>
      <c r="FD188" s="57"/>
      <c r="FE188" s="57"/>
      <c r="FF188" s="57"/>
      <c r="FG188" s="57"/>
      <c r="FH188" s="57"/>
      <c r="FI188" s="57"/>
      <c r="FJ188" s="57"/>
      <c r="FK188" s="57"/>
      <c r="FL188" s="57"/>
      <c r="FM188" s="57"/>
      <c r="FN188" s="57"/>
      <c r="FO188" s="57"/>
      <c r="FP188" s="57"/>
      <c r="FQ188" s="57"/>
      <c r="FR188" s="57"/>
      <c r="FS188" s="57"/>
      <c r="FT188" s="57"/>
      <c r="FU188" s="57"/>
      <c r="FV188" s="57"/>
      <c r="FW188" s="57"/>
      <c r="FX188" s="57"/>
      <c r="FY188" s="57"/>
      <c r="FZ188" s="57"/>
      <c r="GA188" s="57"/>
      <c r="GB188" s="57"/>
      <c r="GC188" s="57"/>
      <c r="GD188" s="57"/>
      <c r="GE188" s="57"/>
      <c r="GF188" s="57"/>
      <c r="GG188" s="57"/>
      <c r="GH188" s="57"/>
      <c r="GI188" s="57"/>
      <c r="GJ188" s="57"/>
      <c r="GK188" s="57"/>
      <c r="GL188" s="57"/>
      <c r="GM188" s="57"/>
      <c r="GN188" s="57"/>
      <c r="GO188" s="57"/>
      <c r="GP188" s="57"/>
      <c r="GQ188" s="57"/>
      <c r="GR188" s="57"/>
      <c r="GS188" s="57"/>
      <c r="GT188" s="57"/>
      <c r="GU188" s="57"/>
      <c r="GV188" s="57"/>
      <c r="GW188" s="57"/>
      <c r="GX188" s="57"/>
      <c r="GY188" s="57"/>
      <c r="GZ188" s="57"/>
      <c r="HA188" s="57"/>
      <c r="HB188" s="57"/>
      <c r="HC188" s="57"/>
      <c r="HD188" s="57"/>
      <c r="HE188" s="57"/>
      <c r="HF188" s="57"/>
      <c r="HG188" s="57"/>
      <c r="HH188" s="57"/>
      <c r="HI188" s="57"/>
      <c r="HJ188" s="57"/>
      <c r="HK188" s="57"/>
      <c r="HL188" s="57"/>
      <c r="HM188" s="57"/>
      <c r="HN188" s="57"/>
      <c r="HO188" s="57"/>
      <c r="HP188" s="57"/>
      <c r="HQ188" s="57"/>
      <c r="HR188" s="57"/>
      <c r="HS188" s="57"/>
      <c r="HT188" s="57"/>
      <c r="HU188" s="57"/>
      <c r="HV188" s="57"/>
      <c r="HW188" s="57"/>
      <c r="HX188" s="57"/>
      <c r="HY188" s="57"/>
      <c r="HZ188" s="57"/>
      <c r="IA188" s="57"/>
      <c r="IB188" s="57"/>
      <c r="IC188" s="57"/>
      <c r="ID188" s="57"/>
      <c r="IE188" s="57"/>
    </row>
    <row r="189" spans="1:239" ht="15.75" x14ac:dyDescent="0.25">
      <c r="C189" s="48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52"/>
    </row>
    <row r="190" spans="1:239" ht="15.75" x14ac:dyDescent="0.25">
      <c r="C190" s="48"/>
      <c r="D190" s="51" t="s">
        <v>21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2"/>
    </row>
    <row r="191" spans="1:239" ht="15.75" x14ac:dyDescent="0.25">
      <c r="C191" s="48"/>
      <c r="D191" s="58" t="str">
        <f>DATA!$G$12</f>
        <v>Director 1 name</v>
      </c>
      <c r="E191" s="59"/>
      <c r="F191" s="51"/>
      <c r="G191" s="51"/>
      <c r="H191" s="51"/>
      <c r="I191" s="51"/>
      <c r="J191" s="60" t="s">
        <v>23</v>
      </c>
      <c r="K191" s="60"/>
      <c r="L191" s="51"/>
      <c r="M191" s="60" t="s">
        <v>24</v>
      </c>
      <c r="N191" s="52"/>
    </row>
    <row r="192" spans="1:239" ht="18.75" x14ac:dyDescent="0.3">
      <c r="C192" s="48"/>
      <c r="D192" s="61" t="str">
        <f>DATA!$G$5</f>
        <v>Example Ltd</v>
      </c>
      <c r="F192" s="51"/>
      <c r="G192" s="51"/>
      <c r="H192" s="51"/>
      <c r="I192" s="51"/>
      <c r="J192" s="60" t="s">
        <v>25</v>
      </c>
      <c r="K192" s="60"/>
      <c r="L192" s="51"/>
      <c r="M192" s="60" t="s">
        <v>26</v>
      </c>
      <c r="N192" s="52"/>
    </row>
    <row r="193" spans="1:14" ht="15.75" x14ac:dyDescent="0.25">
      <c r="C193" s="48"/>
      <c r="D193" s="51"/>
      <c r="E193" s="51"/>
      <c r="F193" s="51"/>
      <c r="G193" s="51"/>
      <c r="H193" s="51"/>
      <c r="I193" s="51"/>
      <c r="J193" s="51"/>
      <c r="K193" s="57"/>
      <c r="L193" s="51"/>
      <c r="M193" s="51"/>
      <c r="N193" s="52"/>
    </row>
    <row r="194" spans="1:14" ht="15.75" x14ac:dyDescent="0.25">
      <c r="C194" s="48"/>
      <c r="D194" s="51" t="str">
        <f>PROPER(Sharetype)&amp;"s of "&amp;TEXT(NomVal,"£ #,###.00")&amp;" each."</f>
        <v>Ordinary Shares of £ 1.00 each.</v>
      </c>
      <c r="E194" s="51"/>
      <c r="F194" s="51"/>
      <c r="G194" s="51"/>
      <c r="H194" s="55"/>
      <c r="I194" s="51"/>
      <c r="J194" s="117">
        <f>IF(DATA!$G$33="A",VLOOKUP($A181,Shareholders,3,FALSE),IF(DATA!$G$33="B",VLOOKUP($A181,Shareholders,4,FALSE),""))</f>
        <v>0</v>
      </c>
      <c r="K194" s="118"/>
      <c r="L194" s="63"/>
      <c r="M194" s="62" t="e">
        <f>DivRate*J194</f>
        <v>#VALUE!</v>
      </c>
      <c r="N194" s="52"/>
    </row>
    <row r="195" spans="1:14" ht="15.75" x14ac:dyDescent="0.25">
      <c r="C195" s="48"/>
      <c r="D195" s="51"/>
      <c r="E195" s="51"/>
      <c r="F195" s="51"/>
      <c r="G195" s="51"/>
      <c r="H195" s="51"/>
      <c r="I195" s="51"/>
      <c r="J195" s="51"/>
      <c r="K195" s="57"/>
      <c r="L195" s="51"/>
      <c r="M195" s="51"/>
      <c r="N195" s="52"/>
    </row>
    <row r="196" spans="1:14" ht="21" x14ac:dyDescent="0.35">
      <c r="C196" s="48"/>
      <c r="D196" s="64" t="s">
        <v>27</v>
      </c>
      <c r="E196" s="51"/>
      <c r="F196" s="51"/>
      <c r="H196" s="51"/>
      <c r="I196" s="51"/>
      <c r="J196" s="51"/>
      <c r="K196" s="51"/>
      <c r="L196" s="51"/>
      <c r="M196" s="51"/>
      <c r="N196" s="52"/>
    </row>
    <row r="197" spans="1:14" ht="15.75" x14ac:dyDescent="0.25">
      <c r="C197" s="48"/>
      <c r="D197" s="65" t="s">
        <v>28</v>
      </c>
      <c r="E197" s="51"/>
      <c r="F197" s="51"/>
      <c r="H197" s="51"/>
      <c r="I197" s="51"/>
      <c r="J197" s="51"/>
      <c r="K197" s="51"/>
      <c r="L197" s="51"/>
      <c r="M197" s="51"/>
      <c r="N197" s="52"/>
    </row>
    <row r="198" spans="1:14" ht="15.75" x14ac:dyDescent="0.25">
      <c r="C198" s="48"/>
      <c r="D198" s="114" t="s">
        <v>29</v>
      </c>
      <c r="E198" s="114"/>
      <c r="F198" s="114"/>
      <c r="G198" s="114"/>
      <c r="H198" s="114"/>
      <c r="I198" s="114"/>
      <c r="J198" s="114"/>
      <c r="K198" s="114"/>
      <c r="L198" s="114"/>
      <c r="M198" s="114"/>
      <c r="N198" s="52"/>
    </row>
    <row r="199" spans="1:14" ht="16.5" thickBot="1" x14ac:dyDescent="0.3">
      <c r="C199" s="66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8"/>
    </row>
    <row r="200" spans="1:14" ht="14.25" thickTop="1" thickBot="1" x14ac:dyDescent="0.25"/>
    <row r="201" spans="1:14" ht="16.5" thickTop="1" x14ac:dyDescent="0.25">
      <c r="C201" s="45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7"/>
    </row>
    <row r="202" spans="1:14" ht="15.75" customHeight="1" x14ac:dyDescent="0.25">
      <c r="C202" s="48"/>
      <c r="D202" s="49" t="s">
        <v>22</v>
      </c>
      <c r="E202" s="50"/>
      <c r="F202" s="50"/>
      <c r="G202" s="50"/>
      <c r="H202" s="51"/>
      <c r="I202" s="51"/>
      <c r="J202" s="51"/>
      <c r="K202" s="51"/>
      <c r="L202" s="51"/>
      <c r="M202" s="51"/>
      <c r="N202" s="52"/>
    </row>
    <row r="203" spans="1:14" ht="15.75" customHeight="1" x14ac:dyDescent="0.25">
      <c r="C203" s="48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2"/>
    </row>
    <row r="204" spans="1:14" ht="15.75" customHeight="1" x14ac:dyDescent="0.3">
      <c r="C204" s="48"/>
      <c r="D204" s="53" t="str">
        <f>UPPER(Company)</f>
        <v>EXAMPLE LTD</v>
      </c>
      <c r="E204" s="54"/>
      <c r="F204" s="54"/>
      <c r="G204" s="54"/>
      <c r="H204" s="51"/>
      <c r="I204" s="51"/>
      <c r="J204" s="51"/>
      <c r="K204" s="51"/>
      <c r="L204" s="51"/>
      <c r="M204" s="51"/>
      <c r="N204" s="52"/>
    </row>
    <row r="205" spans="1:14" ht="15.75" customHeight="1" x14ac:dyDescent="0.25">
      <c r="C205" s="48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2"/>
    </row>
    <row r="206" spans="1:14" ht="15.75" customHeight="1" x14ac:dyDescent="0.25">
      <c r="A206" s="43">
        <v>9</v>
      </c>
      <c r="C206" s="48"/>
      <c r="D206" s="55">
        <f>VLOOKUP($A206,Shareholders,2,FALSE)</f>
        <v>0</v>
      </c>
      <c r="E206" s="51"/>
      <c r="F206" s="51"/>
      <c r="G206" s="51"/>
      <c r="H206" s="51"/>
      <c r="I206" s="51"/>
      <c r="J206" s="51"/>
      <c r="K206" s="51"/>
      <c r="L206" s="51"/>
      <c r="M206" s="56" t="str">
        <f>FinalInterim&amp;" Dividend"</f>
        <v>Interim Dividend</v>
      </c>
      <c r="N206" s="52"/>
    </row>
    <row r="207" spans="1:14" ht="15.75" customHeight="1" x14ac:dyDescent="0.25">
      <c r="C207" s="48"/>
      <c r="D207" s="55">
        <f>VLOOKUP($A206,Shareholders,5,FALSE)</f>
        <v>0</v>
      </c>
      <c r="E207" s="51"/>
      <c r="F207" s="51"/>
      <c r="G207" s="51"/>
      <c r="H207" s="51"/>
      <c r="I207" s="51"/>
      <c r="J207" s="51"/>
      <c r="K207" s="51"/>
      <c r="L207" s="51"/>
      <c r="M207" s="51"/>
      <c r="N207" s="52"/>
    </row>
    <row r="208" spans="1:14" ht="15.75" customHeight="1" x14ac:dyDescent="0.25">
      <c r="C208" s="48"/>
      <c r="D208" s="55">
        <f>VLOOKUP($A206,Shareholders,6,FALSE)</f>
        <v>0</v>
      </c>
      <c r="E208" s="51"/>
      <c r="F208" s="51"/>
      <c r="G208" s="51"/>
      <c r="H208" s="51"/>
      <c r="I208" s="51"/>
      <c r="J208" s="51"/>
      <c r="K208" s="115">
        <f>Divdate</f>
        <v>0</v>
      </c>
      <c r="L208" s="115"/>
      <c r="M208" s="115"/>
      <c r="N208" s="52"/>
    </row>
    <row r="209" spans="3:239" ht="15.75" customHeight="1" x14ac:dyDescent="0.25">
      <c r="C209" s="48"/>
      <c r="D209" s="55">
        <f>VLOOKUP($A206,Shareholders,7,FALSE)</f>
        <v>0</v>
      </c>
      <c r="E209" s="51"/>
      <c r="F209" s="51"/>
      <c r="G209" s="51"/>
      <c r="H209" s="51"/>
      <c r="I209" s="51"/>
      <c r="J209" s="51"/>
      <c r="K209" s="51"/>
      <c r="L209" s="51"/>
      <c r="M209" s="51"/>
      <c r="N209" s="52"/>
    </row>
    <row r="210" spans="3:239" ht="15.75" x14ac:dyDescent="0.25">
      <c r="C210" s="48"/>
      <c r="D210" s="55">
        <f>VLOOKUP($A206,Shareholders,8,FALSE)</f>
        <v>0</v>
      </c>
      <c r="E210" s="51"/>
      <c r="F210" s="51"/>
      <c r="G210" s="51"/>
      <c r="H210" s="51"/>
      <c r="I210" s="51"/>
      <c r="J210" s="51"/>
      <c r="K210" s="51"/>
      <c r="L210" s="51"/>
      <c r="M210" s="51"/>
      <c r="N210" s="52"/>
    </row>
    <row r="211" spans="3:239" ht="15.75" x14ac:dyDescent="0.25">
      <c r="C211" s="48"/>
      <c r="D211" s="55">
        <f>VLOOKUP($A206,Shareholders,9,FALSE)</f>
        <v>0</v>
      </c>
      <c r="E211" s="51"/>
      <c r="F211" s="51"/>
      <c r="G211" s="51"/>
      <c r="H211" s="51"/>
      <c r="I211" s="51"/>
      <c r="J211" s="51"/>
      <c r="K211" s="51"/>
      <c r="L211" s="51"/>
      <c r="M211" s="51"/>
      <c r="N211" s="52"/>
    </row>
    <row r="212" spans="3:239" ht="15.75" x14ac:dyDescent="0.25">
      <c r="C212" s="48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2"/>
    </row>
    <row r="213" spans="3:239" ht="15.75" customHeight="1" x14ac:dyDescent="0.25">
      <c r="C213" s="48"/>
      <c r="D213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213" s="116"/>
      <c r="F213" s="116"/>
      <c r="G213" s="116"/>
      <c r="H213" s="116"/>
      <c r="I213" s="116"/>
      <c r="J213" s="116"/>
      <c r="K213" s="116"/>
      <c r="L213" s="116"/>
      <c r="M213" s="116"/>
      <c r="N213" s="52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7"/>
      <c r="DV213" s="57"/>
      <c r="DW213" s="57"/>
      <c r="DX213" s="57"/>
      <c r="DY213" s="57"/>
      <c r="DZ213" s="57"/>
      <c r="EA213" s="57"/>
      <c r="EB213" s="57"/>
      <c r="EC213" s="57"/>
      <c r="ED213" s="57"/>
      <c r="EE213" s="57"/>
      <c r="EF213" s="57"/>
      <c r="EG213" s="57"/>
      <c r="EH213" s="57"/>
      <c r="EI213" s="57"/>
      <c r="EJ213" s="57"/>
      <c r="EK213" s="57"/>
      <c r="EL213" s="57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EX213" s="57"/>
      <c r="EY213" s="57"/>
      <c r="EZ213" s="57"/>
      <c r="FA213" s="57"/>
      <c r="FB213" s="57"/>
      <c r="FC213" s="57"/>
      <c r="FD213" s="57"/>
      <c r="FE213" s="57"/>
      <c r="FF213" s="57"/>
      <c r="FG213" s="57"/>
      <c r="FH213" s="57"/>
      <c r="FI213" s="57"/>
      <c r="FJ213" s="57"/>
      <c r="FK213" s="57"/>
      <c r="FL213" s="57"/>
      <c r="FM213" s="57"/>
      <c r="FN213" s="57"/>
      <c r="FO213" s="57"/>
      <c r="FP213" s="57"/>
      <c r="FQ213" s="57"/>
      <c r="FR213" s="57"/>
      <c r="FS213" s="57"/>
      <c r="FT213" s="57"/>
      <c r="FU213" s="57"/>
      <c r="FV213" s="57"/>
      <c r="FW213" s="57"/>
      <c r="FX213" s="57"/>
      <c r="FY213" s="57"/>
      <c r="FZ213" s="57"/>
      <c r="GA213" s="57"/>
      <c r="GB213" s="57"/>
      <c r="GC213" s="57"/>
      <c r="GD213" s="57"/>
      <c r="GE213" s="57"/>
      <c r="GF213" s="57"/>
      <c r="GG213" s="57"/>
      <c r="GH213" s="57"/>
      <c r="GI213" s="57"/>
      <c r="GJ213" s="57"/>
      <c r="GK213" s="57"/>
      <c r="GL213" s="57"/>
      <c r="GM213" s="57"/>
      <c r="GN213" s="57"/>
      <c r="GO213" s="57"/>
      <c r="GP213" s="57"/>
      <c r="GQ213" s="57"/>
      <c r="GR213" s="57"/>
      <c r="GS213" s="57"/>
      <c r="GT213" s="57"/>
      <c r="GU213" s="57"/>
      <c r="GV213" s="57"/>
      <c r="GW213" s="57"/>
      <c r="GX213" s="57"/>
      <c r="GY213" s="57"/>
      <c r="GZ213" s="57"/>
      <c r="HA213" s="57"/>
      <c r="HB213" s="57"/>
      <c r="HC213" s="57"/>
      <c r="HD213" s="57"/>
      <c r="HE213" s="57"/>
      <c r="HF213" s="57"/>
      <c r="HG213" s="57"/>
      <c r="HH213" s="57"/>
      <c r="HI213" s="57"/>
      <c r="HJ213" s="57"/>
      <c r="HK213" s="57"/>
      <c r="HL213" s="57"/>
      <c r="HM213" s="57"/>
      <c r="HN213" s="57"/>
      <c r="HO213" s="57"/>
      <c r="HP213" s="57"/>
      <c r="HQ213" s="57"/>
      <c r="HR213" s="57"/>
      <c r="HS213" s="57"/>
      <c r="HT213" s="57"/>
      <c r="HU213" s="57"/>
      <c r="HV213" s="57"/>
      <c r="HW213" s="57"/>
      <c r="HX213" s="57"/>
      <c r="HY213" s="57"/>
      <c r="HZ213" s="57"/>
      <c r="IA213" s="57"/>
      <c r="IB213" s="57"/>
      <c r="IC213" s="57"/>
      <c r="ID213" s="57"/>
      <c r="IE213" s="57"/>
    </row>
    <row r="214" spans="3:239" ht="15.75" x14ac:dyDescent="0.25">
      <c r="C214" s="48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52"/>
    </row>
    <row r="215" spans="3:239" ht="15.75" x14ac:dyDescent="0.25">
      <c r="C215" s="48"/>
      <c r="D215" s="51" t="s">
        <v>21</v>
      </c>
      <c r="E215" s="51"/>
      <c r="F215" s="51"/>
      <c r="G215" s="51"/>
      <c r="H215" s="51"/>
      <c r="I215" s="51"/>
      <c r="J215" s="51"/>
      <c r="K215" s="51"/>
      <c r="L215" s="51"/>
      <c r="M215" s="51"/>
      <c r="N215" s="52"/>
    </row>
    <row r="216" spans="3:239" ht="15.75" x14ac:dyDescent="0.25">
      <c r="C216" s="48"/>
      <c r="D216" s="58" t="str">
        <f>DATA!$G$12</f>
        <v>Director 1 name</v>
      </c>
      <c r="E216" s="59"/>
      <c r="F216" s="51"/>
      <c r="G216" s="51"/>
      <c r="H216" s="51"/>
      <c r="I216" s="51"/>
      <c r="J216" s="60" t="s">
        <v>23</v>
      </c>
      <c r="K216" s="60"/>
      <c r="L216" s="51"/>
      <c r="M216" s="60" t="s">
        <v>24</v>
      </c>
      <c r="N216" s="52"/>
    </row>
    <row r="217" spans="3:239" ht="18.75" x14ac:dyDescent="0.3">
      <c r="C217" s="48"/>
      <c r="D217" s="61" t="str">
        <f>DATA!$G$5</f>
        <v>Example Ltd</v>
      </c>
      <c r="F217" s="51"/>
      <c r="G217" s="51"/>
      <c r="H217" s="51"/>
      <c r="I217" s="51"/>
      <c r="J217" s="60" t="s">
        <v>25</v>
      </c>
      <c r="K217" s="60"/>
      <c r="L217" s="51"/>
      <c r="M217" s="60" t="s">
        <v>26</v>
      </c>
      <c r="N217" s="52"/>
    </row>
    <row r="218" spans="3:239" ht="15.75" x14ac:dyDescent="0.25">
      <c r="C218" s="48"/>
      <c r="D218" s="51"/>
      <c r="E218" s="51"/>
      <c r="F218" s="51"/>
      <c r="G218" s="51"/>
      <c r="H218" s="51"/>
      <c r="I218" s="51"/>
      <c r="J218" s="51"/>
      <c r="K218" s="57"/>
      <c r="L218" s="51"/>
      <c r="M218" s="51"/>
      <c r="N218" s="52"/>
    </row>
    <row r="219" spans="3:239" ht="15.75" x14ac:dyDescent="0.25">
      <c r="C219" s="48"/>
      <c r="D219" s="51" t="str">
        <f>PROPER(Sharetype)&amp;"s of "&amp;TEXT(NomVal,"£ #,###.00")&amp;" each."</f>
        <v>Ordinary Shares of £ 1.00 each.</v>
      </c>
      <c r="E219" s="51"/>
      <c r="F219" s="51"/>
      <c r="G219" s="51"/>
      <c r="H219" s="55"/>
      <c r="I219" s="51"/>
      <c r="J219" s="117">
        <f>IF(DATA!$G$33="A",VLOOKUP($A206,Shareholders,3,FALSE),IF(DATA!$G$33="B",VLOOKUP($A206,Shareholders,4,FALSE),""))</f>
        <v>0</v>
      </c>
      <c r="K219" s="118"/>
      <c r="L219" s="63"/>
      <c r="M219" s="62" t="e">
        <f>DivRate*J219</f>
        <v>#VALUE!</v>
      </c>
      <c r="N219" s="52"/>
    </row>
    <row r="220" spans="3:239" ht="15.75" x14ac:dyDescent="0.25">
      <c r="C220" s="48"/>
      <c r="D220" s="51"/>
      <c r="E220" s="51"/>
      <c r="F220" s="51"/>
      <c r="G220" s="51"/>
      <c r="H220" s="51"/>
      <c r="I220" s="51"/>
      <c r="J220" s="51"/>
      <c r="K220" s="57"/>
      <c r="L220" s="51"/>
      <c r="M220" s="51"/>
      <c r="N220" s="52"/>
    </row>
    <row r="221" spans="3:239" ht="21" x14ac:dyDescent="0.35">
      <c r="C221" s="48"/>
      <c r="D221" s="64" t="s">
        <v>27</v>
      </c>
      <c r="E221" s="51"/>
      <c r="F221" s="51"/>
      <c r="H221" s="51"/>
      <c r="I221" s="51"/>
      <c r="J221" s="51"/>
      <c r="K221" s="51"/>
      <c r="L221" s="51"/>
      <c r="M221" s="51"/>
      <c r="N221" s="52"/>
    </row>
    <row r="222" spans="3:239" ht="15.75" x14ac:dyDescent="0.25">
      <c r="C222" s="48"/>
      <c r="D222" s="65" t="s">
        <v>28</v>
      </c>
      <c r="E222" s="51"/>
      <c r="F222" s="51"/>
      <c r="H222" s="51"/>
      <c r="I222" s="51"/>
      <c r="J222" s="51"/>
      <c r="K222" s="51"/>
      <c r="L222" s="51"/>
      <c r="M222" s="51"/>
      <c r="N222" s="52"/>
    </row>
    <row r="223" spans="3:239" ht="15.75" x14ac:dyDescent="0.25">
      <c r="C223" s="48"/>
      <c r="D223" s="114" t="s">
        <v>29</v>
      </c>
      <c r="E223" s="114"/>
      <c r="F223" s="114"/>
      <c r="G223" s="114"/>
      <c r="H223" s="114"/>
      <c r="I223" s="114"/>
      <c r="J223" s="114"/>
      <c r="K223" s="114"/>
      <c r="L223" s="114"/>
      <c r="M223" s="114"/>
      <c r="N223" s="52"/>
    </row>
    <row r="224" spans="3:239" ht="16.5" thickBot="1" x14ac:dyDescent="0.3">
      <c r="C224" s="66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8"/>
    </row>
    <row r="225" spans="1:239" ht="14.25" thickTop="1" thickBot="1" x14ac:dyDescent="0.25"/>
    <row r="226" spans="1:239" ht="16.5" thickTop="1" x14ac:dyDescent="0.25">
      <c r="C226" s="45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7"/>
    </row>
    <row r="227" spans="1:239" ht="15.75" customHeight="1" x14ac:dyDescent="0.25">
      <c r="C227" s="48"/>
      <c r="D227" s="49" t="s">
        <v>22</v>
      </c>
      <c r="E227" s="50"/>
      <c r="F227" s="50"/>
      <c r="G227" s="50"/>
      <c r="H227" s="51"/>
      <c r="I227" s="51"/>
      <c r="J227" s="51"/>
      <c r="K227" s="51"/>
      <c r="L227" s="51"/>
      <c r="M227" s="51"/>
      <c r="N227" s="52"/>
    </row>
    <row r="228" spans="1:239" ht="15.75" customHeight="1" x14ac:dyDescent="0.25">
      <c r="C228" s="48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2"/>
    </row>
    <row r="229" spans="1:239" ht="15.75" customHeight="1" x14ac:dyDescent="0.3">
      <c r="C229" s="48"/>
      <c r="D229" s="53" t="str">
        <f>UPPER(Company)</f>
        <v>EXAMPLE LTD</v>
      </c>
      <c r="E229" s="54"/>
      <c r="F229" s="54"/>
      <c r="G229" s="54"/>
      <c r="H229" s="51"/>
      <c r="I229" s="51"/>
      <c r="J229" s="51"/>
      <c r="K229" s="51"/>
      <c r="L229" s="51"/>
      <c r="M229" s="51"/>
      <c r="N229" s="52"/>
    </row>
    <row r="230" spans="1:239" ht="15.75" customHeight="1" x14ac:dyDescent="0.25">
      <c r="C230" s="48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2"/>
    </row>
    <row r="231" spans="1:239" ht="15.75" customHeight="1" x14ac:dyDescent="0.25">
      <c r="A231" s="43">
        <v>10</v>
      </c>
      <c r="C231" s="48"/>
      <c r="D231" s="55">
        <f>VLOOKUP($A231,Shareholders,2,FALSE)</f>
        <v>0</v>
      </c>
      <c r="E231" s="51"/>
      <c r="F231" s="51"/>
      <c r="G231" s="51"/>
      <c r="H231" s="51"/>
      <c r="I231" s="51"/>
      <c r="J231" s="51"/>
      <c r="K231" s="51"/>
      <c r="L231" s="51"/>
      <c r="M231" s="56" t="str">
        <f>FinalInterim&amp;" Dividend"</f>
        <v>Interim Dividend</v>
      </c>
      <c r="N231" s="52"/>
    </row>
    <row r="232" spans="1:239" ht="15.75" customHeight="1" x14ac:dyDescent="0.25">
      <c r="C232" s="48"/>
      <c r="D232" s="55">
        <f>VLOOKUP($A231,Shareholders,5,FALSE)</f>
        <v>0</v>
      </c>
      <c r="E232" s="51"/>
      <c r="F232" s="51"/>
      <c r="G232" s="51"/>
      <c r="H232" s="51"/>
      <c r="I232" s="51"/>
      <c r="J232" s="51"/>
      <c r="K232" s="51"/>
      <c r="L232" s="51"/>
      <c r="M232" s="51"/>
      <c r="N232" s="52"/>
    </row>
    <row r="233" spans="1:239" ht="15.75" customHeight="1" x14ac:dyDescent="0.25">
      <c r="C233" s="48"/>
      <c r="D233" s="55">
        <f>VLOOKUP($A231,Shareholders,6,FALSE)</f>
        <v>0</v>
      </c>
      <c r="E233" s="51"/>
      <c r="F233" s="51"/>
      <c r="G233" s="51"/>
      <c r="H233" s="51"/>
      <c r="I233" s="51"/>
      <c r="J233" s="51"/>
      <c r="K233" s="115">
        <f>Divdate</f>
        <v>0</v>
      </c>
      <c r="L233" s="115"/>
      <c r="M233" s="115"/>
      <c r="N233" s="52"/>
    </row>
    <row r="234" spans="1:239" ht="15.75" customHeight="1" x14ac:dyDescent="0.25">
      <c r="C234" s="48"/>
      <c r="D234" s="55">
        <f>VLOOKUP($A231,Shareholders,7,FALSE)</f>
        <v>0</v>
      </c>
      <c r="E234" s="51"/>
      <c r="F234" s="51"/>
      <c r="G234" s="51"/>
      <c r="H234" s="51"/>
      <c r="I234" s="51"/>
      <c r="J234" s="51"/>
      <c r="K234" s="51"/>
      <c r="L234" s="51"/>
      <c r="M234" s="51"/>
      <c r="N234" s="52"/>
    </row>
    <row r="235" spans="1:239" ht="15.75" x14ac:dyDescent="0.25">
      <c r="C235" s="48"/>
      <c r="D235" s="55">
        <f>VLOOKUP($A231,Shareholders,8,FALSE)</f>
        <v>0</v>
      </c>
      <c r="E235" s="51"/>
      <c r="F235" s="51"/>
      <c r="G235" s="51"/>
      <c r="H235" s="51"/>
      <c r="I235" s="51"/>
      <c r="J235" s="51"/>
      <c r="K235" s="51"/>
      <c r="L235" s="51"/>
      <c r="M235" s="51"/>
      <c r="N235" s="52"/>
    </row>
    <row r="236" spans="1:239" ht="15.75" x14ac:dyDescent="0.25">
      <c r="C236" s="48"/>
      <c r="D236" s="55">
        <f>VLOOKUP($A231,Shareholders,9,FALSE)</f>
        <v>0</v>
      </c>
      <c r="E236" s="51"/>
      <c r="F236" s="51"/>
      <c r="G236" s="51"/>
      <c r="H236" s="51"/>
      <c r="I236" s="51"/>
      <c r="J236" s="51"/>
      <c r="K236" s="51"/>
      <c r="L236" s="51"/>
      <c r="M236" s="51"/>
      <c r="N236" s="52"/>
    </row>
    <row r="237" spans="1:239" ht="15.75" x14ac:dyDescent="0.25">
      <c r="C237" s="48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2"/>
    </row>
    <row r="238" spans="1:239" ht="15.75" customHeight="1" x14ac:dyDescent="0.25">
      <c r="C238" s="48"/>
      <c r="D238" s="116" t="str">
        <f>FinalInterim&amp;" dividend of  "&amp;TEXT(DivRate,"£ #,###.00")&amp;" per £"&amp;NomVal&amp;" "&amp;Sharetype&amp;" for the year ended "&amp;TEXT(YearEnd,"dd mmmm yyyy")&amp;" to shareholders registered on "&amp;TEXT(Divdate,"dd mmmm yyyy")</f>
        <v>Interim dividend of  X per £1 ordinary share for the year ended 31st March 2017 to shareholders registered on 00 January 1900</v>
      </c>
      <c r="E238" s="116"/>
      <c r="F238" s="116"/>
      <c r="G238" s="116"/>
      <c r="H238" s="116"/>
      <c r="I238" s="116"/>
      <c r="J238" s="116"/>
      <c r="K238" s="116"/>
      <c r="L238" s="116"/>
      <c r="M238" s="116"/>
      <c r="N238" s="52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7"/>
      <c r="DV238" s="57"/>
      <c r="DW238" s="57"/>
      <c r="DX238" s="57"/>
      <c r="DY238" s="57"/>
      <c r="DZ238" s="57"/>
      <c r="EA238" s="57"/>
      <c r="EB238" s="57"/>
      <c r="EC238" s="57"/>
      <c r="ED238" s="57"/>
      <c r="EE238" s="57"/>
      <c r="EF238" s="57"/>
      <c r="EG238" s="57"/>
      <c r="EH238" s="57"/>
      <c r="EI238" s="57"/>
      <c r="EJ238" s="57"/>
      <c r="EK238" s="57"/>
      <c r="EL238" s="57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EX238" s="57"/>
      <c r="EY238" s="57"/>
      <c r="EZ238" s="57"/>
      <c r="FA238" s="57"/>
      <c r="FB238" s="57"/>
      <c r="FC238" s="57"/>
      <c r="FD238" s="57"/>
      <c r="FE238" s="57"/>
      <c r="FF238" s="57"/>
      <c r="FG238" s="57"/>
      <c r="FH238" s="57"/>
      <c r="FI238" s="57"/>
      <c r="FJ238" s="57"/>
      <c r="FK238" s="57"/>
      <c r="FL238" s="57"/>
      <c r="FM238" s="57"/>
      <c r="FN238" s="57"/>
      <c r="FO238" s="57"/>
      <c r="FP238" s="57"/>
      <c r="FQ238" s="57"/>
      <c r="FR238" s="57"/>
      <c r="FS238" s="57"/>
      <c r="FT238" s="57"/>
      <c r="FU238" s="57"/>
      <c r="FV238" s="57"/>
      <c r="FW238" s="57"/>
      <c r="FX238" s="57"/>
      <c r="FY238" s="57"/>
      <c r="FZ238" s="57"/>
      <c r="GA238" s="57"/>
      <c r="GB238" s="57"/>
      <c r="GC238" s="57"/>
      <c r="GD238" s="57"/>
      <c r="GE238" s="57"/>
      <c r="GF238" s="57"/>
      <c r="GG238" s="57"/>
      <c r="GH238" s="57"/>
      <c r="GI238" s="57"/>
      <c r="GJ238" s="57"/>
      <c r="GK238" s="57"/>
      <c r="GL238" s="57"/>
      <c r="GM238" s="57"/>
      <c r="GN238" s="57"/>
      <c r="GO238" s="57"/>
      <c r="GP238" s="57"/>
      <c r="GQ238" s="57"/>
      <c r="GR238" s="57"/>
      <c r="GS238" s="57"/>
      <c r="GT238" s="57"/>
      <c r="GU238" s="57"/>
      <c r="GV238" s="57"/>
      <c r="GW238" s="57"/>
      <c r="GX238" s="57"/>
      <c r="GY238" s="57"/>
      <c r="GZ238" s="57"/>
      <c r="HA238" s="57"/>
      <c r="HB238" s="57"/>
      <c r="HC238" s="57"/>
      <c r="HD238" s="57"/>
      <c r="HE238" s="57"/>
      <c r="HF238" s="57"/>
      <c r="HG238" s="57"/>
      <c r="HH238" s="57"/>
      <c r="HI238" s="57"/>
      <c r="HJ238" s="57"/>
      <c r="HK238" s="57"/>
      <c r="HL238" s="57"/>
      <c r="HM238" s="57"/>
      <c r="HN238" s="57"/>
      <c r="HO238" s="57"/>
      <c r="HP238" s="57"/>
      <c r="HQ238" s="57"/>
      <c r="HR238" s="57"/>
      <c r="HS238" s="57"/>
      <c r="HT238" s="57"/>
      <c r="HU238" s="57"/>
      <c r="HV238" s="57"/>
      <c r="HW238" s="57"/>
      <c r="HX238" s="57"/>
      <c r="HY238" s="57"/>
      <c r="HZ238" s="57"/>
      <c r="IA238" s="57"/>
      <c r="IB238" s="57"/>
      <c r="IC238" s="57"/>
      <c r="ID238" s="57"/>
      <c r="IE238" s="57"/>
    </row>
    <row r="239" spans="1:239" ht="15.75" x14ac:dyDescent="0.25">
      <c r="C239" s="48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52"/>
    </row>
    <row r="240" spans="1:239" ht="15.75" x14ac:dyDescent="0.25">
      <c r="C240" s="48"/>
      <c r="D240" s="51" t="s">
        <v>21</v>
      </c>
      <c r="E240" s="51"/>
      <c r="F240" s="51"/>
      <c r="G240" s="51"/>
      <c r="H240" s="51"/>
      <c r="I240" s="51"/>
      <c r="J240" s="51"/>
      <c r="K240" s="51"/>
      <c r="L240" s="51"/>
      <c r="M240" s="51"/>
      <c r="N240" s="52"/>
    </row>
    <row r="241" spans="3:14" ht="15.75" x14ac:dyDescent="0.25">
      <c r="C241" s="48"/>
      <c r="D241" s="58" t="str">
        <f>DATA!$G$12</f>
        <v>Director 1 name</v>
      </c>
      <c r="E241" s="59"/>
      <c r="F241" s="51"/>
      <c r="G241" s="51"/>
      <c r="H241" s="51"/>
      <c r="I241" s="51"/>
      <c r="J241" s="60" t="s">
        <v>23</v>
      </c>
      <c r="K241" s="60"/>
      <c r="L241" s="51"/>
      <c r="M241" s="60" t="s">
        <v>24</v>
      </c>
      <c r="N241" s="52"/>
    </row>
    <row r="242" spans="3:14" ht="18.75" x14ac:dyDescent="0.3">
      <c r="C242" s="48"/>
      <c r="D242" s="61" t="str">
        <f>DATA!$G$5</f>
        <v>Example Ltd</v>
      </c>
      <c r="F242" s="51"/>
      <c r="G242" s="51"/>
      <c r="H242" s="51"/>
      <c r="I242" s="51"/>
      <c r="J242" s="60" t="s">
        <v>25</v>
      </c>
      <c r="K242" s="60"/>
      <c r="L242" s="51"/>
      <c r="M242" s="60" t="s">
        <v>26</v>
      </c>
      <c r="N242" s="52"/>
    </row>
    <row r="243" spans="3:14" ht="15.75" x14ac:dyDescent="0.25">
      <c r="C243" s="48"/>
      <c r="D243" s="51"/>
      <c r="E243" s="51"/>
      <c r="F243" s="51"/>
      <c r="G243" s="51"/>
      <c r="H243" s="51"/>
      <c r="I243" s="51"/>
      <c r="J243" s="51"/>
      <c r="K243" s="57"/>
      <c r="L243" s="51"/>
      <c r="M243" s="51"/>
      <c r="N243" s="52"/>
    </row>
    <row r="244" spans="3:14" ht="15.75" x14ac:dyDescent="0.25">
      <c r="C244" s="48"/>
      <c r="D244" s="51" t="str">
        <f>PROPER(Sharetype)&amp;"s of "&amp;TEXT(NomVal,"£ #,###.00")&amp;" each."</f>
        <v>Ordinary Shares of £ 1.00 each.</v>
      </c>
      <c r="E244" s="51"/>
      <c r="F244" s="51"/>
      <c r="G244" s="51"/>
      <c r="H244" s="55"/>
      <c r="I244" s="51"/>
      <c r="J244" s="117">
        <f>IF(DATA!$G$33="A",VLOOKUP($A231,Shareholders,3,FALSE),IF(DATA!$G$33="B",VLOOKUP($A231,Shareholders,4,FALSE),""))</f>
        <v>0</v>
      </c>
      <c r="K244" s="118"/>
      <c r="L244" s="63"/>
      <c r="M244" s="62" t="e">
        <f>DivRate*J244</f>
        <v>#VALUE!</v>
      </c>
      <c r="N244" s="52"/>
    </row>
    <row r="245" spans="3:14" ht="15.75" x14ac:dyDescent="0.25">
      <c r="C245" s="48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2"/>
    </row>
    <row r="246" spans="3:14" ht="21" x14ac:dyDescent="0.35">
      <c r="C246" s="48"/>
      <c r="D246" s="64" t="s">
        <v>27</v>
      </c>
      <c r="E246" s="51"/>
      <c r="F246" s="51"/>
      <c r="H246" s="51"/>
      <c r="I246" s="51"/>
      <c r="J246" s="51"/>
      <c r="K246" s="51"/>
      <c r="L246" s="51"/>
      <c r="M246" s="51"/>
      <c r="N246" s="52"/>
    </row>
    <row r="247" spans="3:14" ht="15.75" x14ac:dyDescent="0.25">
      <c r="C247" s="48"/>
      <c r="D247" s="65" t="s">
        <v>28</v>
      </c>
      <c r="E247" s="51"/>
      <c r="F247" s="51"/>
      <c r="H247" s="51"/>
      <c r="I247" s="51"/>
      <c r="J247" s="51"/>
      <c r="K247" s="51"/>
      <c r="L247" s="51"/>
      <c r="M247" s="51"/>
      <c r="N247" s="52"/>
    </row>
    <row r="248" spans="3:14" ht="15.75" x14ac:dyDescent="0.25">
      <c r="C248" s="48"/>
      <c r="D248" s="114" t="s">
        <v>29</v>
      </c>
      <c r="E248" s="114"/>
      <c r="F248" s="114"/>
      <c r="G248" s="114"/>
      <c r="H248" s="114"/>
      <c r="I248" s="114"/>
      <c r="J248" s="114"/>
      <c r="K248" s="114"/>
      <c r="L248" s="114"/>
      <c r="M248" s="114"/>
      <c r="N248" s="52"/>
    </row>
    <row r="249" spans="3:14" ht="16.5" thickBot="1" x14ac:dyDescent="0.3">
      <c r="C249" s="66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8"/>
    </row>
    <row r="250" spans="3:14" ht="13.5" thickTop="1" x14ac:dyDescent="0.2"/>
  </sheetData>
  <mergeCells count="30">
    <mergeCell ref="K58:M58"/>
    <mergeCell ref="K33:M33"/>
    <mergeCell ref="D38:M39"/>
    <mergeCell ref="K8:M8"/>
    <mergeCell ref="D23:M23"/>
    <mergeCell ref="D13:M14"/>
    <mergeCell ref="D48:M48"/>
    <mergeCell ref="D63:M64"/>
    <mergeCell ref="D73:M73"/>
    <mergeCell ref="K183:M183"/>
    <mergeCell ref="D188:M189"/>
    <mergeCell ref="D163:M164"/>
    <mergeCell ref="D173:M173"/>
    <mergeCell ref="D148:M148"/>
    <mergeCell ref="K158:M158"/>
    <mergeCell ref="K133:M133"/>
    <mergeCell ref="D138:M139"/>
    <mergeCell ref="D113:M114"/>
    <mergeCell ref="D123:M123"/>
    <mergeCell ref="D98:M98"/>
    <mergeCell ref="K108:M108"/>
    <mergeCell ref="K83:M83"/>
    <mergeCell ref="D88:M89"/>
    <mergeCell ref="D198:M198"/>
    <mergeCell ref="K208:M208"/>
    <mergeCell ref="D248:M248"/>
    <mergeCell ref="K233:M233"/>
    <mergeCell ref="D238:M239"/>
    <mergeCell ref="D213:M214"/>
    <mergeCell ref="D223:M223"/>
  </mergeCells>
  <phoneticPr fontId="0" type="noConversion"/>
  <printOptions horizontalCentered="1" verticalCentered="1"/>
  <pageMargins left="0.35433070866141736" right="0.15748031496062992" top="0.39370078740157483" bottom="0.39370078740157483" header="0.51181102362204722" footer="0.51181102362204722"/>
  <pageSetup paperSize="9" fitToHeight="2" orientation="landscape" r:id="rId1"/>
  <headerFooter alignWithMargins="0"/>
  <rowBreaks count="9" manualBreakCount="9">
    <brk id="25" min="2" max="13" man="1"/>
    <brk id="50" min="2" max="13" man="1"/>
    <brk id="75" min="2" max="13" man="1"/>
    <brk id="100" min="2" max="13" man="1"/>
    <brk id="125" min="2" max="13" man="1"/>
    <brk id="150" min="2" max="13" man="1"/>
    <brk id="175" min="2" max="13" man="1"/>
    <brk id="200" min="2" max="13" man="1"/>
    <brk id="225" min="2" max="1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D934D934AE54593C37EB739F23BA8" ma:contentTypeVersion="0" ma:contentTypeDescription="Create a new document." ma:contentTypeScope="" ma:versionID="1c046b8b6488479f2270f056d77ff790">
  <xsd:schema xmlns:xsd="http://www.w3.org/2001/XMLSchema" xmlns:xs="http://www.w3.org/2001/XMLSchema" xmlns:p="http://schemas.microsoft.com/office/2006/metadata/properties" xmlns:ns2="7bf9be4f-4586-418d-a39e-e1fab4b867fa" targetNamespace="http://schemas.microsoft.com/office/2006/metadata/properties" ma:root="true" ma:fieldsID="8c67c26b4a242fa3738a9dbf53995a72" ns2:_="">
    <xsd:import namespace="7bf9be4f-4586-418d-a39e-e1fab4b867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9be4f-4586-418d-a39e-e1fab4b867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bf9be4f-4586-418d-a39e-e1fab4b867fa">5EK5MRHC6W5S-9-212007</_dlc_DocId>
    <_dlc_DocIdUrl xmlns="7bf9be4f-4586-418d-a39e-e1fab4b867fa">
      <Url>http://docs.theaccountancy.co.uk/_layouts/15/DocIdRedir.aspx?ID=5EK5MRHC6W5S-9-212007</Url>
      <Description>5EK5MRHC6W5S-9-212007</Description>
    </_dlc_DocIdUrl>
  </documentManagement>
</p:properties>
</file>

<file path=customXml/itemProps1.xml><?xml version="1.0" encoding="utf-8"?>
<ds:datastoreItem xmlns:ds="http://schemas.openxmlformats.org/officeDocument/2006/customXml" ds:itemID="{3ACD7D3C-BD31-4967-BAFF-9FF2CA37C6F8}"/>
</file>

<file path=customXml/itemProps2.xml><?xml version="1.0" encoding="utf-8"?>
<ds:datastoreItem xmlns:ds="http://schemas.openxmlformats.org/officeDocument/2006/customXml" ds:itemID="{37EEFD50-A246-4E18-9EFE-127723B669A5}"/>
</file>

<file path=customXml/itemProps3.xml><?xml version="1.0" encoding="utf-8"?>
<ds:datastoreItem xmlns:ds="http://schemas.openxmlformats.org/officeDocument/2006/customXml" ds:itemID="{9E3390D2-DD4B-4BDD-9369-895FF3D8B0CE}"/>
</file>

<file path=customXml/itemProps4.xml><?xml version="1.0" encoding="utf-8"?>
<ds:datastoreItem xmlns:ds="http://schemas.openxmlformats.org/officeDocument/2006/customXml" ds:itemID="{C20E80EB-A81B-4DA3-A84D-8CAD9686C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DATA</vt:lpstr>
      <vt:lpstr>Shareholders</vt:lpstr>
      <vt:lpstr>Minutes</vt:lpstr>
      <vt:lpstr>Vouchers</vt:lpstr>
      <vt:lpstr>an</vt:lpstr>
      <vt:lpstr>ASharename</vt:lpstr>
      <vt:lpstr>boarddate</vt:lpstr>
      <vt:lpstr>boardtime</vt:lpstr>
      <vt:lpstr>BSharename</vt:lpstr>
      <vt:lpstr>Company</vt:lpstr>
      <vt:lpstr>CompanyNo</vt:lpstr>
      <vt:lpstr>Cosec</vt:lpstr>
      <vt:lpstr>Dir1Name</vt:lpstr>
      <vt:lpstr>DirName2</vt:lpstr>
      <vt:lpstr>DirName3</vt:lpstr>
      <vt:lpstr>DirName4</vt:lpstr>
      <vt:lpstr>Divdate</vt:lpstr>
      <vt:lpstr>DivRate</vt:lpstr>
      <vt:lpstr>DivRateA</vt:lpstr>
      <vt:lpstr>DivrateB</vt:lpstr>
      <vt:lpstr>FinalInterim</vt:lpstr>
      <vt:lpstr>IssuedShareCapA</vt:lpstr>
      <vt:lpstr>IssuedShareCapB</vt:lpstr>
      <vt:lpstr>NomVal</vt:lpstr>
      <vt:lpstr>NomValA</vt:lpstr>
      <vt:lpstr>NomValB</vt:lpstr>
      <vt:lpstr>Minutes!Print_Area</vt:lpstr>
      <vt:lpstr>Vouchers!Print_Area</vt:lpstr>
      <vt:lpstr>RegAddr1</vt:lpstr>
      <vt:lpstr>RegAddr2</vt:lpstr>
      <vt:lpstr>RegAddr3</vt:lpstr>
      <vt:lpstr>RegAddr4</vt:lpstr>
      <vt:lpstr>RegAddr5</vt:lpstr>
      <vt:lpstr>Shareholders</vt:lpstr>
      <vt:lpstr>Sharetype</vt:lpstr>
      <vt:lpstr>YearEnd</vt:lpstr>
    </vt:vector>
  </TitlesOfParts>
  <Company>LindseyTye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Dividends Template</dc:title>
  <dc:creator>LindseyTye</dc:creator>
  <cp:lastModifiedBy>Benley</cp:lastModifiedBy>
  <cp:lastPrinted>2012-07-31T11:29:08Z</cp:lastPrinted>
  <dcterms:created xsi:type="dcterms:W3CDTF">2005-04-06T13:40:34Z</dcterms:created>
  <dcterms:modified xsi:type="dcterms:W3CDTF">2016-03-14T11:06:01Z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f446fd14-2f4f-4170-bc9d-1b699b09f2c5</vt:lpwstr>
  </property>
  <property fmtid="{D5CDD505-2E9C-101B-9397-08002B2CF9AE}" pid="3" name="ContentTypeId">
    <vt:lpwstr>0x0101000CED934D934AE54593C37EB739F23BA8</vt:lpwstr>
  </property>
</Properties>
</file>