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<sst xmlns="http://schemas.openxmlformats.org/spreadsheetml/2006/main" count="56" uniqueCount="52">
  <si>
    <t xml:space="preserve">Copper Value</t>
  </si>
  <si>
    <t xml:space="preserve">Insecticides Value</t>
  </si>
  <si>
    <t xml:space="preserve">Battery Value</t>
  </si>
  <si>
    <t xml:space="preserve">Raw D Value</t>
  </si>
  <si>
    <t xml:space="preserve">GD Value</t>
  </si>
  <si>
    <t xml:space="preserve">Medtech Value</t>
  </si>
  <si>
    <t xml:space="preserve">Truck Value</t>
  </si>
  <si>
    <t xml:space="preserve">Drone Value</t>
  </si>
  <si>
    <t xml:space="preserve">Cargo Drop Value</t>
  </si>
  <si>
    <t xml:space="preserve">Approximated</t>
  </si>
  <si>
    <t xml:space="preserve">TaxRate P1</t>
  </si>
  <si>
    <t xml:space="preserve">TaxRate P2</t>
  </si>
  <si>
    <t xml:space="preserve">Spending a GD on a 0.8G/hour structure approx</t>
  </si>
  <si>
    <t xml:space="preserve">For two people</t>
  </si>
  <si>
    <t xml:space="preserve">44m/person</t>
  </si>
  <si>
    <t xml:space="preserve">CopperQuest P1</t>
  </si>
  <si>
    <t xml:space="preserve">CopperQuest P2</t>
  </si>
  <si>
    <t xml:space="preserve">BatteryQuest P1</t>
  </si>
  <si>
    <t xml:space="preserve">BatteryQuest P2</t>
  </si>
  <si>
    <t xml:space="preserve">DroneQuest P1</t>
  </si>
  <si>
    <t xml:space="preserve">DroneQuest P2</t>
  </si>
  <si>
    <t xml:space="preserve">TruckQuest</t>
  </si>
  <si>
    <t xml:space="preserve">Sell Material</t>
  </si>
  <si>
    <t xml:space="preserve">Copper</t>
  </si>
  <si>
    <t xml:space="preserve">Battery</t>
  </si>
  <si>
    <t xml:space="preserve">Drone</t>
  </si>
  <si>
    <t xml:space="preserve">Truck</t>
  </si>
  <si>
    <t xml:space="preserve">Tax Rate</t>
  </si>
  <si>
    <t xml:space="preserve">Sell Price</t>
  </si>
  <si>
    <t xml:space="preserve">Sell Quantiy</t>
  </si>
  <si>
    <t xml:space="preserve">Sell Value</t>
  </si>
  <si>
    <t xml:space="preserve">Tax other Spends</t>
  </si>
  <si>
    <t xml:space="preserve">Buy Tax</t>
  </si>
  <si>
    <t xml:space="preserve">Yield Material</t>
  </si>
  <si>
    <t xml:space="preserve">Diamond</t>
  </si>
  <si>
    <t xml:space="preserve">Cargo Drop</t>
  </si>
  <si>
    <t xml:space="preserve">Yield Price</t>
  </si>
  <si>
    <t xml:space="preserve">Yield Quantity</t>
  </si>
  <si>
    <t xml:space="preserve">Yield Value</t>
  </si>
  <si>
    <t xml:space="preserve">Tax to buy normally</t>
  </si>
  <si>
    <t xml:space="preserve">Yield Tax</t>
  </si>
  <si>
    <t xml:space="preserve">Value</t>
  </si>
  <si>
    <t xml:space="preserve">Difference between players</t>
  </si>
  <si>
    <t xml:space="preserve">Sell Quantity Dif</t>
  </si>
  <si>
    <t xml:space="preserve">Sell Value Dif</t>
  </si>
  <si>
    <t xml:space="preserve">Tax Dif</t>
  </si>
  <si>
    <t xml:space="preserve">If using yield yourself</t>
  </si>
  <si>
    <t xml:space="preserve">Gain</t>
  </si>
  <si>
    <t xml:space="preserve">If selling to buy back starting materials</t>
  </si>
  <si>
    <t xml:space="preserve">Profit</t>
  </si>
  <si>
    <t xml:space="preserve">Profit from starting value</t>
  </si>
  <si>
    <t xml:space="preserve">Percentage</t>
  </si>
</sst>
</file>

<file path=xl/styles.xml><?xml version="1.0" encoding="utf-8"?>
<styleSheet xmlns="http://schemas.openxmlformats.org/spreadsheetml/2006/main">
  <numFmts count="7">
    <numFmt numFmtId="164" formatCode="0.0,,,\G"/>
    <numFmt numFmtId="165" formatCode="0.0,,\M"/>
    <numFmt numFmtId="166" formatCode="0.0,\K"/>
    <numFmt numFmtId="167" formatCode="General"/>
    <numFmt numFmtId="168" formatCode="#,##0.00"/>
    <numFmt numFmtId="169" formatCode="0.00%"/>
    <numFmt numFmtId="170" formatCode="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numFmt numFmtId="164" formatCode="0.0,,,\G"/>
    </dxf>
    <dxf>
      <numFmt numFmtId="165" formatCode="0.0,,\M"/>
    </dxf>
    <dxf>
      <numFmt numFmtId="166" formatCode="0.0,\K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8"/>
  <sheetViews>
    <sheetView showFormulas="false" showGridLines="true" showRowColHeaders="true" showZeros="true" rightToLeft="false" tabSelected="true" showOutlineSymbols="true" defaultGridColor="true" view="normal" topLeftCell="C1" colorId="64" zoomScale="75" zoomScaleNormal="75" zoomScalePageLayoutView="100" workbookViewId="0">
      <selection pane="topLeft" activeCell="D36" activeCellId="0" sqref="D36"/>
    </sheetView>
  </sheetViews>
  <sheetFormatPr defaultRowHeight="12.8" zeroHeight="false" outlineLevelRow="0" outlineLevelCol="0"/>
  <cols>
    <col collapsed="false" customWidth="true" hidden="false" outlineLevel="0" max="1" min="1" style="1" width="33.99"/>
    <col collapsed="false" customWidth="true" hidden="false" outlineLevel="0" max="2" min="2" style="1" width="15.09"/>
    <col collapsed="false" customWidth="true" hidden="false" outlineLevel="0" max="4" min="3" style="1" width="18.05"/>
    <col collapsed="false" customWidth="true" hidden="false" outlineLevel="0" max="5" min="5" style="1" width="12.31"/>
    <col collapsed="false" customWidth="true" hidden="false" outlineLevel="0" max="6" min="6" style="1" width="18.33"/>
    <col collapsed="false" customWidth="true" hidden="false" outlineLevel="0" max="7" min="7" style="1" width="18.05"/>
    <col collapsed="false" customWidth="true" hidden="false" outlineLevel="0" max="8" min="8" style="1" width="11.38"/>
    <col collapsed="false" customWidth="true" hidden="false" outlineLevel="0" max="10" min="9" style="1" width="18.05"/>
    <col collapsed="false" customWidth="false" hidden="false" outlineLevel="0" max="11" min="11" style="1" width="11.52"/>
    <col collapsed="false" customWidth="true" hidden="false" outlineLevel="0" max="13" min="12" style="1" width="20.83"/>
    <col collapsed="false" customWidth="false" hidden="false" outlineLevel="0" max="1025" min="14" style="1" width="11.52"/>
  </cols>
  <sheetData>
    <row r="1" customFormat="false" ht="13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8" hidden="false" customHeight="false" outlineLevel="0" collapsed="false">
      <c r="B2" s="1" t="n">
        <v>92334</v>
      </c>
      <c r="C2" s="1" t="n">
        <v>4877</v>
      </c>
      <c r="D2" s="1" t="n">
        <v>253410</v>
      </c>
      <c r="E2" s="1" t="n">
        <v>2828</v>
      </c>
      <c r="F2" s="1" t="n">
        <f aca="false">100000000000</f>
        <v>100000000000</v>
      </c>
      <c r="G2" s="1" t="n">
        <v>176479</v>
      </c>
      <c r="H2" s="1" t="n">
        <v>174091</v>
      </c>
      <c r="I2" s="1" t="n">
        <v>74980000</v>
      </c>
      <c r="J2" s="1" t="n">
        <v>80000000</v>
      </c>
    </row>
    <row r="3" customFormat="false" ht="13" hidden="false" customHeight="false" outlineLevel="0" collapsed="false">
      <c r="F3" s="1" t="s">
        <v>9</v>
      </c>
      <c r="J3" s="1" t="s">
        <v>9</v>
      </c>
    </row>
    <row r="4" customFormat="false" ht="13" hidden="false" customHeight="false" outlineLevel="0" collapsed="false">
      <c r="C4" s="1" t="s">
        <v>10</v>
      </c>
      <c r="D4" s="1" t="s">
        <v>11</v>
      </c>
      <c r="F4" s="1" t="s">
        <v>12</v>
      </c>
      <c r="J4" s="1" t="s">
        <v>13</v>
      </c>
    </row>
    <row r="5" s="2" customFormat="true" ht="12.8" hidden="false" customHeight="false" outlineLevel="0" collapsed="false">
      <c r="C5" s="3" t="n">
        <v>0.1</v>
      </c>
      <c r="D5" s="3" t="n">
        <v>0.11</v>
      </c>
      <c r="J5" s="2" t="s">
        <v>14</v>
      </c>
    </row>
    <row r="7" customFormat="false" ht="13" hidden="false" customHeight="false" outlineLevel="0" collapsed="false">
      <c r="C7" s="1" t="s">
        <v>15</v>
      </c>
      <c r="D7" s="1" t="s">
        <v>16</v>
      </c>
      <c r="F7" s="1" t="s">
        <v>17</v>
      </c>
      <c r="G7" s="1" t="s">
        <v>18</v>
      </c>
      <c r="I7" s="1" t="s">
        <v>19</v>
      </c>
      <c r="J7" s="1" t="s">
        <v>20</v>
      </c>
      <c r="L7" s="1" t="s">
        <v>21</v>
      </c>
      <c r="M7" s="1" t="s">
        <v>21</v>
      </c>
    </row>
    <row r="8" customFormat="false" ht="13" hidden="false" customHeight="false" outlineLevel="0" collapsed="false">
      <c r="B8" s="1" t="s">
        <v>22</v>
      </c>
      <c r="C8" s="1" t="s">
        <v>23</v>
      </c>
      <c r="D8" s="1" t="str">
        <f aca="false">C8</f>
        <v>Copper</v>
      </c>
      <c r="F8" s="1" t="s">
        <v>24</v>
      </c>
      <c r="G8" s="1" t="str">
        <f aca="false">F8</f>
        <v>Battery</v>
      </c>
      <c r="I8" s="1" t="s">
        <v>25</v>
      </c>
      <c r="J8" s="1" t="str">
        <f aca="false">I8</f>
        <v>Drone</v>
      </c>
      <c r="L8" s="1" t="s">
        <v>26</v>
      </c>
      <c r="M8" s="1" t="str">
        <f aca="false">L8</f>
        <v>Truck</v>
      </c>
    </row>
    <row r="9" s="2" customFormat="true" ht="13" hidden="false" customHeight="false" outlineLevel="0" collapsed="false">
      <c r="B9" s="2" t="s">
        <v>27</v>
      </c>
      <c r="C9" s="3" t="n">
        <f aca="false">$C$5</f>
        <v>0.1</v>
      </c>
      <c r="D9" s="3" t="n">
        <f aca="false">$D$5</f>
        <v>0.11</v>
      </c>
      <c r="F9" s="3" t="n">
        <f aca="false">$C$5</f>
        <v>0.1</v>
      </c>
      <c r="G9" s="3" t="n">
        <f aca="false">$D$5</f>
        <v>0.11</v>
      </c>
      <c r="I9" s="3" t="n">
        <f aca="false">$C$5</f>
        <v>0.1</v>
      </c>
      <c r="J9" s="3" t="n">
        <f aca="false">$D$5</f>
        <v>0.11</v>
      </c>
      <c r="L9" s="3" t="n">
        <f aca="false">$C$5</f>
        <v>0.1</v>
      </c>
      <c r="M9" s="3" t="n">
        <f aca="false">$D$5</f>
        <v>0.11</v>
      </c>
    </row>
    <row r="10" customFormat="false" ht="12.8" hidden="false" customHeight="false" outlineLevel="0" collapsed="false">
      <c r="B10" s="1" t="s">
        <v>28</v>
      </c>
      <c r="C10" s="1" t="n">
        <f aca="false">B2</f>
        <v>92334</v>
      </c>
      <c r="D10" s="1" t="n">
        <f aca="false">C10</f>
        <v>92334</v>
      </c>
      <c r="F10" s="1" t="n">
        <f aca="false">D2</f>
        <v>253410</v>
      </c>
      <c r="G10" s="1" t="n">
        <f aca="false">F10</f>
        <v>253410</v>
      </c>
      <c r="I10" s="1" t="n">
        <f aca="false">I2</f>
        <v>74980000</v>
      </c>
      <c r="J10" s="1" t="n">
        <f aca="false">I10</f>
        <v>74980000</v>
      </c>
      <c r="L10" s="1" t="n">
        <f aca="false">H2</f>
        <v>174091</v>
      </c>
      <c r="M10" s="1" t="n">
        <f aca="false">L10</f>
        <v>174091</v>
      </c>
    </row>
    <row r="11" customFormat="false" ht="12.8" hidden="false" customHeight="false" outlineLevel="0" collapsed="false">
      <c r="B11" s="1" t="s">
        <v>29</v>
      </c>
      <c r="C11" s="1" t="n">
        <v>798840</v>
      </c>
      <c r="D11" s="1" t="n">
        <v>804700</v>
      </c>
      <c r="F11" s="1" t="n">
        <v>267575</v>
      </c>
      <c r="G11" s="1" t="n">
        <v>336580</v>
      </c>
      <c r="I11" s="1" t="n">
        <v>1010</v>
      </c>
      <c r="J11" s="1" t="n">
        <v>1000</v>
      </c>
      <c r="L11" s="1" t="n">
        <v>101050</v>
      </c>
      <c r="M11" s="1" t="n">
        <v>100385</v>
      </c>
    </row>
    <row r="12" customFormat="false" ht="12.8" hidden="false" customHeight="false" outlineLevel="0" collapsed="false">
      <c r="B12" s="1" t="s">
        <v>30</v>
      </c>
      <c r="C12" s="1" t="n">
        <f aca="false">C11*C10</f>
        <v>73760092560</v>
      </c>
      <c r="D12" s="1" t="n">
        <f aca="false">D11*D10</f>
        <v>74301169800</v>
      </c>
      <c r="F12" s="1" t="n">
        <f aca="false">F11*F10</f>
        <v>67806180750</v>
      </c>
      <c r="G12" s="1" t="n">
        <f aca="false">G11*G10</f>
        <v>85292737800</v>
      </c>
      <c r="I12" s="1" t="n">
        <f aca="false">I11*I10</f>
        <v>75729800000</v>
      </c>
      <c r="J12" s="1" t="n">
        <f aca="false">J11*J10</f>
        <v>74980000000</v>
      </c>
      <c r="L12" s="1" t="n">
        <f aca="false">L11*L10</f>
        <v>17591895550</v>
      </c>
      <c r="M12" s="1" t="n">
        <f aca="false">M11*M10</f>
        <v>17476125035</v>
      </c>
    </row>
    <row r="13" customFormat="false" ht="13" hidden="false" customHeight="false" outlineLevel="0" collapsed="false">
      <c r="A13" s="1" t="s">
        <v>31</v>
      </c>
      <c r="B13" s="1" t="s">
        <v>32</v>
      </c>
      <c r="C13" s="1" t="n">
        <f aca="false">C12*D9</f>
        <v>8113610181.6</v>
      </c>
      <c r="D13" s="1" t="n">
        <f aca="false">D12*C9</f>
        <v>7430116980</v>
      </c>
      <c r="F13" s="1" t="n">
        <f aca="false">F12*G9</f>
        <v>7458679882.5</v>
      </c>
      <c r="G13" s="1" t="n">
        <f aca="false">G12*F9</f>
        <v>8529273780</v>
      </c>
      <c r="I13" s="1" t="n">
        <f aca="false">I12*J9</f>
        <v>8330278000</v>
      </c>
      <c r="J13" s="1" t="n">
        <f aca="false">J12*I9</f>
        <v>7498000000</v>
      </c>
      <c r="L13" s="1" t="n">
        <f aca="false">L12*M9</f>
        <v>1935108510.5</v>
      </c>
      <c r="M13" s="1" t="n">
        <f aca="false">M12*L9</f>
        <v>1747612503.5</v>
      </c>
    </row>
    <row r="15" customFormat="false" ht="13" hidden="false" customHeight="false" outlineLevel="0" collapsed="false">
      <c r="B15" s="1" t="s">
        <v>33</v>
      </c>
      <c r="C15" s="1" t="s">
        <v>34</v>
      </c>
      <c r="D15" s="1" t="str">
        <f aca="false">C15</f>
        <v>Diamond</v>
      </c>
      <c r="F15" s="1" t="s">
        <v>34</v>
      </c>
      <c r="G15" s="1" t="str">
        <f aca="false">F15</f>
        <v>Diamond</v>
      </c>
      <c r="I15" s="1" t="s">
        <v>35</v>
      </c>
      <c r="J15" s="1" t="str">
        <f aca="false">I15</f>
        <v>Cargo Drop</v>
      </c>
      <c r="L15" s="1" t="s">
        <v>35</v>
      </c>
      <c r="M15" s="1" t="str">
        <f aca="false">L15</f>
        <v>Cargo Drop</v>
      </c>
    </row>
    <row r="16" customFormat="false" ht="13" hidden="false" customHeight="false" outlineLevel="0" collapsed="false">
      <c r="B16" s="1" t="s">
        <v>36</v>
      </c>
      <c r="C16" s="1" t="n">
        <f aca="false">E2</f>
        <v>2828</v>
      </c>
      <c r="D16" s="1" t="n">
        <f aca="false">C16</f>
        <v>2828</v>
      </c>
      <c r="F16" s="1" t="n">
        <f aca="false">E2</f>
        <v>2828</v>
      </c>
      <c r="G16" s="1" t="n">
        <f aca="false">F16</f>
        <v>2828</v>
      </c>
      <c r="I16" s="1" t="n">
        <f aca="false">J2</f>
        <v>80000000</v>
      </c>
      <c r="J16" s="1" t="n">
        <f aca="false">I16</f>
        <v>80000000</v>
      </c>
      <c r="L16" s="1" t="n">
        <f aca="false">J2</f>
        <v>80000000</v>
      </c>
      <c r="M16" s="1" t="n">
        <f aca="false">L16</f>
        <v>80000000</v>
      </c>
    </row>
    <row r="17" customFormat="false" ht="12.8" hidden="false" customHeight="false" outlineLevel="0" collapsed="false">
      <c r="B17" s="1" t="s">
        <v>37</v>
      </c>
      <c r="C17" s="1" t="n">
        <v>4050000</v>
      </c>
      <c r="D17" s="1" t="n">
        <v>3480000</v>
      </c>
      <c r="F17" s="1" t="n">
        <v>8160000</v>
      </c>
      <c r="G17" s="1" t="n">
        <v>6960000</v>
      </c>
      <c r="I17" s="1" t="n">
        <v>205</v>
      </c>
      <c r="J17" s="1" t="n">
        <v>174</v>
      </c>
      <c r="L17" s="1" t="n">
        <v>340</v>
      </c>
      <c r="M17" s="1" t="n">
        <v>290</v>
      </c>
    </row>
    <row r="18" customFormat="false" ht="13" hidden="false" customHeight="false" outlineLevel="0" collapsed="false">
      <c r="B18" s="1" t="s">
        <v>38</v>
      </c>
      <c r="C18" s="1" t="n">
        <f aca="false">C17*C16</f>
        <v>11453400000</v>
      </c>
      <c r="D18" s="1" t="n">
        <f aca="false">D17*D16</f>
        <v>9841440000</v>
      </c>
      <c r="F18" s="1" t="n">
        <f aca="false">F17*F16</f>
        <v>23076480000</v>
      </c>
      <c r="G18" s="1" t="n">
        <f aca="false">G17*G16</f>
        <v>19682880000</v>
      </c>
      <c r="I18" s="1" t="n">
        <f aca="false">I17*I16</f>
        <v>16400000000</v>
      </c>
      <c r="J18" s="1" t="n">
        <f aca="false">J17*J16</f>
        <v>13920000000</v>
      </c>
      <c r="L18" s="1" t="n">
        <f aca="false">L17*L16</f>
        <v>27200000000</v>
      </c>
      <c r="M18" s="1" t="n">
        <f aca="false">M17*M16</f>
        <v>23200000000</v>
      </c>
    </row>
    <row r="19" customFormat="false" ht="13" hidden="false" customHeight="false" outlineLevel="0" collapsed="false">
      <c r="A19" s="1" t="s">
        <v>39</v>
      </c>
      <c r="B19" s="1" t="s">
        <v>40</v>
      </c>
      <c r="C19" s="1" t="n">
        <f aca="false">C18*C9</f>
        <v>1145340000</v>
      </c>
      <c r="D19" s="1" t="n">
        <f aca="false">D18*D9</f>
        <v>1082558400</v>
      </c>
      <c r="F19" s="1" t="n">
        <f aca="false">F18*F9</f>
        <v>2307648000</v>
      </c>
      <c r="G19" s="1" t="n">
        <f aca="false">G18*G9</f>
        <v>2165116800</v>
      </c>
      <c r="I19" s="1" t="n">
        <f aca="false">I18*I9</f>
        <v>1640000000</v>
      </c>
      <c r="J19" s="1" t="n">
        <f aca="false">J18*J9</f>
        <v>1531200000</v>
      </c>
      <c r="L19" s="1" t="n">
        <f aca="false">L18*L9</f>
        <v>2720000000</v>
      </c>
      <c r="M19" s="1" t="n">
        <f aca="false">M18*M9</f>
        <v>2552000000</v>
      </c>
    </row>
    <row r="20" customFormat="false" ht="13" hidden="false" customHeight="false" outlineLevel="0" collapsed="false">
      <c r="B20" s="1" t="s">
        <v>41</v>
      </c>
      <c r="C20" s="1" t="n">
        <f aca="false">C19+C18</f>
        <v>12598740000</v>
      </c>
      <c r="D20" s="1" t="n">
        <f aca="false">D19+D18</f>
        <v>10923998400</v>
      </c>
      <c r="F20" s="1" t="n">
        <f aca="false">F19+F18</f>
        <v>25384128000</v>
      </c>
      <c r="G20" s="1" t="n">
        <f aca="false">G19+G18</f>
        <v>21847996800</v>
      </c>
      <c r="I20" s="1" t="n">
        <f aca="false">I19+I18</f>
        <v>18040000000</v>
      </c>
      <c r="J20" s="1" t="n">
        <f aca="false">J19+J18</f>
        <v>15451200000</v>
      </c>
      <c r="L20" s="1" t="n">
        <f aca="false">L19+L18</f>
        <v>29920000000</v>
      </c>
      <c r="M20" s="1" t="n">
        <f aca="false">M19+M18</f>
        <v>25752000000</v>
      </c>
    </row>
    <row r="22" customFormat="false" ht="13" hidden="false" customHeight="false" outlineLevel="0" collapsed="false">
      <c r="A22" s="1" t="s">
        <v>42</v>
      </c>
      <c r="B22" s="1" t="s">
        <v>43</v>
      </c>
      <c r="C22" s="1" t="n">
        <f aca="false">D11-C11</f>
        <v>5860</v>
      </c>
      <c r="D22" s="1" t="n">
        <f aca="false">C11-D11</f>
        <v>-5860</v>
      </c>
      <c r="F22" s="1" t="n">
        <f aca="false">G11-F11</f>
        <v>69005</v>
      </c>
      <c r="G22" s="1" t="n">
        <f aca="false">F11-G11</f>
        <v>-69005</v>
      </c>
      <c r="I22" s="1" t="n">
        <f aca="false">J11-I11</f>
        <v>-10</v>
      </c>
      <c r="J22" s="1" t="n">
        <f aca="false">I11-J11</f>
        <v>10</v>
      </c>
      <c r="L22" s="1" t="n">
        <f aca="false">M11-L11</f>
        <v>-665</v>
      </c>
      <c r="M22" s="1" t="n">
        <f aca="false">L11-M11</f>
        <v>665</v>
      </c>
    </row>
    <row r="23" customFormat="false" ht="13" hidden="false" customHeight="false" outlineLevel="0" collapsed="false">
      <c r="B23" s="1" t="s">
        <v>44</v>
      </c>
      <c r="C23" s="1" t="n">
        <f aca="false">D12-C12</f>
        <v>541077240</v>
      </c>
      <c r="D23" s="1" t="n">
        <f aca="false">C12-D12</f>
        <v>-541077240</v>
      </c>
      <c r="F23" s="1" t="n">
        <f aca="false">G12-F12</f>
        <v>17486557050</v>
      </c>
      <c r="G23" s="1" t="n">
        <f aca="false">F12-G12</f>
        <v>-17486557050</v>
      </c>
      <c r="I23" s="1" t="n">
        <f aca="false">J12-I12</f>
        <v>-749800000</v>
      </c>
      <c r="J23" s="1" t="n">
        <f aca="false">I12-J12</f>
        <v>749800000</v>
      </c>
      <c r="L23" s="1" t="n">
        <f aca="false">M12-L12</f>
        <v>-115770515</v>
      </c>
      <c r="M23" s="1" t="n">
        <f aca="false">L12-M12</f>
        <v>115770515</v>
      </c>
    </row>
    <row r="25" customFormat="false" ht="13" hidden="false" customHeight="false" outlineLevel="0" collapsed="false">
      <c r="B25" s="1" t="s">
        <v>45</v>
      </c>
      <c r="C25" s="1" t="n">
        <f aca="false">C19-C13</f>
        <v>-6968270181.6</v>
      </c>
      <c r="D25" s="1" t="n">
        <f aca="false">D19-D13</f>
        <v>-6347558580</v>
      </c>
      <c r="F25" s="1" t="n">
        <f aca="false">F19-F13</f>
        <v>-5151031882.5</v>
      </c>
      <c r="G25" s="1" t="n">
        <f aca="false">G19-G13</f>
        <v>-6364156980</v>
      </c>
      <c r="I25" s="1" t="n">
        <f aca="false">I19-I13</f>
        <v>-6690278000</v>
      </c>
      <c r="J25" s="1" t="n">
        <f aca="false">J19-J13</f>
        <v>-5966800000</v>
      </c>
      <c r="L25" s="1" t="n">
        <f aca="false">L19-L13</f>
        <v>784891489.5</v>
      </c>
      <c r="M25" s="1" t="n">
        <f aca="false">M19-M13</f>
        <v>804387496.5</v>
      </c>
    </row>
    <row r="26" customFormat="false" ht="13" hidden="false" customHeight="false" outlineLevel="0" collapsed="false">
      <c r="A26" s="1" t="s">
        <v>46</v>
      </c>
      <c r="B26" s="1" t="s">
        <v>47</v>
      </c>
      <c r="C26" s="1" t="n">
        <f aca="false">C23+C25+C20</f>
        <v>6171547058.4</v>
      </c>
      <c r="D26" s="1" t="n">
        <f aca="false">D23+D25+D20</f>
        <v>4035362580</v>
      </c>
      <c r="F26" s="1" t="n">
        <f aca="false">F23+F25+F20</f>
        <v>37719653167.5</v>
      </c>
      <c r="G26" s="1" t="n">
        <f aca="false">G23+G25+G20</f>
        <v>-2002717230</v>
      </c>
      <c r="I26" s="1" t="n">
        <f aca="false">I23+I25+I20</f>
        <v>10599922000</v>
      </c>
      <c r="J26" s="1" t="n">
        <f aca="false">J23+J25+J20</f>
        <v>10234200000</v>
      </c>
      <c r="L26" s="1" t="n">
        <f aca="false">L23+L25+L20</f>
        <v>30589120974.5</v>
      </c>
      <c r="M26" s="1" t="n">
        <f aca="false">M23+M25+M20</f>
        <v>26672158011.5</v>
      </c>
    </row>
    <row r="27" customFormat="false" ht="13" hidden="false" customHeight="false" outlineLevel="0" collapsed="false">
      <c r="A27" s="1" t="s">
        <v>48</v>
      </c>
      <c r="B27" s="1" t="s">
        <v>49</v>
      </c>
      <c r="C27" s="1" t="n">
        <f aca="false">C23-C13+C20</f>
        <v>5026207058.4</v>
      </c>
      <c r="D27" s="1" t="n">
        <f aca="false">D23-D13+D20</f>
        <v>2952804180</v>
      </c>
      <c r="F27" s="1" t="n">
        <f aca="false">F23-F13+F20</f>
        <v>35412005167.5</v>
      </c>
      <c r="G27" s="1" t="n">
        <f aca="false">G23-G13+G20</f>
        <v>-4167834030</v>
      </c>
      <c r="I27" s="1" t="n">
        <f aca="false">I23-I13+I20</f>
        <v>8959922000</v>
      </c>
      <c r="J27" s="1" t="n">
        <f aca="false">J23-J13+J20</f>
        <v>8703000000</v>
      </c>
      <c r="L27" s="1" t="n">
        <f aca="false">L23-L13+L20</f>
        <v>27869120974.5</v>
      </c>
      <c r="M27" s="1" t="n">
        <f aca="false">M23-M13+M20</f>
        <v>24120158011.5</v>
      </c>
    </row>
    <row r="28" s="2" customFormat="true" ht="13" hidden="false" customHeight="false" outlineLevel="0" collapsed="false">
      <c r="A28" s="2" t="s">
        <v>50</v>
      </c>
      <c r="B28" s="2" t="s">
        <v>51</v>
      </c>
      <c r="C28" s="3" t="n">
        <f aca="false">C27/C12</f>
        <v>0.0681426349121165</v>
      </c>
      <c r="D28" s="3" t="n">
        <f aca="false">D27/D12</f>
        <v>0.0397410187208116</v>
      </c>
      <c r="E28" s="3"/>
      <c r="F28" s="3" t="n">
        <f aca="false">F27/F12</f>
        <v>0.522253351771328</v>
      </c>
      <c r="G28" s="3" t="n">
        <f aca="false">G27/G12</f>
        <v>-0.0488650515565934</v>
      </c>
      <c r="I28" s="3" t="n">
        <f aca="false">I27/I12</f>
        <v>0.118314349172981</v>
      </c>
      <c r="J28" s="3" t="n">
        <f aca="false">J27/J12</f>
        <v>0.116070952253934</v>
      </c>
      <c r="L28" s="3" t="n">
        <f aca="false">L27/L12</f>
        <v>1.58420227628625</v>
      </c>
      <c r="M28" s="3" t="n">
        <f aca="false">M27/M12</f>
        <v>1.38017769746976</v>
      </c>
    </row>
  </sheetData>
  <conditionalFormatting sqref="1:3 A4:A5 C4:AMJ5 6:1048576">
    <cfRule type="cellIs" priority="2" operator="notBetween" aboveAverage="0" equalAverage="0" bottom="0" percent="0" rank="0" text="" dxfId="0">
      <formula>-999999999</formula>
      <formula>999999999</formula>
    </cfRule>
    <cfRule type="cellIs" priority="3" operator="notBetween" aboveAverage="0" equalAverage="0" bottom="0" percent="0" rank="0" text="" dxfId="1">
      <formula>-999999</formula>
      <formula>999999</formula>
    </cfRule>
    <cfRule type="cellIs" priority="4" operator="notBetween" aboveAverage="0" equalAverage="0" bottom="0" percent="0" rank="0" text="" dxfId="2">
      <formula>-999</formula>
      <formula>999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1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2" activeCellId="0" sqref="C12"/>
    </sheetView>
  </sheetViews>
  <sheetFormatPr defaultRowHeight="13.2" zeroHeight="false" outlineLevelRow="0" outlineLevelCol="0"/>
  <sheetData>
    <row r="2" customFormat="false" ht="13.2" hidden="false" customHeight="false" outlineLevel="0" collapsed="false">
      <c r="B2" s="0" t="n">
        <v>10</v>
      </c>
    </row>
    <row r="3" customFormat="false" ht="13.2" hidden="false" customHeight="false" outlineLevel="0" collapsed="false">
      <c r="B3" s="0" t="n">
        <v>9</v>
      </c>
    </row>
    <row r="4" customFormat="false" ht="13.2" hidden="false" customHeight="false" outlineLevel="0" collapsed="false">
      <c r="B4" s="0" t="n">
        <v>8</v>
      </c>
    </row>
    <row r="5" customFormat="false" ht="13.2" hidden="false" customHeight="false" outlineLevel="0" collapsed="false">
      <c r="B5" s="0" t="n">
        <v>8.3</v>
      </c>
    </row>
    <row r="6" customFormat="false" ht="13.2" hidden="false" customHeight="false" outlineLevel="0" collapsed="false">
      <c r="B6" s="0" t="n">
        <v>8.1</v>
      </c>
    </row>
    <row r="7" customFormat="false" ht="13.2" hidden="false" customHeight="false" outlineLevel="0" collapsed="false">
      <c r="B7" s="0" t="n">
        <v>7.12</v>
      </c>
    </row>
    <row r="8" customFormat="false" ht="13.2" hidden="false" customHeight="false" outlineLevel="0" collapsed="false">
      <c r="B8" s="0" t="n">
        <v>8.34</v>
      </c>
    </row>
    <row r="9" customFormat="false" ht="13.2" hidden="false" customHeight="false" outlineLevel="0" collapsed="false">
      <c r="B9" s="0" t="n">
        <v>9.26</v>
      </c>
    </row>
    <row r="10" customFormat="false" ht="13.2" hidden="false" customHeight="false" outlineLevel="0" collapsed="false">
      <c r="B10" s="0" t="n">
        <v>11.14</v>
      </c>
    </row>
    <row r="11" customFormat="false" ht="13.2" hidden="false" customHeight="false" outlineLevel="0" collapsed="false">
      <c r="B11" s="0" t="n">
        <v>9.3</v>
      </c>
    </row>
    <row r="12" customFormat="false" ht="13.2" hidden="false" customHeight="false" outlineLevel="0" collapsed="false">
      <c r="B12" s="0" t="n">
        <f aca="false">AVERAGE(B2:B11)</f>
        <v>8.856</v>
      </c>
      <c r="C12" s="0" t="n">
        <f aca="false">B12/2</f>
        <v>4.428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3.2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en-US</dc:language>
  <cp:lastModifiedBy/>
  <dcterms:modified xsi:type="dcterms:W3CDTF">2018-02-24T16:43:48Z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nfo 1">
    <vt:lpwstr/>
  </property>
  <property fmtid="{D5CDD505-2E9C-101B-9397-08002B2CF9AE}" pid="6" name="Info 2">
    <vt:lpwstr/>
  </property>
  <property fmtid="{D5CDD505-2E9C-101B-9397-08002B2CF9AE}" pid="7" name="Info 3">
    <vt:lpwstr/>
  </property>
  <property fmtid="{D5CDD505-2E9C-101B-9397-08002B2CF9AE}" pid="8" name="Info 4">
    <vt:lpwstr/>
  </property>
  <property fmtid="{D5CDD505-2E9C-101B-9397-08002B2CF9AE}" pid="9" name="LinksUpToDate">
    <vt:bool>0</vt:bool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