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067"/>
  <workbookPr defaultThemeVersion="166925"/>
  <mc:AlternateContent xmlns:mc="http://schemas.openxmlformats.org/markup-compatibility/2006">
    <mc:Choice Requires="x15">
      <x15ac:absPath xmlns:x15ac="http://schemas.microsoft.com/office/spreadsheetml/2010/11/ac" url="C:\Users\liu\Desktop\仿caixin动态图表1例-中国对外投资\"/>
    </mc:Choice>
  </mc:AlternateContent>
  <bookViews>
    <workbookView xWindow="0" yWindow="6600" windowWidth="19200" windowHeight="7305" activeTab="2"/>
  </bookViews>
  <sheets>
    <sheet name="说明" sheetId="6" r:id="rId1"/>
    <sheet name="dashboard" sheetId="4" r:id="rId2"/>
    <sheet name="dashboard (2)" sheetId="5" r:id="rId3"/>
    <sheet name="data" sheetId="1" r:id="rId4"/>
    <sheet name="calc" sheetId="2" r:id="rId5"/>
    <sheet name="control" sheetId="3" r:id="rId6"/>
    <sheet name="更多资源" sheetId="7" r:id="rId7"/>
  </sheets>
  <definedNames>
    <definedName name="cur_sel">control!$C$3</definedName>
    <definedName name="vgap_2">control!$C$6</definedName>
    <definedName name="vgap_3">control!$C$7</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8" i="2" l="1"/>
  <c r="B9" i="2"/>
  <c r="C9" i="2"/>
  <c r="B10" i="2"/>
  <c r="C10" i="2"/>
  <c r="B11" i="2"/>
  <c r="C11" i="2"/>
  <c r="B12" i="2"/>
  <c r="C12" i="2"/>
  <c r="B14" i="2"/>
  <c r="B15" i="2"/>
  <c r="C15" i="2"/>
  <c r="B17" i="2"/>
  <c r="C17" i="2"/>
  <c r="B19" i="2"/>
  <c r="C19" i="2"/>
  <c r="B21" i="2"/>
  <c r="C21" i="2"/>
  <c r="B23" i="2"/>
  <c r="C23" i="2"/>
  <c r="B25" i="2"/>
  <c r="C25" i="2"/>
  <c r="B27" i="2"/>
  <c r="C27" i="2"/>
  <c r="B29" i="2"/>
  <c r="C29" i="2"/>
  <c r="B31" i="2"/>
  <c r="C31" i="2"/>
  <c r="B33" i="2"/>
  <c r="C33" i="2"/>
  <c r="B35" i="2"/>
  <c r="C35" i="2"/>
  <c r="B37" i="2"/>
  <c r="C37" i="2"/>
  <c r="B39" i="2"/>
  <c r="B40" i="2"/>
  <c r="C40" i="2"/>
  <c r="B42" i="2"/>
  <c r="C42" i="2"/>
  <c r="B44" i="2"/>
  <c r="C44" i="2"/>
  <c r="B46" i="2"/>
  <c r="C46" i="2"/>
  <c r="B48" i="2"/>
  <c r="C48" i="2"/>
  <c r="B50" i="2"/>
  <c r="C50" i="2"/>
  <c r="D8" i="2"/>
  <c r="Q8" i="2" s="1"/>
  <c r="E8" i="2"/>
  <c r="R8" i="2" s="1"/>
  <c r="F8" i="2"/>
  <c r="S8" i="2" s="1"/>
  <c r="G8" i="2"/>
  <c r="T8" i="2" s="1"/>
  <c r="H8" i="2"/>
  <c r="U8" i="2" s="1"/>
  <c r="I8" i="2"/>
  <c r="V8" i="2" s="1"/>
  <c r="J8" i="2"/>
  <c r="W8" i="2" s="1"/>
  <c r="K8" i="2"/>
  <c r="X8" i="2" s="1"/>
  <c r="L8" i="2"/>
  <c r="Y8" i="2" s="1"/>
  <c r="M8" i="2"/>
  <c r="Z8" i="2" s="1"/>
  <c r="N8" i="2"/>
  <c r="AA8" i="2" s="1"/>
  <c r="E8" i="1" l="1"/>
  <c r="F8" i="1"/>
  <c r="G8" i="1"/>
  <c r="H8" i="1"/>
  <c r="I8" i="1"/>
  <c r="J8" i="1"/>
  <c r="K8" i="1"/>
  <c r="L8" i="1"/>
  <c r="M8" i="1"/>
  <c r="N8" i="1"/>
  <c r="D8" i="1"/>
  <c r="AC41" i="2"/>
  <c r="AC42" i="2"/>
  <c r="AC43" i="2"/>
  <c r="AC44" i="2"/>
  <c r="AC45" i="2"/>
  <c r="AC46" i="2"/>
  <c r="AC47" i="2"/>
  <c r="AC48" i="2"/>
  <c r="AC49" i="2"/>
  <c r="AC50" i="2"/>
  <c r="AC40" i="2"/>
  <c r="AC16" i="2"/>
  <c r="AC17" i="2"/>
  <c r="AC18" i="2"/>
  <c r="AC19" i="2"/>
  <c r="AC20" i="2"/>
  <c r="AC21" i="2"/>
  <c r="AC22" i="2"/>
  <c r="AC23" i="2"/>
  <c r="AC24" i="2"/>
  <c r="AC25" i="2"/>
  <c r="AC26" i="2"/>
  <c r="AC27" i="2"/>
  <c r="AC28" i="2"/>
  <c r="AC29" i="2"/>
  <c r="AC30" i="2"/>
  <c r="AC31" i="2"/>
  <c r="AC32" i="2"/>
  <c r="AC33" i="2"/>
  <c r="AC34" i="2"/>
  <c r="AC35" i="2"/>
  <c r="AC36" i="2"/>
  <c r="AC37" i="2"/>
  <c r="AC15" i="2"/>
  <c r="B15" i="3" l="1"/>
  <c r="AC10" i="2"/>
  <c r="AC11" i="2"/>
  <c r="AC12" i="2"/>
  <c r="C6" i="3"/>
  <c r="C7" i="3" s="1"/>
  <c r="AC9" i="2"/>
  <c r="Q41" i="2"/>
  <c r="R41" i="2"/>
  <c r="S41" i="2"/>
  <c r="T41" i="2"/>
  <c r="U41" i="2"/>
  <c r="V41" i="2"/>
  <c r="W41" i="2"/>
  <c r="X41" i="2"/>
  <c r="Y41" i="2"/>
  <c r="Z41" i="2"/>
  <c r="AA41" i="2"/>
  <c r="Q42" i="2"/>
  <c r="R42" i="2"/>
  <c r="S42" i="2"/>
  <c r="T42" i="2"/>
  <c r="U42" i="2"/>
  <c r="V42" i="2"/>
  <c r="W42" i="2"/>
  <c r="X42" i="2"/>
  <c r="Y42" i="2"/>
  <c r="Z42" i="2"/>
  <c r="AA42" i="2"/>
  <c r="Q43" i="2"/>
  <c r="R43" i="2"/>
  <c r="S43" i="2"/>
  <c r="T43" i="2"/>
  <c r="U43" i="2"/>
  <c r="V43" i="2"/>
  <c r="W43" i="2"/>
  <c r="X43" i="2"/>
  <c r="Y43" i="2"/>
  <c r="Z43" i="2"/>
  <c r="AA43" i="2"/>
  <c r="Q44" i="2"/>
  <c r="R44" i="2"/>
  <c r="S44" i="2"/>
  <c r="T44" i="2"/>
  <c r="U44" i="2"/>
  <c r="V44" i="2"/>
  <c r="W44" i="2"/>
  <c r="X44" i="2"/>
  <c r="Y44" i="2"/>
  <c r="Z44" i="2"/>
  <c r="AA44" i="2"/>
  <c r="Q45" i="2"/>
  <c r="R45" i="2"/>
  <c r="S45" i="2"/>
  <c r="T45" i="2"/>
  <c r="U45" i="2"/>
  <c r="V45" i="2"/>
  <c r="W45" i="2"/>
  <c r="X45" i="2"/>
  <c r="Y45" i="2"/>
  <c r="Z45" i="2"/>
  <c r="AA45" i="2"/>
  <c r="Q46" i="2"/>
  <c r="R46" i="2"/>
  <c r="S46" i="2"/>
  <c r="T46" i="2"/>
  <c r="U46" i="2"/>
  <c r="V46" i="2"/>
  <c r="W46" i="2"/>
  <c r="X46" i="2"/>
  <c r="Y46" i="2"/>
  <c r="Z46" i="2"/>
  <c r="AA46" i="2"/>
  <c r="Q47" i="2"/>
  <c r="R47" i="2"/>
  <c r="S47" i="2"/>
  <c r="T47" i="2"/>
  <c r="U47" i="2"/>
  <c r="V47" i="2"/>
  <c r="W47" i="2"/>
  <c r="X47" i="2"/>
  <c r="Y47" i="2"/>
  <c r="Z47" i="2"/>
  <c r="AA47" i="2"/>
  <c r="Q48" i="2"/>
  <c r="R48" i="2"/>
  <c r="S48" i="2"/>
  <c r="T48" i="2"/>
  <c r="U48" i="2"/>
  <c r="V48" i="2"/>
  <c r="W48" i="2"/>
  <c r="X48" i="2"/>
  <c r="Y48" i="2"/>
  <c r="Z48" i="2"/>
  <c r="AA48" i="2"/>
  <c r="Q49" i="2"/>
  <c r="R49" i="2"/>
  <c r="S49" i="2"/>
  <c r="T49" i="2"/>
  <c r="U49" i="2"/>
  <c r="V49" i="2"/>
  <c r="W49" i="2"/>
  <c r="X49" i="2"/>
  <c r="Y49" i="2"/>
  <c r="Z49" i="2"/>
  <c r="AA49" i="2"/>
  <c r="Q50" i="2"/>
  <c r="R50" i="2"/>
  <c r="S50" i="2"/>
  <c r="T50" i="2"/>
  <c r="U50" i="2"/>
  <c r="V50" i="2"/>
  <c r="W50" i="2"/>
  <c r="X50" i="2"/>
  <c r="Y50" i="2"/>
  <c r="Z50" i="2"/>
  <c r="AA50" i="2"/>
  <c r="R40" i="2"/>
  <c r="S40" i="2"/>
  <c r="T40" i="2"/>
  <c r="U40" i="2"/>
  <c r="V40" i="2"/>
  <c r="W40" i="2"/>
  <c r="X40" i="2"/>
  <c r="Y40" i="2"/>
  <c r="Z40" i="2"/>
  <c r="AA40" i="2"/>
  <c r="Q40" i="2"/>
  <c r="V12" i="2"/>
  <c r="D3" i="3"/>
  <c r="K5" i="2"/>
  <c r="L5" i="2"/>
  <c r="D7" i="2"/>
  <c r="E7" i="2"/>
  <c r="F7" i="2"/>
  <c r="G7" i="2"/>
  <c r="H7" i="2"/>
  <c r="I7" i="2"/>
  <c r="J7" i="2"/>
  <c r="K7" i="2"/>
  <c r="L7" i="2"/>
  <c r="M7" i="2"/>
  <c r="N7" i="2"/>
  <c r="P9" i="2"/>
  <c r="D9" i="2"/>
  <c r="Q9" i="2" s="1"/>
  <c r="E9" i="2"/>
  <c r="R9" i="2" s="1"/>
  <c r="F9" i="2"/>
  <c r="S9" i="2" s="1"/>
  <c r="G9" i="2"/>
  <c r="T9" i="2" s="1"/>
  <c r="H9" i="2"/>
  <c r="U9" i="2" s="1"/>
  <c r="I9" i="2"/>
  <c r="V9" i="2" s="1"/>
  <c r="J9" i="2"/>
  <c r="W9" i="2" s="1"/>
  <c r="K9" i="2"/>
  <c r="X9" i="2" s="1"/>
  <c r="L9" i="2"/>
  <c r="Y9" i="2" s="1"/>
  <c r="M9" i="2"/>
  <c r="Z9" i="2" s="1"/>
  <c r="N9" i="2"/>
  <c r="AA9" i="2" s="1"/>
  <c r="AD9" i="2" s="1"/>
  <c r="P10" i="2"/>
  <c r="D10" i="2"/>
  <c r="Q10" i="2" s="1"/>
  <c r="E10" i="2"/>
  <c r="R10" i="2" s="1"/>
  <c r="F10" i="2"/>
  <c r="S10" i="2" s="1"/>
  <c r="G10" i="2"/>
  <c r="T10" i="2" s="1"/>
  <c r="H10" i="2"/>
  <c r="U10" i="2" s="1"/>
  <c r="I10" i="2"/>
  <c r="V10" i="2" s="1"/>
  <c r="J10" i="2"/>
  <c r="W10" i="2" s="1"/>
  <c r="K10" i="2"/>
  <c r="X10" i="2" s="1"/>
  <c r="L10" i="2"/>
  <c r="Y10" i="2" s="1"/>
  <c r="M10" i="2"/>
  <c r="Z10" i="2" s="1"/>
  <c r="N10" i="2"/>
  <c r="AA10" i="2" s="1"/>
  <c r="P11" i="2"/>
  <c r="D11" i="2"/>
  <c r="Q11" i="2" s="1"/>
  <c r="E11" i="2"/>
  <c r="R11" i="2" s="1"/>
  <c r="F11" i="2"/>
  <c r="S11" i="2" s="1"/>
  <c r="G11" i="2"/>
  <c r="T11" i="2" s="1"/>
  <c r="H11" i="2"/>
  <c r="U11" i="2" s="1"/>
  <c r="I11" i="2"/>
  <c r="V11" i="2" s="1"/>
  <c r="J11" i="2"/>
  <c r="W11" i="2" s="1"/>
  <c r="K11" i="2"/>
  <c r="X11" i="2" s="1"/>
  <c r="L11" i="2"/>
  <c r="Y11" i="2" s="1"/>
  <c r="M11" i="2"/>
  <c r="Z11" i="2" s="1"/>
  <c r="N11" i="2"/>
  <c r="AA11" i="2" s="1"/>
  <c r="P12" i="2"/>
  <c r="D12" i="2"/>
  <c r="Q12" i="2" s="1"/>
  <c r="E12" i="2"/>
  <c r="R12" i="2" s="1"/>
  <c r="F12" i="2"/>
  <c r="S12" i="2" s="1"/>
  <c r="G12" i="2"/>
  <c r="T12" i="2" s="1"/>
  <c r="H12" i="2"/>
  <c r="U12" i="2" s="1"/>
  <c r="I12" i="2"/>
  <c r="J12" i="2"/>
  <c r="W12" i="2" s="1"/>
  <c r="K12" i="2"/>
  <c r="X12" i="2" s="1"/>
  <c r="L12" i="2"/>
  <c r="Y12" i="2" s="1"/>
  <c r="M12" i="2"/>
  <c r="Z12" i="2" s="1"/>
  <c r="N12" i="2"/>
  <c r="AA12" i="2" s="1"/>
  <c r="P15" i="2"/>
  <c r="D15" i="2"/>
  <c r="E15" i="2"/>
  <c r="R15" i="2" s="1"/>
  <c r="F15" i="2"/>
  <c r="S15" i="2" s="1"/>
  <c r="G15" i="2"/>
  <c r="T15" i="2" s="1"/>
  <c r="H15" i="2"/>
  <c r="U15" i="2" s="1"/>
  <c r="I15" i="2"/>
  <c r="V15" i="2" s="1"/>
  <c r="J15" i="2"/>
  <c r="W15" i="2" s="1"/>
  <c r="K15" i="2"/>
  <c r="X15" i="2" s="1"/>
  <c r="L15" i="2"/>
  <c r="Y15" i="2" s="1"/>
  <c r="M15" i="2"/>
  <c r="Z15" i="2" s="1"/>
  <c r="N15" i="2"/>
  <c r="AA15" i="2" s="1"/>
  <c r="P17" i="2"/>
  <c r="D17" i="2"/>
  <c r="Q17" i="2" s="1"/>
  <c r="E17" i="2"/>
  <c r="R17" i="2" s="1"/>
  <c r="F17" i="2"/>
  <c r="S17" i="2" s="1"/>
  <c r="G17" i="2"/>
  <c r="T17" i="2" s="1"/>
  <c r="H17" i="2"/>
  <c r="U17" i="2" s="1"/>
  <c r="I17" i="2"/>
  <c r="V17" i="2" s="1"/>
  <c r="J17" i="2"/>
  <c r="W17" i="2" s="1"/>
  <c r="K17" i="2"/>
  <c r="X17" i="2" s="1"/>
  <c r="L17" i="2"/>
  <c r="Y17" i="2" s="1"/>
  <c r="M17" i="2"/>
  <c r="Z17" i="2" s="1"/>
  <c r="N17" i="2"/>
  <c r="AA17" i="2" s="1"/>
  <c r="P19" i="2"/>
  <c r="D19" i="2"/>
  <c r="Q19" i="2" s="1"/>
  <c r="E19" i="2"/>
  <c r="R19" i="2" s="1"/>
  <c r="F19" i="2"/>
  <c r="S19" i="2" s="1"/>
  <c r="G19" i="2"/>
  <c r="T19" i="2" s="1"/>
  <c r="H19" i="2"/>
  <c r="U19" i="2" s="1"/>
  <c r="I19" i="2"/>
  <c r="V19" i="2" s="1"/>
  <c r="J19" i="2"/>
  <c r="W19" i="2" s="1"/>
  <c r="K19" i="2"/>
  <c r="X19" i="2" s="1"/>
  <c r="L19" i="2"/>
  <c r="Y19" i="2" s="1"/>
  <c r="M19" i="2"/>
  <c r="Z19" i="2" s="1"/>
  <c r="N19" i="2"/>
  <c r="AA19" i="2" s="1"/>
  <c r="P21" i="2"/>
  <c r="D21" i="2"/>
  <c r="E21" i="2"/>
  <c r="R21" i="2" s="1"/>
  <c r="F21" i="2"/>
  <c r="S21" i="2" s="1"/>
  <c r="G21" i="2"/>
  <c r="T21" i="2" s="1"/>
  <c r="H21" i="2"/>
  <c r="U21" i="2" s="1"/>
  <c r="I21" i="2"/>
  <c r="V21" i="2" s="1"/>
  <c r="J21" i="2"/>
  <c r="W21" i="2" s="1"/>
  <c r="K21" i="2"/>
  <c r="X21" i="2" s="1"/>
  <c r="L21" i="2"/>
  <c r="Y21" i="2" s="1"/>
  <c r="M21" i="2"/>
  <c r="Z21" i="2" s="1"/>
  <c r="N21" i="2"/>
  <c r="AA21" i="2" s="1"/>
  <c r="P23" i="2"/>
  <c r="D23" i="2"/>
  <c r="Q23" i="2" s="1"/>
  <c r="E23" i="2"/>
  <c r="R23" i="2" s="1"/>
  <c r="F23" i="2"/>
  <c r="S23" i="2" s="1"/>
  <c r="G23" i="2"/>
  <c r="T23" i="2" s="1"/>
  <c r="H23" i="2"/>
  <c r="U23" i="2" s="1"/>
  <c r="I23" i="2"/>
  <c r="V23" i="2" s="1"/>
  <c r="J23" i="2"/>
  <c r="W23" i="2" s="1"/>
  <c r="K23" i="2"/>
  <c r="X23" i="2" s="1"/>
  <c r="L23" i="2"/>
  <c r="Y23" i="2" s="1"/>
  <c r="M23" i="2"/>
  <c r="Z23" i="2" s="1"/>
  <c r="N23" i="2"/>
  <c r="AA23" i="2" s="1"/>
  <c r="P25" i="2"/>
  <c r="D25" i="2"/>
  <c r="Q25" i="2" s="1"/>
  <c r="E25" i="2"/>
  <c r="R25" i="2" s="1"/>
  <c r="F25" i="2"/>
  <c r="S25" i="2" s="1"/>
  <c r="G25" i="2"/>
  <c r="T25" i="2" s="1"/>
  <c r="H25" i="2"/>
  <c r="U25" i="2" s="1"/>
  <c r="I25" i="2"/>
  <c r="V25" i="2" s="1"/>
  <c r="J25" i="2"/>
  <c r="W25" i="2" s="1"/>
  <c r="K25" i="2"/>
  <c r="X25" i="2" s="1"/>
  <c r="L25" i="2"/>
  <c r="Y25" i="2" s="1"/>
  <c r="M25" i="2"/>
  <c r="Z25" i="2" s="1"/>
  <c r="N25" i="2"/>
  <c r="AA25" i="2" s="1"/>
  <c r="P27" i="2"/>
  <c r="D27" i="2"/>
  <c r="Q27" i="2" s="1"/>
  <c r="E27" i="2"/>
  <c r="R27" i="2" s="1"/>
  <c r="F27" i="2"/>
  <c r="S27" i="2" s="1"/>
  <c r="G27" i="2"/>
  <c r="T27" i="2" s="1"/>
  <c r="H27" i="2"/>
  <c r="U27" i="2" s="1"/>
  <c r="I27" i="2"/>
  <c r="V27" i="2" s="1"/>
  <c r="J27" i="2"/>
  <c r="W27" i="2" s="1"/>
  <c r="K27" i="2"/>
  <c r="X27" i="2" s="1"/>
  <c r="L27" i="2"/>
  <c r="Y27" i="2" s="1"/>
  <c r="M27" i="2"/>
  <c r="Z27" i="2" s="1"/>
  <c r="N27" i="2"/>
  <c r="AA27" i="2" s="1"/>
  <c r="P29" i="2"/>
  <c r="D29" i="2"/>
  <c r="E29" i="2"/>
  <c r="R29" i="2" s="1"/>
  <c r="F29" i="2"/>
  <c r="S29" i="2" s="1"/>
  <c r="G29" i="2"/>
  <c r="T29" i="2" s="1"/>
  <c r="H29" i="2"/>
  <c r="U29" i="2" s="1"/>
  <c r="I29" i="2"/>
  <c r="V29" i="2" s="1"/>
  <c r="J29" i="2"/>
  <c r="W29" i="2" s="1"/>
  <c r="K29" i="2"/>
  <c r="X29" i="2" s="1"/>
  <c r="L29" i="2"/>
  <c r="Y29" i="2" s="1"/>
  <c r="M29" i="2"/>
  <c r="Z29" i="2" s="1"/>
  <c r="N29" i="2"/>
  <c r="AA29" i="2" s="1"/>
  <c r="P31" i="2"/>
  <c r="D31" i="2"/>
  <c r="Q31" i="2" s="1"/>
  <c r="E31" i="2"/>
  <c r="R31" i="2" s="1"/>
  <c r="F31" i="2"/>
  <c r="S31" i="2" s="1"/>
  <c r="G31" i="2"/>
  <c r="T31" i="2" s="1"/>
  <c r="H31" i="2"/>
  <c r="U31" i="2" s="1"/>
  <c r="I31" i="2"/>
  <c r="V31" i="2" s="1"/>
  <c r="J31" i="2"/>
  <c r="W31" i="2" s="1"/>
  <c r="K31" i="2"/>
  <c r="X31" i="2" s="1"/>
  <c r="L31" i="2"/>
  <c r="Y31" i="2" s="1"/>
  <c r="M31" i="2"/>
  <c r="Z31" i="2" s="1"/>
  <c r="N31" i="2"/>
  <c r="AA31" i="2" s="1"/>
  <c r="P33" i="2"/>
  <c r="D33" i="2"/>
  <c r="Q33" i="2" s="1"/>
  <c r="E33" i="2"/>
  <c r="R33" i="2" s="1"/>
  <c r="F33" i="2"/>
  <c r="S33" i="2" s="1"/>
  <c r="G33" i="2"/>
  <c r="T33" i="2" s="1"/>
  <c r="H33" i="2"/>
  <c r="U33" i="2" s="1"/>
  <c r="I33" i="2"/>
  <c r="V33" i="2" s="1"/>
  <c r="J33" i="2"/>
  <c r="W33" i="2" s="1"/>
  <c r="K33" i="2"/>
  <c r="X33" i="2" s="1"/>
  <c r="L33" i="2"/>
  <c r="Y33" i="2" s="1"/>
  <c r="M33" i="2"/>
  <c r="Z33" i="2" s="1"/>
  <c r="N33" i="2"/>
  <c r="AA33" i="2" s="1"/>
  <c r="P35" i="2"/>
  <c r="D35" i="2"/>
  <c r="Q35" i="2" s="1"/>
  <c r="E35" i="2"/>
  <c r="R35" i="2" s="1"/>
  <c r="F35" i="2"/>
  <c r="S35" i="2" s="1"/>
  <c r="G35" i="2"/>
  <c r="T35" i="2" s="1"/>
  <c r="H35" i="2"/>
  <c r="U35" i="2" s="1"/>
  <c r="I35" i="2"/>
  <c r="V35" i="2" s="1"/>
  <c r="J35" i="2"/>
  <c r="W35" i="2" s="1"/>
  <c r="K35" i="2"/>
  <c r="X35" i="2" s="1"/>
  <c r="L35" i="2"/>
  <c r="Y35" i="2" s="1"/>
  <c r="M35" i="2"/>
  <c r="Z35" i="2" s="1"/>
  <c r="N35" i="2"/>
  <c r="AA35" i="2" s="1"/>
  <c r="P37" i="2"/>
  <c r="D37" i="2"/>
  <c r="Q37" i="2" s="1"/>
  <c r="E37" i="2"/>
  <c r="R37" i="2" s="1"/>
  <c r="F37" i="2"/>
  <c r="S37" i="2" s="1"/>
  <c r="G37" i="2"/>
  <c r="T37" i="2" s="1"/>
  <c r="H37" i="2"/>
  <c r="U37" i="2" s="1"/>
  <c r="I37" i="2"/>
  <c r="V37" i="2" s="1"/>
  <c r="J37" i="2"/>
  <c r="W37" i="2" s="1"/>
  <c r="K37" i="2"/>
  <c r="X37" i="2" s="1"/>
  <c r="L37" i="2"/>
  <c r="Y37" i="2" s="1"/>
  <c r="M37" i="2"/>
  <c r="Z37" i="2" s="1"/>
  <c r="N37" i="2"/>
  <c r="AA37" i="2" s="1"/>
  <c r="P40" i="2"/>
  <c r="D40" i="2"/>
  <c r="E40" i="2"/>
  <c r="F40" i="2"/>
  <c r="G40" i="2"/>
  <c r="H40" i="2"/>
  <c r="I40" i="2"/>
  <c r="J40" i="2"/>
  <c r="K40" i="2"/>
  <c r="L40" i="2"/>
  <c r="M40" i="2"/>
  <c r="N40" i="2"/>
  <c r="P42" i="2"/>
  <c r="D42" i="2"/>
  <c r="E42" i="2"/>
  <c r="F42" i="2"/>
  <c r="G42" i="2"/>
  <c r="H42" i="2"/>
  <c r="I42" i="2"/>
  <c r="J42" i="2"/>
  <c r="K42" i="2"/>
  <c r="L42" i="2"/>
  <c r="M42" i="2"/>
  <c r="N42" i="2"/>
  <c r="P44" i="2"/>
  <c r="D44" i="2"/>
  <c r="E44" i="2"/>
  <c r="F44" i="2"/>
  <c r="G44" i="2"/>
  <c r="H44" i="2"/>
  <c r="I44" i="2"/>
  <c r="J44" i="2"/>
  <c r="K44" i="2"/>
  <c r="L44" i="2"/>
  <c r="M44" i="2"/>
  <c r="N44" i="2"/>
  <c r="P46" i="2"/>
  <c r="D46" i="2"/>
  <c r="E46" i="2"/>
  <c r="F46" i="2"/>
  <c r="G46" i="2"/>
  <c r="H46" i="2"/>
  <c r="I46" i="2"/>
  <c r="J46" i="2"/>
  <c r="K46" i="2"/>
  <c r="L46" i="2"/>
  <c r="M46" i="2"/>
  <c r="N46" i="2"/>
  <c r="P48" i="2"/>
  <c r="D48" i="2"/>
  <c r="E48" i="2"/>
  <c r="F48" i="2"/>
  <c r="G48" i="2"/>
  <c r="H48" i="2"/>
  <c r="I48" i="2"/>
  <c r="J48" i="2"/>
  <c r="K48" i="2"/>
  <c r="L48" i="2"/>
  <c r="M48" i="2"/>
  <c r="N48" i="2"/>
  <c r="P50" i="2"/>
  <c r="D50" i="2"/>
  <c r="E50" i="2"/>
  <c r="F50" i="2"/>
  <c r="G50" i="2"/>
  <c r="H50" i="2"/>
  <c r="I50" i="2"/>
  <c r="J50" i="2"/>
  <c r="K50" i="2"/>
  <c r="L50" i="2"/>
  <c r="M50" i="2"/>
  <c r="N50" i="2"/>
  <c r="AD11" i="2" l="1"/>
  <c r="K43" i="2"/>
  <c r="AD42" i="2"/>
  <c r="AD10" i="2"/>
  <c r="AD12" i="2"/>
  <c r="AD45" i="2"/>
  <c r="AD41" i="2"/>
  <c r="AD49" i="2"/>
  <c r="AD48" i="2"/>
  <c r="AD44" i="2"/>
  <c r="AD40" i="2"/>
  <c r="AD47" i="2"/>
  <c r="AD43" i="2"/>
  <c r="AD50" i="2"/>
  <c r="AD46" i="2"/>
  <c r="N49" i="2"/>
  <c r="E41" i="2"/>
  <c r="M47" i="2"/>
  <c r="M16" i="2"/>
  <c r="Z16" i="2" s="1"/>
  <c r="Q15" i="2"/>
  <c r="G49" i="2"/>
  <c r="J47" i="2"/>
  <c r="L45" i="2"/>
  <c r="D43" i="2"/>
  <c r="L41" i="2"/>
  <c r="H30" i="2"/>
  <c r="U30" i="2" s="1"/>
  <c r="D22" i="2"/>
  <c r="Q22" i="2" s="1"/>
  <c r="F16" i="2"/>
  <c r="S16" i="2" s="1"/>
  <c r="Q29" i="2"/>
  <c r="Q21" i="2"/>
  <c r="J16" i="2"/>
  <c r="W16" i="2" s="1"/>
  <c r="H41" i="2"/>
  <c r="H43" i="2"/>
  <c r="L43" i="2"/>
  <c r="E45" i="2"/>
  <c r="I45" i="2"/>
  <c r="F47" i="2"/>
  <c r="N47" i="2"/>
  <c r="K49" i="2"/>
  <c r="G16" i="2"/>
  <c r="T16" i="2" s="1"/>
  <c r="K16" i="2"/>
  <c r="X16" i="2" s="1"/>
  <c r="D41" i="2"/>
  <c r="K41" i="2"/>
  <c r="G41" i="2"/>
  <c r="E43" i="2"/>
  <c r="I43" i="2"/>
  <c r="M43" i="2"/>
  <c r="F45" i="2"/>
  <c r="J45" i="2"/>
  <c r="N45" i="2"/>
  <c r="G47" i="2"/>
  <c r="K47" i="2"/>
  <c r="D49" i="2"/>
  <c r="H49" i="2"/>
  <c r="L49" i="2"/>
  <c r="N16" i="2"/>
  <c r="AA16" i="2" s="1"/>
  <c r="I32" i="2"/>
  <c r="V32" i="2" s="1"/>
  <c r="G28" i="2"/>
  <c r="T28" i="2" s="1"/>
  <c r="N26" i="2"/>
  <c r="AA26" i="2" s="1"/>
  <c r="I24" i="2"/>
  <c r="V24" i="2" s="1"/>
  <c r="H22" i="2"/>
  <c r="U22" i="2" s="1"/>
  <c r="K20" i="2"/>
  <c r="X20" i="2" s="1"/>
  <c r="J18" i="2"/>
  <c r="W18" i="2" s="1"/>
  <c r="D16" i="2"/>
  <c r="Q16" i="2" s="1"/>
  <c r="H16" i="2"/>
  <c r="U16" i="2" s="1"/>
  <c r="L16" i="2"/>
  <c r="Y16" i="2" s="1"/>
  <c r="N41" i="2"/>
  <c r="J41" i="2"/>
  <c r="F41" i="2"/>
  <c r="F43" i="2"/>
  <c r="J43" i="2"/>
  <c r="N43" i="2"/>
  <c r="G45" i="2"/>
  <c r="K45" i="2"/>
  <c r="D47" i="2"/>
  <c r="H47" i="2"/>
  <c r="L47" i="2"/>
  <c r="E49" i="2"/>
  <c r="I49" i="2"/>
  <c r="M49" i="2"/>
  <c r="M45" i="2"/>
  <c r="M32" i="2"/>
  <c r="Z32" i="2" s="1"/>
  <c r="E16" i="2"/>
  <c r="R16" i="2" s="1"/>
  <c r="I16" i="2"/>
  <c r="V16" i="2" s="1"/>
  <c r="M41" i="2"/>
  <c r="I41" i="2"/>
  <c r="G43" i="2"/>
  <c r="D45" i="2"/>
  <c r="H45" i="2"/>
  <c r="E47" i="2"/>
  <c r="I47" i="2"/>
  <c r="F49" i="2"/>
  <c r="J49" i="2"/>
  <c r="D30" i="2"/>
  <c r="Q30" i="2" s="1"/>
  <c r="E24" i="2"/>
  <c r="R24" i="2" s="1"/>
  <c r="N36" i="2"/>
  <c r="AA36" i="2" s="1"/>
  <c r="N28" i="2"/>
  <c r="AA28" i="2" s="1"/>
  <c r="N20" i="2"/>
  <c r="AA20" i="2" s="1"/>
  <c r="M34" i="2"/>
  <c r="Z34" i="2" s="1"/>
  <c r="I34" i="2"/>
  <c r="V34" i="2" s="1"/>
  <c r="E34" i="2"/>
  <c r="R34" i="2" s="1"/>
  <c r="L34" i="2"/>
  <c r="Y34" i="2" s="1"/>
  <c r="H34" i="2"/>
  <c r="U34" i="2" s="1"/>
  <c r="D34" i="2"/>
  <c r="Q34" i="2" s="1"/>
  <c r="K34" i="2"/>
  <c r="X34" i="2" s="1"/>
  <c r="G34" i="2"/>
  <c r="T34" i="2" s="1"/>
  <c r="M26" i="2"/>
  <c r="Z26" i="2" s="1"/>
  <c r="I26" i="2"/>
  <c r="V26" i="2" s="1"/>
  <c r="E26" i="2"/>
  <c r="R26" i="2" s="1"/>
  <c r="L26" i="2"/>
  <c r="Y26" i="2" s="1"/>
  <c r="H26" i="2"/>
  <c r="U26" i="2" s="1"/>
  <c r="D26" i="2"/>
  <c r="Q26" i="2" s="1"/>
  <c r="K26" i="2"/>
  <c r="X26" i="2" s="1"/>
  <c r="G26" i="2"/>
  <c r="T26" i="2" s="1"/>
  <c r="M18" i="2"/>
  <c r="Z18" i="2" s="1"/>
  <c r="I18" i="2"/>
  <c r="V18" i="2" s="1"/>
  <c r="E18" i="2"/>
  <c r="R18" i="2" s="1"/>
  <c r="L18" i="2"/>
  <c r="Y18" i="2" s="1"/>
  <c r="H18" i="2"/>
  <c r="U18" i="2" s="1"/>
  <c r="D18" i="2"/>
  <c r="Q18" i="2" s="1"/>
  <c r="K18" i="2"/>
  <c r="X18" i="2" s="1"/>
  <c r="G18" i="2"/>
  <c r="T18" i="2" s="1"/>
  <c r="N18" i="2"/>
  <c r="AA18" i="2" s="1"/>
  <c r="M24" i="2"/>
  <c r="Z24" i="2" s="1"/>
  <c r="L30" i="2"/>
  <c r="Y30" i="2" s="1"/>
  <c r="L36" i="2"/>
  <c r="Y36" i="2" s="1"/>
  <c r="L32" i="2"/>
  <c r="Y32" i="2" s="1"/>
  <c r="M30" i="2"/>
  <c r="Z30" i="2" s="1"/>
  <c r="L28" i="2"/>
  <c r="Y28" i="2" s="1"/>
  <c r="L24" i="2"/>
  <c r="Y24" i="2" s="1"/>
  <c r="M22" i="2"/>
  <c r="Z22" i="2" s="1"/>
  <c r="L20" i="2"/>
  <c r="Y20" i="2" s="1"/>
  <c r="G20" i="2"/>
  <c r="T20" i="2" s="1"/>
  <c r="L22" i="2"/>
  <c r="Y22" i="2" s="1"/>
  <c r="F26" i="2"/>
  <c r="S26" i="2" s="1"/>
  <c r="K28" i="2"/>
  <c r="X28" i="2" s="1"/>
  <c r="E32" i="2"/>
  <c r="R32" i="2" s="1"/>
  <c r="J34" i="2"/>
  <c r="W34" i="2" s="1"/>
  <c r="K36" i="2"/>
  <c r="X36" i="2" s="1"/>
  <c r="G36" i="2"/>
  <c r="T36" i="2" s="1"/>
  <c r="F34" i="2"/>
  <c r="S34" i="2" s="1"/>
  <c r="M36" i="2"/>
  <c r="Z36" i="2" s="1"/>
  <c r="K30" i="2"/>
  <c r="X30" i="2" s="1"/>
  <c r="M28" i="2"/>
  <c r="Z28" i="2" s="1"/>
  <c r="K22" i="2"/>
  <c r="X22" i="2" s="1"/>
  <c r="M20" i="2"/>
  <c r="Z20" i="2" s="1"/>
  <c r="F18" i="2"/>
  <c r="S18" i="2" s="1"/>
  <c r="J26" i="2"/>
  <c r="W26" i="2" s="1"/>
  <c r="N34" i="2"/>
  <c r="AA34" i="2" s="1"/>
  <c r="D20" i="2"/>
  <c r="Q20" i="2" s="1"/>
  <c r="H20" i="2"/>
  <c r="U20" i="2" s="1"/>
  <c r="E22" i="2"/>
  <c r="R22" i="2" s="1"/>
  <c r="I22" i="2"/>
  <c r="V22" i="2" s="1"/>
  <c r="F24" i="2"/>
  <c r="S24" i="2" s="1"/>
  <c r="J24" i="2"/>
  <c r="W24" i="2" s="1"/>
  <c r="N24" i="2"/>
  <c r="AA24" i="2" s="1"/>
  <c r="D28" i="2"/>
  <c r="Q28" i="2" s="1"/>
  <c r="H28" i="2"/>
  <c r="U28" i="2" s="1"/>
  <c r="E30" i="2"/>
  <c r="R30" i="2" s="1"/>
  <c r="I30" i="2"/>
  <c r="V30" i="2" s="1"/>
  <c r="F32" i="2"/>
  <c r="S32" i="2" s="1"/>
  <c r="J32" i="2"/>
  <c r="W32" i="2" s="1"/>
  <c r="N32" i="2"/>
  <c r="AA32" i="2" s="1"/>
  <c r="D36" i="2"/>
  <c r="Q36" i="2" s="1"/>
  <c r="H36" i="2"/>
  <c r="U36" i="2" s="1"/>
  <c r="E20" i="2"/>
  <c r="R20" i="2" s="1"/>
  <c r="I20" i="2"/>
  <c r="V20" i="2" s="1"/>
  <c r="F22" i="2"/>
  <c r="S22" i="2" s="1"/>
  <c r="J22" i="2"/>
  <c r="W22" i="2" s="1"/>
  <c r="N22" i="2"/>
  <c r="AA22" i="2" s="1"/>
  <c r="G24" i="2"/>
  <c r="T24" i="2" s="1"/>
  <c r="K24" i="2"/>
  <c r="X24" i="2" s="1"/>
  <c r="E28" i="2"/>
  <c r="R28" i="2" s="1"/>
  <c r="I28" i="2"/>
  <c r="V28" i="2" s="1"/>
  <c r="F30" i="2"/>
  <c r="S30" i="2" s="1"/>
  <c r="J30" i="2"/>
  <c r="W30" i="2" s="1"/>
  <c r="N30" i="2"/>
  <c r="AA30" i="2" s="1"/>
  <c r="G32" i="2"/>
  <c r="T32" i="2" s="1"/>
  <c r="K32" i="2"/>
  <c r="X32" i="2" s="1"/>
  <c r="E36" i="2"/>
  <c r="R36" i="2" s="1"/>
  <c r="I36" i="2"/>
  <c r="V36" i="2" s="1"/>
  <c r="F20" i="2"/>
  <c r="S20" i="2" s="1"/>
  <c r="J20" i="2"/>
  <c r="W20" i="2" s="1"/>
  <c r="G22" i="2"/>
  <c r="T22" i="2" s="1"/>
  <c r="D24" i="2"/>
  <c r="Q24" i="2" s="1"/>
  <c r="H24" i="2"/>
  <c r="U24" i="2" s="1"/>
  <c r="F28" i="2"/>
  <c r="S28" i="2" s="1"/>
  <c r="J28" i="2"/>
  <c r="W28" i="2" s="1"/>
  <c r="G30" i="2"/>
  <c r="T30" i="2" s="1"/>
  <c r="D32" i="2"/>
  <c r="Q32" i="2" s="1"/>
  <c r="H32" i="2"/>
  <c r="U32" i="2" s="1"/>
  <c r="F36" i="2"/>
  <c r="S36" i="2" s="1"/>
  <c r="J36" i="2"/>
  <c r="W36" i="2" s="1"/>
  <c r="E14" i="1"/>
  <c r="F14" i="1"/>
  <c r="G14" i="1"/>
  <c r="H14" i="1"/>
  <c r="I14" i="1"/>
  <c r="J14" i="1"/>
  <c r="K14" i="1"/>
  <c r="L14" i="1"/>
  <c r="M14" i="1"/>
  <c r="N14" i="1"/>
  <c r="D14" i="1"/>
  <c r="E28" i="1"/>
  <c r="F28" i="1"/>
  <c r="G28" i="1"/>
  <c r="H28" i="1"/>
  <c r="I28" i="1"/>
  <c r="J28" i="1"/>
  <c r="K28" i="1"/>
  <c r="L28" i="1"/>
  <c r="M28" i="1"/>
  <c r="N28" i="1"/>
  <c r="D28" i="1"/>
  <c r="AD16" i="2" l="1"/>
  <c r="AD20" i="2"/>
  <c r="AD24" i="2"/>
  <c r="AD28" i="2"/>
  <c r="AD32" i="2"/>
  <c r="AD36" i="2"/>
  <c r="AD23" i="2"/>
  <c r="AD17" i="2"/>
  <c r="AD21" i="2"/>
  <c r="AD25" i="2"/>
  <c r="AD29" i="2"/>
  <c r="AD33" i="2"/>
  <c r="AD37" i="2"/>
  <c r="AD27" i="2"/>
  <c r="AD18" i="2"/>
  <c r="AD22" i="2"/>
  <c r="AD26" i="2"/>
  <c r="AD30" i="2"/>
  <c r="AD34" i="2"/>
  <c r="AD15" i="2"/>
  <c r="AD19" i="2"/>
  <c r="AD31" i="2"/>
  <c r="AD35" i="2"/>
</calcChain>
</file>

<file path=xl/sharedStrings.xml><?xml version="1.0" encoding="utf-8"?>
<sst xmlns="http://schemas.openxmlformats.org/spreadsheetml/2006/main" count="113" uniqueCount="101">
  <si>
    <t>2017Q1</t>
    <phoneticPr fontId="3" type="noConversion"/>
  </si>
  <si>
    <t>合计</t>
    <phoneticPr fontId="3" type="noConversion"/>
  </si>
  <si>
    <t>按国家及地区</t>
    <phoneticPr fontId="3" type="noConversion"/>
  </si>
  <si>
    <t>美国</t>
    <phoneticPr fontId="3" type="noConversion"/>
  </si>
  <si>
    <t>香港</t>
    <phoneticPr fontId="3" type="noConversion"/>
  </si>
  <si>
    <t>新加坡</t>
    <phoneticPr fontId="3" type="noConversion"/>
  </si>
  <si>
    <t>澳大利亚</t>
    <phoneticPr fontId="3" type="noConversion"/>
  </si>
  <si>
    <t>英国</t>
    <phoneticPr fontId="3" type="noConversion"/>
  </si>
  <si>
    <t>德国</t>
    <phoneticPr fontId="3" type="noConversion"/>
  </si>
  <si>
    <t>日本</t>
    <phoneticPr fontId="3" type="noConversion"/>
  </si>
  <si>
    <t>韩国</t>
    <phoneticPr fontId="3" type="noConversion"/>
  </si>
  <si>
    <t>亚洲其他国家及地区</t>
    <phoneticPr fontId="3" type="noConversion"/>
  </si>
  <si>
    <t>环太平洋其他地区</t>
    <phoneticPr fontId="3" type="noConversion"/>
  </si>
  <si>
    <t>美洲其他国家及地区</t>
    <phoneticPr fontId="3" type="noConversion"/>
  </si>
  <si>
    <r>
      <t>EMEA</t>
    </r>
    <r>
      <rPr>
        <sz val="10"/>
        <color theme="1"/>
        <rFont val="宋体"/>
        <family val="3"/>
        <charset val="134"/>
      </rPr>
      <t>其他国家及地区</t>
    </r>
    <phoneticPr fontId="3" type="noConversion"/>
  </si>
  <si>
    <t>按房产类型</t>
    <phoneticPr fontId="3" type="noConversion"/>
  </si>
  <si>
    <t>写字楼</t>
    <phoneticPr fontId="3" type="noConversion"/>
  </si>
  <si>
    <t>零售房产</t>
    <phoneticPr fontId="3" type="noConversion"/>
  </si>
  <si>
    <t>工业房产</t>
    <phoneticPr fontId="3" type="noConversion"/>
  </si>
  <si>
    <t>住宅</t>
    <phoneticPr fontId="3" type="noConversion"/>
  </si>
  <si>
    <t>酒店物业</t>
    <phoneticPr fontId="3" type="noConversion"/>
  </si>
  <si>
    <t>正在开发土地</t>
    <phoneticPr fontId="3" type="noConversion"/>
  </si>
  <si>
    <r>
      <rPr>
        <sz val="10"/>
        <color theme="1"/>
        <rFont val="宋体"/>
        <family val="3"/>
        <charset val="134"/>
      </rPr>
      <t>中国</t>
    </r>
    <r>
      <rPr>
        <sz val="10"/>
        <color theme="1"/>
        <rFont val="Arial"/>
        <family val="2"/>
        <charset val="134"/>
      </rPr>
      <t>10</t>
    </r>
    <r>
      <rPr>
        <sz val="10"/>
        <color theme="1"/>
        <rFont val="宋体"/>
        <family val="3"/>
        <charset val="134"/>
      </rPr>
      <t>年间境外大额房地产投资</t>
    </r>
    <phoneticPr fontId="3" type="noConversion"/>
  </si>
  <si>
    <r>
      <rPr>
        <sz val="10"/>
        <color theme="1"/>
        <rFont val="宋体"/>
        <family val="3"/>
        <charset val="134"/>
      </rPr>
      <t>第</t>
    </r>
    <r>
      <rPr>
        <sz val="10"/>
        <color theme="1"/>
        <rFont val="Arial"/>
        <family val="2"/>
        <charset val="134"/>
      </rPr>
      <t>1</t>
    </r>
    <r>
      <rPr>
        <sz val="10"/>
        <color theme="1"/>
        <rFont val="宋体"/>
        <family val="3"/>
        <charset val="134"/>
      </rPr>
      <t>季度</t>
    </r>
    <phoneticPr fontId="3" type="noConversion"/>
  </si>
  <si>
    <r>
      <rPr>
        <sz val="10"/>
        <color theme="1"/>
        <rFont val="宋体"/>
        <family val="3"/>
        <charset val="134"/>
      </rPr>
      <t>第</t>
    </r>
    <r>
      <rPr>
        <sz val="10"/>
        <color theme="1"/>
        <rFont val="Arial"/>
        <family val="2"/>
        <charset val="134"/>
      </rPr>
      <t>2</t>
    </r>
    <r>
      <rPr>
        <sz val="10"/>
        <color theme="1"/>
        <rFont val="宋体"/>
        <family val="3"/>
        <charset val="134"/>
      </rPr>
      <t>季度</t>
    </r>
    <phoneticPr fontId="3" type="noConversion"/>
  </si>
  <si>
    <r>
      <rPr>
        <sz val="10"/>
        <color theme="1"/>
        <rFont val="宋体"/>
        <family val="3"/>
        <charset val="134"/>
      </rPr>
      <t>第</t>
    </r>
    <r>
      <rPr>
        <sz val="10"/>
        <color theme="1"/>
        <rFont val="Arial"/>
        <family val="2"/>
        <charset val="134"/>
      </rPr>
      <t>3</t>
    </r>
    <r>
      <rPr>
        <sz val="10"/>
        <color theme="1"/>
        <rFont val="宋体"/>
        <family val="3"/>
        <charset val="134"/>
      </rPr>
      <t>季度</t>
    </r>
    <phoneticPr fontId="3" type="noConversion"/>
  </si>
  <si>
    <r>
      <rPr>
        <sz val="10"/>
        <color theme="1"/>
        <rFont val="宋体"/>
        <family val="3"/>
        <charset val="134"/>
      </rPr>
      <t>第</t>
    </r>
    <r>
      <rPr>
        <sz val="10"/>
        <color theme="1"/>
        <rFont val="Arial"/>
        <family val="2"/>
        <charset val="134"/>
      </rPr>
      <t>4</t>
    </r>
    <r>
      <rPr>
        <sz val="10"/>
        <color theme="1"/>
        <rFont val="宋体"/>
        <family val="3"/>
        <charset val="134"/>
      </rPr>
      <t>季度</t>
    </r>
    <phoneticPr fontId="3" type="noConversion"/>
  </si>
  <si>
    <t>垂直留空1</t>
  </si>
  <si>
    <t>垂直留空3</t>
  </si>
  <si>
    <t>垂直留空2</t>
    <phoneticPr fontId="3" type="noConversion"/>
  </si>
  <si>
    <t>当前选择</t>
    <phoneticPr fontId="3" type="noConversion"/>
  </si>
  <si>
    <t>按房产类型</t>
    <phoneticPr fontId="3" type="noConversion"/>
  </si>
  <si>
    <t>↺</t>
    <phoneticPr fontId="3" type="noConversion"/>
  </si>
  <si>
    <t xml:space="preserve"> 按国家及地区</t>
    <phoneticPr fontId="3" type="noConversion"/>
  </si>
  <si>
    <t>y</t>
    <phoneticPr fontId="3" type="noConversion"/>
  </si>
  <si>
    <t>x</t>
    <phoneticPr fontId="3" type="noConversion"/>
  </si>
  <si>
    <r>
      <t xml:space="preserve">&lt;- </t>
    </r>
    <r>
      <rPr>
        <sz val="10"/>
        <color theme="1"/>
        <rFont val="宋体"/>
        <family val="3"/>
        <charset val="134"/>
      </rPr>
      <t>遮挡单选按钮</t>
    </r>
    <phoneticPr fontId="3" type="noConversion"/>
  </si>
  <si>
    <t>中国10年间境外大额房地产投资</t>
    <phoneticPr fontId="3" type="noConversion"/>
  </si>
  <si>
    <t>ExcelPro</t>
    <phoneticPr fontId="3" type="noConversion"/>
  </si>
  <si>
    <r>
      <t>ExcelPro</t>
    </r>
    <r>
      <rPr>
        <sz val="10"/>
        <color theme="1"/>
        <rFont val="宋体"/>
        <family val="3"/>
        <charset val="134"/>
      </rPr>
      <t>商业图表</t>
    </r>
    <phoneticPr fontId="3" type="noConversion"/>
  </si>
  <si>
    <t>http://study.163.com/u/ExcelPro</t>
    <phoneticPr fontId="3" type="noConversion"/>
  </si>
  <si>
    <t>http://datanews.caixin.com/2017-05-25/101094588.html</t>
    <phoneticPr fontId="3" type="noConversion"/>
  </si>
  <si>
    <t>原图网址：</t>
    <phoneticPr fontId="3" type="noConversion"/>
  </si>
  <si>
    <t>数据源：</t>
    <phoneticPr fontId="3" type="noConversion"/>
  </si>
  <si>
    <t>http://study.163.com/u/ExcelPro</t>
    <phoneticPr fontId="3" type="noConversion"/>
  </si>
  <si>
    <t>让你的图表动起来 - Excel传统动态图表技术与应用大全</t>
    <phoneticPr fontId="3" type="noConversion"/>
  </si>
  <si>
    <t>想了解如何制作专业有效的职场商业图表与数据可视化，敬请关注以下内容，将带给您最新鲜最专业的职场商业图表资讯。</t>
    <phoneticPr fontId="3" type="noConversion"/>
  </si>
  <si>
    <t>经典畅销图书</t>
    <phoneticPr fontId="3" type="noConversion"/>
  </si>
  <si>
    <t>《Excel图表之道》</t>
  </si>
  <si>
    <t>《用地图说话》</t>
  </si>
  <si>
    <t>京东：</t>
  </si>
  <si>
    <t>http://t.cn/RhYHX1H</t>
    <phoneticPr fontId="3" type="noConversion"/>
  </si>
  <si>
    <t>http://t.cn/RhYHKIb</t>
    <phoneticPr fontId="3" type="noConversion"/>
  </si>
  <si>
    <t>卓越：</t>
  </si>
  <si>
    <t>http://sinaurl.cn/7Pd3O</t>
    <phoneticPr fontId="3" type="noConversion"/>
  </si>
  <si>
    <t>http://t.cn/SXnCQH</t>
    <phoneticPr fontId="3" type="noConversion"/>
  </si>
  <si>
    <t>当当：</t>
  </si>
  <si>
    <t>http://sinaurl.cn/7v4c8</t>
    <phoneticPr fontId="3" type="noConversion"/>
  </si>
  <si>
    <t>http://t.cn/SXnOMW</t>
    <phoneticPr fontId="3" type="noConversion"/>
  </si>
  <si>
    <t>在线视频课程</t>
    <phoneticPr fontId="3" type="noConversion"/>
  </si>
  <si>
    <t>网易云课堂主页：</t>
    <phoneticPr fontId="3" type="noConversion"/>
  </si>
  <si>
    <t>http://study.163.com/u/ExcelPro</t>
    <phoneticPr fontId="3" type="noConversion"/>
  </si>
  <si>
    <r>
      <t xml:space="preserve">向《经济学人》学图表（第1季）  </t>
    </r>
    <r>
      <rPr>
        <sz val="10"/>
        <color rgb="FFFF0000"/>
        <rFont val="微软雅黑 Light"/>
        <family val="2"/>
        <charset val="134"/>
      </rPr>
      <t>经典~</t>
    </r>
    <phoneticPr fontId="3" type="noConversion"/>
  </si>
  <si>
    <t>http://study.163.com/course/courseMain.htm?courseId=1337018</t>
    <phoneticPr fontId="3" type="noConversion"/>
  </si>
  <si>
    <r>
      <t xml:space="preserve">向《经济学人》学图表（第2季）：动态图表与交互设计  </t>
    </r>
    <r>
      <rPr>
        <sz val="10"/>
        <color rgb="FFFF0000"/>
        <rFont val="微软雅黑 Light"/>
        <family val="2"/>
        <charset val="134"/>
      </rPr>
      <t>发烧~</t>
    </r>
    <phoneticPr fontId="3" type="noConversion"/>
  </si>
  <si>
    <t>http://study.163.com/course/courseMain.htm?courseId=1003226022</t>
    <phoneticPr fontId="3" type="noConversion"/>
  </si>
  <si>
    <r>
      <t xml:space="preserve">向《华尔街日报》学图表，第1季  </t>
    </r>
    <r>
      <rPr>
        <sz val="8"/>
        <color rgb="FFFF0000"/>
        <rFont val="微软雅黑 Light"/>
        <family val="2"/>
        <charset val="134"/>
      </rPr>
      <t>含视频+范例+图文教程</t>
    </r>
    <phoneticPr fontId="3" type="noConversion"/>
  </si>
  <si>
    <t>http://study.163.com/course/courseMain.htm?courseId=1096026</t>
    <phoneticPr fontId="3" type="noConversion"/>
  </si>
  <si>
    <r>
      <t xml:space="preserve">向《华尔街日报》学图表，第2季  </t>
    </r>
    <r>
      <rPr>
        <sz val="8"/>
        <color rgb="FFFF0000"/>
        <rFont val="微软雅黑 Light"/>
        <family val="2"/>
        <charset val="134"/>
      </rPr>
      <t>含视频+范例+图文教程</t>
    </r>
    <phoneticPr fontId="3" type="noConversion"/>
  </si>
  <si>
    <t>http://study.163.com/course/courseMain.htm?courseId=1152030</t>
    <phoneticPr fontId="3" type="noConversion"/>
  </si>
  <si>
    <r>
      <t xml:space="preserve">Excel Dashboard 1 ：一页纸仪表板报告  </t>
    </r>
    <r>
      <rPr>
        <sz val="10"/>
        <color rgb="FFFF0000"/>
        <rFont val="微软雅黑 Light"/>
        <family val="2"/>
        <charset val="134"/>
      </rPr>
      <t>经典~</t>
    </r>
    <phoneticPr fontId="3" type="noConversion"/>
  </si>
  <si>
    <t>http://study.163.com/course/courseMain.htm?courseId=1652008</t>
    <phoneticPr fontId="3" type="noConversion"/>
  </si>
  <si>
    <r>
      <t xml:space="preserve">Excel Dashboard 2 ：让你的表格会说话！ </t>
    </r>
    <r>
      <rPr>
        <sz val="10"/>
        <color rgb="FFFF0000"/>
        <rFont val="微软雅黑 Light"/>
        <family val="2"/>
        <charset val="134"/>
      </rPr>
      <t>经典~</t>
    </r>
    <phoneticPr fontId="3" type="noConversion"/>
  </si>
  <si>
    <t>http://study.163.com/course/courseMain.htm?courseId=1002828018</t>
    <phoneticPr fontId="3" type="noConversion"/>
  </si>
  <si>
    <r>
      <t xml:space="preserve">Excel Dashboard 3 ：动态仪表板，会用鼠标就够了！  </t>
    </r>
    <r>
      <rPr>
        <sz val="10"/>
        <color rgb="FFFF0000"/>
        <rFont val="微软雅黑 Light"/>
        <family val="2"/>
        <charset val="134"/>
      </rPr>
      <t>简单~</t>
    </r>
    <phoneticPr fontId="3" type="noConversion"/>
  </si>
  <si>
    <t>http://study.163.com/course/courseMain.htm?courseId=1003032009</t>
    <phoneticPr fontId="3" type="noConversion"/>
  </si>
  <si>
    <r>
      <t xml:space="preserve">Excel 商业图表模板大法 - 即插即用，一键出图！ </t>
    </r>
    <r>
      <rPr>
        <sz val="10"/>
        <color rgb="FF00B050"/>
        <rFont val="微软雅黑 Light"/>
        <family val="2"/>
        <charset val="134"/>
      </rPr>
      <t xml:space="preserve"> New~</t>
    </r>
    <phoneticPr fontId="28" type="noConversion"/>
  </si>
  <si>
    <t>http://study.163.com/course/courseMain.htm?courseId=1003606088</t>
    <phoneticPr fontId="28" type="noConversion"/>
  </si>
  <si>
    <r>
      <t xml:space="preserve">让你的图表动起来 - Excel传统动态图表技术与应用大全  </t>
    </r>
    <r>
      <rPr>
        <sz val="10"/>
        <color rgb="FF00B050"/>
        <rFont val="微软雅黑 Light"/>
        <family val="2"/>
        <charset val="134"/>
      </rPr>
      <t>New~</t>
    </r>
    <phoneticPr fontId="3" type="noConversion"/>
  </si>
  <si>
    <t>http://study.163.com/course/courseMain.htm?courseId=1003792011</t>
    <phoneticPr fontId="3" type="noConversion"/>
  </si>
  <si>
    <t>微博微信博客</t>
    <phoneticPr fontId="3" type="noConversion"/>
  </si>
  <si>
    <t>新浪微博：</t>
    <phoneticPr fontId="3" type="noConversion"/>
  </si>
  <si>
    <t>@刘万祥ExcelPro</t>
    <phoneticPr fontId="3" type="noConversion"/>
  </si>
  <si>
    <t>http://weibo.com/excelpro</t>
    <phoneticPr fontId="3" type="noConversion"/>
  </si>
  <si>
    <t>手机扫描二维码关注微信有干货 →</t>
    <phoneticPr fontId="3" type="noConversion"/>
  </si>
  <si>
    <t>公众微信：</t>
    <phoneticPr fontId="3" type="noConversion"/>
  </si>
  <si>
    <t>iamExcelPro</t>
    <phoneticPr fontId="3" type="noConversion"/>
  </si>
  <si>
    <t>搜狐博客：</t>
    <phoneticPr fontId="3" type="noConversion"/>
  </si>
  <si>
    <t>http://excelpro.blog.sohu.com/</t>
    <phoneticPr fontId="3" type="noConversion"/>
  </si>
  <si>
    <t>（已转新浪博客更新）</t>
    <phoneticPr fontId="3" type="noConversion"/>
  </si>
  <si>
    <t>新浪博客：</t>
    <phoneticPr fontId="3" type="noConversion"/>
  </si>
  <si>
    <t>http://blog.sina.com.cn/excelmap</t>
    <phoneticPr fontId="3" type="noConversion"/>
  </si>
  <si>
    <t>资源下载网盘</t>
    <phoneticPr fontId="3" type="noConversion"/>
  </si>
  <si>
    <t>百度云：</t>
    <phoneticPr fontId="3" type="noConversion"/>
  </si>
  <si>
    <t>http://pan.baidu.com/share/home?uk=1514215854#category/type=0</t>
    <phoneticPr fontId="3" type="noConversion"/>
  </si>
  <si>
    <r>
      <rPr>
        <sz val="10"/>
        <color theme="1"/>
        <rFont val="宋体"/>
        <family val="3"/>
        <charset val="134"/>
      </rPr>
      <t>单位：亿美元
注：统计样本仅计入单笔交易额超过</t>
    </r>
    <r>
      <rPr>
        <sz val="10"/>
        <color theme="1"/>
        <rFont val="Arial"/>
        <family val="2"/>
        <charset val="134"/>
      </rPr>
      <t>1000</t>
    </r>
    <r>
      <rPr>
        <sz val="10"/>
        <color theme="1"/>
        <rFont val="宋体"/>
        <family val="3"/>
        <charset val="134"/>
      </rPr>
      <t>万美元的交易</t>
    </r>
    <r>
      <rPr>
        <sz val="10"/>
        <color theme="1"/>
        <rFont val="Arial"/>
        <family val="2"/>
        <charset val="134"/>
      </rPr>
      <t xml:space="preserve"> 
</t>
    </r>
    <r>
      <rPr>
        <sz val="10"/>
        <color theme="1"/>
        <rFont val="宋体"/>
        <family val="3"/>
        <charset val="134"/>
      </rPr>
      <t>数据来源：</t>
    </r>
    <r>
      <rPr>
        <sz val="10"/>
        <color theme="1"/>
        <rFont val="Arial"/>
        <family val="2"/>
        <charset val="134"/>
      </rPr>
      <t xml:space="preserve">Real Capital Analytics
</t>
    </r>
    <r>
      <rPr>
        <sz val="10"/>
        <color theme="1"/>
        <rFont val="宋体"/>
        <family val="3"/>
        <charset val="134"/>
      </rPr>
      <t xml:space="preserve">原图制作：财新
</t>
    </r>
    <r>
      <rPr>
        <sz val="10"/>
        <color theme="1"/>
        <rFont val="Arial"/>
        <family val="2"/>
        <charset val="134"/>
      </rPr>
      <t xml:space="preserve">Excel </t>
    </r>
    <r>
      <rPr>
        <sz val="10"/>
        <color theme="1"/>
        <rFont val="宋体"/>
        <family val="3"/>
        <charset val="134"/>
      </rPr>
      <t>制图：</t>
    </r>
    <r>
      <rPr>
        <sz val="10"/>
        <color theme="1"/>
        <rFont val="Arial"/>
        <family val="2"/>
        <charset val="134"/>
      </rPr>
      <t>http://study.163.com/u/ExcelPro</t>
    </r>
    <phoneticPr fontId="3" type="noConversion"/>
  </si>
  <si>
    <t>仿制财新动态图表1例</t>
    <phoneticPr fontId="3" type="noConversion"/>
  </si>
  <si>
    <t>辅助标签：</t>
    <phoneticPr fontId="3" type="noConversion"/>
  </si>
  <si>
    <t>作图数据：</t>
    <phoneticPr fontId="3" type="noConversion"/>
  </si>
  <si>
    <t>增加占位行：</t>
    <phoneticPr fontId="3" type="noConversion"/>
  </si>
  <si>
    <r>
      <t xml:space="preserve"> &lt;- </t>
    </r>
    <r>
      <rPr>
        <sz val="10"/>
        <color theme="1"/>
        <rFont val="宋体"/>
        <family val="3"/>
        <charset val="134"/>
      </rPr>
      <t>占位</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</si>
</sst>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5">
    <font>
      <sz val="10"/>
      <color theme="1"/>
      <name val="Arial"/>
      <family val="2"/>
      <charset val="134"/>
    </font>
    <font>
      <b/>
      <sz val="10"/>
      <color theme="1"/>
      <name val="Arial"/>
      <family val="2"/>
      <charset val="134"/>
    </font>
    <font>
      <sz val="10"/>
      <color theme="1"/>
      <name val="Arial"/>
      <family val="2"/>
      <charset val="134"/>
    </font>
    <font>
      <sz val="9"/>
      <name val="Arial"/>
      <family val="2"/>
      <charset val="134"/>
    </font>
    <font>
      <sz val="10"/>
      <color theme="1"/>
      <name val="宋体"/>
      <family val="3"/>
      <charset val="134"/>
    </font>
    <font>
      <b/>
      <sz val="10"/>
      <color theme="1"/>
      <name val="宋体"/>
      <family val="3"/>
      <charset val="134"/>
    </font>
    <font>
      <b/>
      <sz val="10"/>
      <color theme="1"/>
      <name val="Arial"/>
      <family val="2"/>
    </font>
    <font>
      <sz val="10"/>
      <color theme="1"/>
      <name val="Arial"/>
      <family val="3"/>
      <charset val="134"/>
    </font>
    <font>
      <b/>
      <sz val="10"/>
      <color theme="0"/>
      <name val="Arial"/>
      <family val="2"/>
    </font>
    <font>
      <sz val="10"/>
      <color theme="0"/>
      <name val="Arial"/>
      <family val="2"/>
      <charset val="134"/>
    </font>
    <font>
      <sz val="10"/>
      <color theme="0" tint="-0.14999847407452621"/>
      <name val="思源黑体 CN Normal"/>
      <family val="2"/>
      <charset val="134"/>
    </font>
    <font>
      <sz val="10"/>
      <color theme="0" tint="-0.14999847407452621"/>
      <name val="Arial"/>
      <family val="2"/>
      <charset val="134"/>
    </font>
    <font>
      <sz val="12"/>
      <color theme="1"/>
      <name val="思源黑体 CN Bold"/>
      <family val="2"/>
      <charset val="134"/>
    </font>
    <font>
      <u/>
      <sz val="10"/>
      <color theme="10"/>
      <name val="Arial"/>
      <family val="2"/>
      <charset val="134"/>
    </font>
    <font>
      <b/>
      <sz val="12"/>
      <color theme="0" tint="-0.14999847407452621"/>
      <name val="Arial"/>
      <family val="2"/>
    </font>
    <font>
      <b/>
      <sz val="10"/>
      <name val="Arial"/>
      <family val="2"/>
    </font>
    <font>
      <u/>
      <sz val="10"/>
      <color theme="0" tint="-0.499984740745262"/>
      <name val="Arial"/>
      <family val="2"/>
      <charset val="134"/>
    </font>
    <font>
      <u/>
      <sz val="10"/>
      <color theme="10"/>
      <name val="Arial"/>
      <family val="2"/>
    </font>
    <font>
      <sz val="14"/>
      <name val="思源黑体 CN Bold"/>
      <family val="2"/>
      <charset val="134"/>
    </font>
    <font>
      <b/>
      <sz val="12"/>
      <color theme="0"/>
      <name val="Arial"/>
      <family val="2"/>
    </font>
    <font>
      <sz val="16"/>
      <name val="微软雅黑"/>
      <family val="2"/>
      <charset val="134"/>
    </font>
    <font>
      <sz val="10"/>
      <name val="Arial"/>
      <family val="2"/>
      <charset val="134"/>
    </font>
    <font>
      <sz val="10"/>
      <color theme="1"/>
      <name val="微软雅黑 Light"/>
      <family val="2"/>
      <charset val="134"/>
    </font>
    <font>
      <b/>
      <sz val="12"/>
      <name val="微软雅黑 Light"/>
      <family val="2"/>
      <charset val="134"/>
    </font>
    <font>
      <b/>
      <sz val="10"/>
      <color theme="1"/>
      <name val="微软雅黑 Light"/>
      <family val="2"/>
      <charset val="134"/>
    </font>
    <font>
      <sz val="10"/>
      <color rgb="FFFF0000"/>
      <name val="微软雅黑 Light"/>
      <family val="2"/>
      <charset val="134"/>
    </font>
    <font>
      <sz val="8"/>
      <color rgb="FFFF0000"/>
      <name val="微软雅黑 Light"/>
      <family val="2"/>
      <charset val="134"/>
    </font>
    <font>
      <sz val="10"/>
      <color rgb="FF00B050"/>
      <name val="微软雅黑 Light"/>
      <family val="2"/>
      <charset val="134"/>
    </font>
    <font>
      <sz val="9"/>
      <name val="宋体"/>
      <family val="3"/>
      <charset val="134"/>
    </font>
    <font>
      <b/>
      <sz val="10"/>
      <name val="Arial"/>
      <family val="2"/>
      <charset val="134"/>
    </font>
    <font>
      <sz val="10"/>
      <name val="微软雅黑 Light"/>
      <family val="2"/>
      <charset val="134"/>
    </font>
    <font>
      <sz val="10"/>
      <color theme="1"/>
      <name val="Arial"/>
      <family val="2"/>
    </font>
    <font>
      <sz val="10"/>
      <color theme="0" tint="-0.249977111117893"/>
      <name val="Arial"/>
      <family val="2"/>
    </font>
    <font>
      <sz val="10"/>
      <name val="Arial"/>
      <family val="2"/>
    </font>
    <font>
      <sz val="10"/>
      <name val="宋体"/>
      <family val="3"/>
      <charset val="134"/>
    </font>
  </fonts>
  <fills count="10">
    <fill>
      <patternFill patternType="none"/>
    </fill>
    <fill>
      <patternFill patternType="gray125"/>
    </fill>
    <fill>
      <patternFill patternType="solid">
        <fgColor theme="8" tint="0.79998168889431442"/>
        <bgColor indexed="64"/>
      </patternFill>
    </fill>
    <fill>
      <patternFill patternType="solid">
        <fgColor theme="1"/>
        <bgColor indexed="64"/>
      </patternFill>
    </fill>
    <fill>
      <patternFill patternType="solid">
        <fgColor rgb="FFFFFF00"/>
        <bgColor indexed="64"/>
      </patternFill>
    </fill>
    <fill>
      <patternFill patternType="solid">
        <fgColor rgb="FF202020"/>
        <bgColor indexed="64"/>
      </patternFill>
    </fill>
    <fill>
      <patternFill patternType="solid">
        <fgColor rgb="FFFF0000"/>
        <bgColor indexed="64"/>
      </patternFill>
    </fill>
    <fill>
      <patternFill patternType="solid">
        <fgColor theme="4"/>
        <bgColor indexed="64"/>
      </patternFill>
    </fill>
    <fill>
      <patternFill patternType="solid">
        <fgColor theme="2"/>
        <bgColor indexed="64"/>
      </patternFill>
    </fill>
    <fill>
      <patternFill patternType="solid">
        <fgColor theme="2" tint="-9.9978637043366805E-2"/>
        <bgColor indexed="64"/>
      </patternFill>
    </fill>
  </fills>
  <borders count="12">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s>
  <cellStyleXfs count="5">
    <xf numFmtId="0" fontId="0" fillId="0" borderId="0">
      <alignment vertical="center"/>
    </xf>
    <xf numFmtId="0" fontId="13"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 fillId="0" borderId="0">
      <alignment vertical="center"/>
    </xf>
    <xf numFmtId="0" fontId="13" fillId="0" borderId="0" applyNumberFormat="0" applyFill="0" applyBorder="0" applyAlignment="0" applyProtection="0">
      <alignment vertical="center"/>
    </xf>
  </cellStyleXfs>
  <cellXfs count="85">
    <xf numFmtId="0" fontId="0" fillId="0" borderId="0" xfId="0">
      <alignment vertical="center"/>
    </xf>
    <xf numFmtId="0" fontId="2" fillId="0" borderId="0" xfId="0" applyFont="1">
      <alignment vertical="center"/>
    </xf>
    <xf numFmtId="0" fontId="4" fillId="0" borderId="0" xfId="0" applyFont="1">
      <alignment vertical="center"/>
    </xf>
    <xf numFmtId="0" fontId="7" fillId="0" borderId="0" xfId="0" applyFont="1">
      <alignment vertical="center"/>
    </xf>
    <xf numFmtId="0" fontId="0" fillId="0" borderId="0" xfId="0" applyFont="1">
      <alignment vertical="center"/>
    </xf>
    <xf numFmtId="0" fontId="2" fillId="2" borderId="0" xfId="0" applyFont="1" applyFill="1">
      <alignment vertical="center"/>
    </xf>
    <xf numFmtId="0" fontId="5" fillId="2" borderId="0" xfId="0" applyFont="1" applyFill="1">
      <alignment vertical="center"/>
    </xf>
    <xf numFmtId="0" fontId="1" fillId="2" borderId="0" xfId="0" applyFont="1" applyFill="1">
      <alignment vertical="center"/>
    </xf>
    <xf numFmtId="0" fontId="6" fillId="2" borderId="0" xfId="0" applyFont="1" applyFill="1">
      <alignment vertical="center"/>
    </xf>
    <xf numFmtId="0" fontId="8" fillId="3" borderId="0" xfId="0" applyFont="1" applyFill="1">
      <alignment vertical="center"/>
    </xf>
    <xf numFmtId="0" fontId="2" fillId="0" borderId="0" xfId="0" applyFont="1" applyFill="1">
      <alignment vertical="center"/>
    </xf>
    <xf numFmtId="0" fontId="8" fillId="0" borderId="0" xfId="0" applyFont="1" applyFill="1">
      <alignment vertical="center"/>
    </xf>
    <xf numFmtId="0" fontId="0" fillId="4" borderId="0" xfId="0" applyFill="1">
      <alignment vertical="center"/>
    </xf>
    <xf numFmtId="0" fontId="0" fillId="0" borderId="0" xfId="0" applyFill="1">
      <alignment vertical="center"/>
    </xf>
    <xf numFmtId="0" fontId="0" fillId="5" borderId="0" xfId="0" applyFill="1">
      <alignment vertical="center"/>
    </xf>
    <xf numFmtId="0" fontId="8" fillId="0" borderId="2" xfId="0" applyFont="1" applyFill="1" applyBorder="1">
      <alignment vertical="center"/>
    </xf>
    <xf numFmtId="0" fontId="7" fillId="0" borderId="0" xfId="0" applyFont="1" applyAlignment="1">
      <alignment vertical="center"/>
    </xf>
    <xf numFmtId="0" fontId="10" fillId="5" borderId="1" xfId="0" applyFont="1" applyFill="1" applyBorder="1" applyAlignment="1">
      <alignment horizontal="center" vertical="center"/>
    </xf>
    <xf numFmtId="0" fontId="11" fillId="5" borderId="0" xfId="0" applyFont="1" applyFill="1">
      <alignment vertical="center"/>
    </xf>
    <xf numFmtId="0" fontId="0" fillId="4" borderId="10" xfId="0" applyFill="1" applyBorder="1">
      <alignment vertical="center"/>
    </xf>
    <xf numFmtId="0" fontId="9" fillId="6" borderId="0" xfId="0" applyFont="1" applyFill="1">
      <alignment vertical="center"/>
    </xf>
    <xf numFmtId="0" fontId="12" fillId="0" borderId="0" xfId="0" applyFont="1" applyFill="1">
      <alignment vertical="center"/>
    </xf>
    <xf numFmtId="0" fontId="13" fillId="0" borderId="0" xfId="1" applyFill="1">
      <alignment vertical="center"/>
    </xf>
    <xf numFmtId="0" fontId="14" fillId="5" borderId="1" xfId="0" applyFont="1" applyFill="1" applyBorder="1" applyAlignment="1">
      <alignment horizontal="center" vertical="center"/>
    </xf>
    <xf numFmtId="0" fontId="13" fillId="0" borderId="0" xfId="1">
      <alignment vertical="center"/>
    </xf>
    <xf numFmtId="0" fontId="15" fillId="2" borderId="3" xfId="0" applyFont="1" applyFill="1" applyBorder="1">
      <alignment vertical="center"/>
    </xf>
    <xf numFmtId="0" fontId="15" fillId="2" borderId="4" xfId="0" applyFont="1" applyFill="1" applyBorder="1">
      <alignment vertical="center"/>
    </xf>
    <xf numFmtId="0" fontId="16" fillId="5" borderId="0" xfId="1" applyFont="1" applyFill="1">
      <alignment vertical="center"/>
    </xf>
    <xf numFmtId="0" fontId="18" fillId="0" borderId="0" xfId="2" quotePrefix="1" applyFont="1">
      <alignment vertical="center"/>
    </xf>
    <xf numFmtId="0" fontId="2" fillId="0" borderId="0" xfId="3">
      <alignment vertical="center"/>
    </xf>
    <xf numFmtId="0" fontId="2" fillId="0" borderId="0" xfId="3" applyFill="1">
      <alignment vertical="center"/>
    </xf>
    <xf numFmtId="0" fontId="19" fillId="7" borderId="2" xfId="3" applyFont="1" applyFill="1" applyBorder="1" applyAlignment="1">
      <alignment vertical="center"/>
    </xf>
    <xf numFmtId="0" fontId="20" fillId="8" borderId="3" xfId="3" applyFont="1" applyFill="1" applyBorder="1" applyAlignment="1">
      <alignment vertical="center"/>
    </xf>
    <xf numFmtId="0" fontId="21" fillId="8" borderId="3" xfId="3" applyFont="1" applyFill="1" applyBorder="1" applyAlignment="1">
      <alignment vertical="center"/>
    </xf>
    <xf numFmtId="0" fontId="21" fillId="8" borderId="4" xfId="3" applyFont="1" applyFill="1" applyBorder="1" applyAlignment="1">
      <alignment vertical="center"/>
    </xf>
    <xf numFmtId="0" fontId="2" fillId="0" borderId="0" xfId="3" applyFill="1" applyAlignment="1">
      <alignment vertical="center"/>
    </xf>
    <xf numFmtId="0" fontId="2" fillId="0" borderId="11" xfId="3" applyFill="1" applyBorder="1" applyAlignment="1" applyProtection="1">
      <alignment vertical="center"/>
      <protection locked="0"/>
    </xf>
    <xf numFmtId="0" fontId="2" fillId="0" borderId="0" xfId="3" applyAlignment="1">
      <alignment vertical="center"/>
    </xf>
    <xf numFmtId="0" fontId="2" fillId="8" borderId="5" xfId="3" applyFill="1" applyBorder="1">
      <alignment vertical="center"/>
    </xf>
    <xf numFmtId="0" fontId="2" fillId="8" borderId="0" xfId="3" applyFill="1" applyBorder="1">
      <alignment vertical="center"/>
    </xf>
    <xf numFmtId="0" fontId="2" fillId="8" borderId="6" xfId="3" applyFill="1" applyBorder="1">
      <alignment vertical="center"/>
    </xf>
    <xf numFmtId="0" fontId="2" fillId="8" borderId="7" xfId="3" applyFill="1" applyBorder="1">
      <alignment vertical="center"/>
    </xf>
    <xf numFmtId="0" fontId="2" fillId="8" borderId="8" xfId="3" applyFill="1" applyBorder="1">
      <alignment vertical="center"/>
    </xf>
    <xf numFmtId="0" fontId="2" fillId="8" borderId="9" xfId="3" applyFill="1" applyBorder="1">
      <alignment vertical="center"/>
    </xf>
    <xf numFmtId="0" fontId="22" fillId="0" borderId="0" xfId="3" applyFont="1">
      <alignment vertical="center"/>
    </xf>
    <xf numFmtId="0" fontId="23" fillId="9" borderId="0" xfId="3" applyFont="1" applyFill="1">
      <alignment vertical="center"/>
    </xf>
    <xf numFmtId="0" fontId="21" fillId="9" borderId="0" xfId="3" applyFont="1" applyFill="1">
      <alignment vertical="center"/>
    </xf>
    <xf numFmtId="0" fontId="24" fillId="0" borderId="0" xfId="3" applyFont="1">
      <alignment vertical="center"/>
    </xf>
    <xf numFmtId="0" fontId="1" fillId="0" borderId="0" xfId="3" applyFont="1">
      <alignment vertical="center"/>
    </xf>
    <xf numFmtId="0" fontId="22" fillId="0" borderId="0" xfId="3" applyFont="1" applyAlignment="1">
      <alignment horizontal="right" vertical="center"/>
    </xf>
    <xf numFmtId="0" fontId="13" fillId="0" borderId="0" xfId="4">
      <alignment vertical="center"/>
    </xf>
    <xf numFmtId="0" fontId="2" fillId="0" borderId="0" xfId="3" applyAlignment="1">
      <alignment horizontal="right" vertical="center"/>
    </xf>
    <xf numFmtId="0" fontId="2" fillId="0" borderId="0" xfId="3" applyAlignment="1">
      <alignment horizontal="left" vertical="center"/>
    </xf>
    <xf numFmtId="0" fontId="13" fillId="0" borderId="0" xfId="4" applyAlignment="1">
      <alignment horizontal="left" vertical="center"/>
    </xf>
    <xf numFmtId="0" fontId="17" fillId="0" borderId="0" xfId="2" applyAlignment="1">
      <alignment horizontal="left" vertical="center"/>
    </xf>
    <xf numFmtId="0" fontId="29" fillId="9" borderId="0" xfId="3" applyFont="1" applyFill="1">
      <alignment vertical="center"/>
    </xf>
    <xf numFmtId="0" fontId="22" fillId="0" borderId="0" xfId="3" quotePrefix="1" applyFont="1">
      <alignment vertical="center"/>
    </xf>
    <xf numFmtId="0" fontId="30" fillId="9" borderId="0" xfId="3" applyFont="1" applyFill="1">
      <alignment vertical="center"/>
    </xf>
    <xf numFmtId="0" fontId="31" fillId="0" borderId="0" xfId="0" applyFont="1">
      <alignment vertical="center"/>
    </xf>
    <xf numFmtId="0" fontId="31" fillId="2" borderId="2" xfId="0" applyFont="1" applyFill="1" applyBorder="1">
      <alignment vertical="center"/>
    </xf>
    <xf numFmtId="0" fontId="31" fillId="0" borderId="0" xfId="0" applyFont="1" applyFill="1">
      <alignment vertical="center"/>
    </xf>
    <xf numFmtId="0" fontId="31" fillId="0" borderId="2" xfId="0" applyFont="1" applyFill="1" applyBorder="1">
      <alignment vertical="center"/>
    </xf>
    <xf numFmtId="0" fontId="31" fillId="0" borderId="5" xfId="0" applyFont="1" applyBorder="1">
      <alignment vertical="center"/>
    </xf>
    <xf numFmtId="0" fontId="31" fillId="0" borderId="0" xfId="0" applyFont="1" applyBorder="1">
      <alignment vertical="center"/>
    </xf>
    <xf numFmtId="0" fontId="31" fillId="0" borderId="6" xfId="0" applyFont="1" applyBorder="1">
      <alignment vertical="center"/>
    </xf>
    <xf numFmtId="0" fontId="31" fillId="0" borderId="5" xfId="0" applyFont="1" applyFill="1" applyBorder="1">
      <alignment vertical="center"/>
    </xf>
    <xf numFmtId="0" fontId="31" fillId="0" borderId="7" xfId="0" applyFont="1" applyFill="1" applyBorder="1">
      <alignment vertical="center"/>
    </xf>
    <xf numFmtId="0" fontId="31" fillId="0" borderId="8" xfId="0" applyFont="1" applyBorder="1">
      <alignment vertical="center"/>
    </xf>
    <xf numFmtId="0" fontId="31" fillId="0" borderId="9" xfId="0" applyFont="1" applyBorder="1">
      <alignment vertical="center"/>
    </xf>
    <xf numFmtId="0" fontId="31" fillId="0" borderId="6" xfId="0" applyFont="1" applyFill="1" applyBorder="1">
      <alignment vertical="center"/>
    </xf>
    <xf numFmtId="0" fontId="31" fillId="2" borderId="5" xfId="0" applyFont="1" applyFill="1" applyBorder="1">
      <alignment vertical="center"/>
    </xf>
    <xf numFmtId="0" fontId="31" fillId="2" borderId="0" xfId="0" applyFont="1" applyFill="1" applyBorder="1">
      <alignment vertical="center"/>
    </xf>
    <xf numFmtId="0" fontId="31" fillId="2" borderId="6" xfId="0" applyFont="1" applyFill="1" applyBorder="1">
      <alignment vertical="center"/>
    </xf>
    <xf numFmtId="0" fontId="32" fillId="0" borderId="0" xfId="0" applyFont="1" applyBorder="1">
      <alignment vertical="center"/>
    </xf>
    <xf numFmtId="0" fontId="32" fillId="0" borderId="6" xfId="0" applyFont="1" applyBorder="1">
      <alignment vertical="center"/>
    </xf>
    <xf numFmtId="0" fontId="31" fillId="0" borderId="7" xfId="0" applyFont="1" applyBorder="1">
      <alignment vertical="center"/>
    </xf>
    <xf numFmtId="0" fontId="31" fillId="0" borderId="2" xfId="0" applyFont="1" applyBorder="1">
      <alignment vertical="center"/>
    </xf>
    <xf numFmtId="0" fontId="31" fillId="0" borderId="9" xfId="0" applyFont="1" applyFill="1" applyBorder="1">
      <alignment vertical="center"/>
    </xf>
    <xf numFmtId="2" fontId="31" fillId="4" borderId="6" xfId="0" applyNumberFormat="1" applyFont="1" applyFill="1" applyBorder="1">
      <alignment vertical="center"/>
    </xf>
    <xf numFmtId="0" fontId="33" fillId="0" borderId="0" xfId="0" applyFont="1">
      <alignment vertical="center"/>
    </xf>
    <xf numFmtId="0" fontId="33" fillId="0" borderId="0" xfId="0" applyFont="1" applyFill="1">
      <alignment vertical="center"/>
    </xf>
    <xf numFmtId="0" fontId="34" fillId="0" borderId="0" xfId="0" applyFont="1" applyFill="1">
      <alignment vertical="center"/>
    </xf>
    <xf numFmtId="0" fontId="34" fillId="0" borderId="0" xfId="0" applyFont="1">
      <alignment vertical="center"/>
    </xf>
    <xf numFmtId="0" fontId="2" fillId="0" borderId="8" xfId="0" applyFont="1" applyBorder="1">
      <alignment vertical="center"/>
    </xf>
    <xf numFmtId="0" fontId="31" fillId="0" borderId="4" xfId="0" applyFont="1" applyFill="1" applyBorder="1">
      <alignment vertical="center"/>
    </xf>
  </cellXfs>
  <cellStyles count="5">
    <cellStyle name="常规" xfId="0" builtinId="0"/>
    <cellStyle name="常规 3" xfId="3"/>
    <cellStyle name="超链接" xfId="1" builtinId="8"/>
    <cellStyle name="超链接 2" xfId="2"/>
    <cellStyle name="超链接 2 2" xfId="4"/>
  </cellStyles>
  <dxfs count="4">
    <dxf>
      <fill>
        <patternFill>
          <bgColor theme="0" tint="-4.9989318521683403E-2"/>
        </patternFill>
      </fill>
    </dxf>
    <dxf>
      <fill>
        <patternFill>
          <bgColor theme="0" tint="-4.9989318521683403E-2"/>
        </patternFill>
      </fill>
    </dxf>
    <dxf>
      <font>
        <color auto="1"/>
      </font>
      <fill>
        <patternFill>
          <bgColor theme="0" tint="-4.9989318521683403E-2"/>
        </patternFill>
      </fill>
    </dxf>
    <dxf>
      <font>
        <color auto="1"/>
      </font>
      <fill>
        <patternFill>
          <bgColor theme="0" tint="-4.9989318521683403E-2"/>
        </patternFill>
      </fill>
    </dxf>
  </dxfs>
  <tableStyles count="0" defaultTableStyle="TableStyleMedium2" defaultPivotStyle="PivotStyleLight16"/>
  <colors>
    <mruColors>
      <color rgb="FF202020"/>
      <color rgb="FF6C6C6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control!$B$10</c:f>
          <c:strCache>
            <c:ptCount val="1"/>
            <c:pt idx="0">
              <c:v>中国10年间境外大额房地产投资</c:v>
            </c:pt>
          </c:strCache>
        </c:strRef>
      </c:tx>
      <c:layout>
        <c:manualLayout>
          <c:xMode val="edge"/>
          <c:yMode val="edge"/>
          <c:x val="2.1750098371146769E-2"/>
          <c:y val="1.23838592574118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95000"/>
                </a:schemeClr>
              </a:solidFill>
              <a:latin typeface="思源黑体 CN Bold" panose="020B0800000000000000" pitchFamily="34" charset="-122"/>
              <a:ea typeface="思源黑体 CN Bold" panose="020B0800000000000000" pitchFamily="34" charset="-122"/>
              <a:cs typeface="+mn-cs"/>
            </a:defRPr>
          </a:pPr>
          <a:endParaRPr lang="zh-CN"/>
        </a:p>
      </c:txPr>
    </c:title>
    <c:autoTitleDeleted val="0"/>
    <c:plotArea>
      <c:layout>
        <c:manualLayout>
          <c:layoutTarget val="inner"/>
          <c:xMode val="edge"/>
          <c:yMode val="edge"/>
          <c:x val="0.19794833083881047"/>
          <c:y val="1.8503693230296679E-2"/>
          <c:w val="0.75214923754365415"/>
          <c:h val="0.93361546524950634"/>
        </c:manualLayout>
      </c:layout>
      <c:barChart>
        <c:barDir val="col"/>
        <c:grouping val="stacked"/>
        <c:varyColors val="0"/>
        <c:ser>
          <c:idx val="0"/>
          <c:order val="0"/>
          <c:tx>
            <c:strRef>
              <c:f>calc!$P$9</c:f>
              <c:strCache>
                <c:ptCount val="1"/>
                <c:pt idx="0">
                  <c:v>第1季度</c:v>
                </c:pt>
              </c:strCache>
            </c:strRef>
          </c:tx>
          <c:spPr>
            <a:solidFill>
              <a:srgbClr val="9CBDB3"/>
            </a:solid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calc!$Q$9:$AA$9</c:f>
              <c:numCache>
                <c:formatCode>General</c:formatCode>
                <c:ptCount val="11"/>
                <c:pt idx="0">
                  <c:v>0.55000000000000004</c:v>
                </c:pt>
                <c:pt idx="1">
                  <c:v>0.15</c:v>
                </c:pt>
                <c:pt idx="2">
                  <c:v>0.49</c:v>
                </c:pt>
                <c:pt idx="3">
                  <c:v>8.49</c:v>
                </c:pt>
                <c:pt idx="4">
                  <c:v>3.1</c:v>
                </c:pt>
                <c:pt idx="5">
                  <c:v>23.99</c:v>
                </c:pt>
                <c:pt idx="6">
                  <c:v>33.799999999999997</c:v>
                </c:pt>
                <c:pt idx="7">
                  <c:v>38.32</c:v>
                </c:pt>
                <c:pt idx="8">
                  <c:v>55.51</c:v>
                </c:pt>
                <c:pt idx="9">
                  <c:v>71.239999999999995</c:v>
                </c:pt>
                <c:pt idx="10">
                  <c:v>57.61</c:v>
                </c:pt>
              </c:numCache>
            </c:numRef>
          </c:val>
          <c:extLst>
            <c:ext xmlns:c16="http://schemas.microsoft.com/office/drawing/2014/chart" uri="{C3380CC4-5D6E-409C-BE32-E72D297353CC}">
              <c16:uniqueId val="{00000000-5154-4E50-8EB5-3894D3D9E0D3}"/>
            </c:ext>
          </c:extLst>
        </c:ser>
        <c:ser>
          <c:idx val="1"/>
          <c:order val="1"/>
          <c:tx>
            <c:strRef>
              <c:f>calc!$P$10</c:f>
              <c:strCache>
                <c:ptCount val="1"/>
                <c:pt idx="0">
                  <c:v>第2季度</c:v>
                </c:pt>
              </c:strCache>
            </c:strRef>
          </c:tx>
          <c:spPr>
            <a:solidFill>
              <a:srgbClr val="D9CCAF"/>
            </a:solid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calc!$Q$10:$AA$10</c:f>
              <c:numCache>
                <c:formatCode>General</c:formatCode>
                <c:ptCount val="11"/>
                <c:pt idx="0">
                  <c:v>3.7</c:v>
                </c:pt>
                <c:pt idx="1">
                  <c:v>0</c:v>
                </c:pt>
                <c:pt idx="2">
                  <c:v>1.08</c:v>
                </c:pt>
                <c:pt idx="3">
                  <c:v>4.91</c:v>
                </c:pt>
                <c:pt idx="4">
                  <c:v>8.18</c:v>
                </c:pt>
                <c:pt idx="5">
                  <c:v>17.170000000000002</c:v>
                </c:pt>
                <c:pt idx="6">
                  <c:v>38.44</c:v>
                </c:pt>
                <c:pt idx="7">
                  <c:v>38.18</c:v>
                </c:pt>
                <c:pt idx="8">
                  <c:v>40.590000000000003</c:v>
                </c:pt>
                <c:pt idx="9">
                  <c:v>74.89</c:v>
                </c:pt>
                <c:pt idx="10">
                  <c:v>0</c:v>
                </c:pt>
              </c:numCache>
            </c:numRef>
          </c:val>
          <c:extLst>
            <c:ext xmlns:c16="http://schemas.microsoft.com/office/drawing/2014/chart" uri="{C3380CC4-5D6E-409C-BE32-E72D297353CC}">
              <c16:uniqueId val="{00000001-5154-4E50-8EB5-3894D3D9E0D3}"/>
            </c:ext>
          </c:extLst>
        </c:ser>
        <c:ser>
          <c:idx val="2"/>
          <c:order val="2"/>
          <c:tx>
            <c:strRef>
              <c:f>calc!$P$11</c:f>
              <c:strCache>
                <c:ptCount val="1"/>
                <c:pt idx="0">
                  <c:v>第3季度</c:v>
                </c:pt>
              </c:strCache>
            </c:strRef>
          </c:tx>
          <c:spPr>
            <a:solidFill>
              <a:srgbClr val="FBBD63"/>
            </a:solid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calc!$Q$11:$AA$11</c:f>
              <c:numCache>
                <c:formatCode>General</c:formatCode>
                <c:ptCount val="11"/>
                <c:pt idx="0">
                  <c:v>2.96</c:v>
                </c:pt>
                <c:pt idx="1">
                  <c:v>2.27</c:v>
                </c:pt>
                <c:pt idx="2">
                  <c:v>1.96</c:v>
                </c:pt>
                <c:pt idx="3">
                  <c:v>8.57</c:v>
                </c:pt>
                <c:pt idx="4">
                  <c:v>4.45</c:v>
                </c:pt>
                <c:pt idx="5">
                  <c:v>5.88</c:v>
                </c:pt>
                <c:pt idx="6">
                  <c:v>22.75</c:v>
                </c:pt>
                <c:pt idx="7">
                  <c:v>34.479999999999997</c:v>
                </c:pt>
                <c:pt idx="8">
                  <c:v>39.83</c:v>
                </c:pt>
                <c:pt idx="9">
                  <c:v>101.25</c:v>
                </c:pt>
                <c:pt idx="10">
                  <c:v>0</c:v>
                </c:pt>
              </c:numCache>
            </c:numRef>
          </c:val>
          <c:extLst>
            <c:ext xmlns:c16="http://schemas.microsoft.com/office/drawing/2014/chart" uri="{C3380CC4-5D6E-409C-BE32-E72D297353CC}">
              <c16:uniqueId val="{00000002-5154-4E50-8EB5-3894D3D9E0D3}"/>
            </c:ext>
          </c:extLst>
        </c:ser>
        <c:ser>
          <c:idx val="3"/>
          <c:order val="3"/>
          <c:tx>
            <c:strRef>
              <c:f>calc!$P$12</c:f>
              <c:strCache>
                <c:ptCount val="1"/>
                <c:pt idx="0">
                  <c:v>第4季度</c:v>
                </c:pt>
              </c:strCache>
            </c:strRef>
          </c:tx>
          <c:spPr>
            <a:solidFill>
              <a:srgbClr val="E87D53"/>
            </a:solid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calc!$Q$12:$AA$12</c:f>
              <c:numCache>
                <c:formatCode>General</c:formatCode>
                <c:ptCount val="11"/>
                <c:pt idx="0">
                  <c:v>4.75</c:v>
                </c:pt>
                <c:pt idx="1">
                  <c:v>0.4</c:v>
                </c:pt>
                <c:pt idx="2">
                  <c:v>2.19</c:v>
                </c:pt>
                <c:pt idx="3">
                  <c:v>3.75</c:v>
                </c:pt>
                <c:pt idx="4">
                  <c:v>10.88</c:v>
                </c:pt>
                <c:pt idx="5">
                  <c:v>7.34</c:v>
                </c:pt>
                <c:pt idx="6">
                  <c:v>59.65</c:v>
                </c:pt>
                <c:pt idx="7">
                  <c:v>37.32</c:v>
                </c:pt>
                <c:pt idx="8">
                  <c:v>96.92</c:v>
                </c:pt>
                <c:pt idx="9">
                  <c:v>100.02</c:v>
                </c:pt>
                <c:pt idx="10">
                  <c:v>0</c:v>
                </c:pt>
              </c:numCache>
            </c:numRef>
          </c:val>
          <c:extLst>
            <c:ext xmlns:c16="http://schemas.microsoft.com/office/drawing/2014/chart" uri="{C3380CC4-5D6E-409C-BE32-E72D297353CC}">
              <c16:uniqueId val="{00000003-5154-4E50-8EB5-3894D3D9E0D3}"/>
            </c:ext>
          </c:extLst>
        </c:ser>
        <c:ser>
          <c:idx val="6"/>
          <c:order val="6"/>
          <c:tx>
            <c:strRef>
              <c:f>calc!$P$15</c:f>
              <c:strCache>
                <c:ptCount val="1"/>
                <c:pt idx="0">
                  <c:v>EMEA其他国家及地区</c:v>
                </c:pt>
              </c:strCache>
            </c:strRef>
          </c:tx>
          <c:spPr>
            <a:solidFill>
              <a:srgbClr val="E3919F"/>
            </a:solid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calc!$Q$15:$AA$15</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04-5154-4E50-8EB5-3894D3D9E0D3}"/>
            </c:ext>
          </c:extLst>
        </c:ser>
        <c:ser>
          <c:idx val="7"/>
          <c:order val="7"/>
          <c:tx>
            <c:strRef>
              <c:f>calc!$P$16</c:f>
              <c:strCache>
                <c:ptCount val="1"/>
              </c:strCache>
            </c:strRef>
          </c:tx>
          <c:spPr>
            <a:no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calc!$Q$16:$AA$16</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05-5154-4E50-8EB5-3894D3D9E0D3}"/>
            </c:ext>
          </c:extLst>
        </c:ser>
        <c:ser>
          <c:idx val="8"/>
          <c:order val="8"/>
          <c:tx>
            <c:strRef>
              <c:f>calc!$P$17</c:f>
              <c:strCache>
                <c:ptCount val="1"/>
                <c:pt idx="0">
                  <c:v>美洲其他国家及地区</c:v>
                </c:pt>
              </c:strCache>
            </c:strRef>
          </c:tx>
          <c:spPr>
            <a:solidFill>
              <a:srgbClr val="FAD462"/>
            </a:solid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calc!$Q$17:$AA$17</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06-5154-4E50-8EB5-3894D3D9E0D3}"/>
            </c:ext>
          </c:extLst>
        </c:ser>
        <c:ser>
          <c:idx val="9"/>
          <c:order val="9"/>
          <c:tx>
            <c:strRef>
              <c:f>calc!$P$18</c:f>
              <c:strCache>
                <c:ptCount val="1"/>
              </c:strCache>
            </c:strRef>
          </c:tx>
          <c:spPr>
            <a:no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calc!$Q$18:$AA$18</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07-5154-4E50-8EB5-3894D3D9E0D3}"/>
            </c:ext>
          </c:extLst>
        </c:ser>
        <c:ser>
          <c:idx val="10"/>
          <c:order val="10"/>
          <c:tx>
            <c:strRef>
              <c:f>calc!$P$19</c:f>
              <c:strCache>
                <c:ptCount val="1"/>
                <c:pt idx="0">
                  <c:v>环太平洋其他地区</c:v>
                </c:pt>
              </c:strCache>
            </c:strRef>
          </c:tx>
          <c:spPr>
            <a:solidFill>
              <a:srgbClr val="FAC492"/>
            </a:solid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calc!$Q$19:$AA$19</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08-5154-4E50-8EB5-3894D3D9E0D3}"/>
            </c:ext>
          </c:extLst>
        </c:ser>
        <c:ser>
          <c:idx val="11"/>
          <c:order val="11"/>
          <c:tx>
            <c:strRef>
              <c:f>calc!$P$20</c:f>
              <c:strCache>
                <c:ptCount val="1"/>
              </c:strCache>
            </c:strRef>
          </c:tx>
          <c:spPr>
            <a:no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calc!$Q$20:$AA$20</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09-5154-4E50-8EB5-3894D3D9E0D3}"/>
            </c:ext>
          </c:extLst>
        </c:ser>
        <c:ser>
          <c:idx val="12"/>
          <c:order val="12"/>
          <c:tx>
            <c:strRef>
              <c:f>calc!$P$21</c:f>
              <c:strCache>
                <c:ptCount val="1"/>
                <c:pt idx="0">
                  <c:v>亚洲其他国家及地区</c:v>
                </c:pt>
              </c:strCache>
            </c:strRef>
          </c:tx>
          <c:spPr>
            <a:solidFill>
              <a:srgbClr val="FAB4C2"/>
            </a:solid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calc!$Q$21:$AA$21</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0A-5154-4E50-8EB5-3894D3D9E0D3}"/>
            </c:ext>
          </c:extLst>
        </c:ser>
        <c:ser>
          <c:idx val="13"/>
          <c:order val="13"/>
          <c:tx>
            <c:strRef>
              <c:f>calc!$P$22</c:f>
              <c:strCache>
                <c:ptCount val="1"/>
              </c:strCache>
            </c:strRef>
          </c:tx>
          <c:spPr>
            <a:no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calc!$Q$22:$AA$22</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0B-5154-4E50-8EB5-3894D3D9E0D3}"/>
            </c:ext>
          </c:extLst>
        </c:ser>
        <c:ser>
          <c:idx val="14"/>
          <c:order val="14"/>
          <c:tx>
            <c:strRef>
              <c:f>calc!$P$23</c:f>
              <c:strCache>
                <c:ptCount val="1"/>
                <c:pt idx="0">
                  <c:v>韩国</c:v>
                </c:pt>
              </c:strCache>
            </c:strRef>
          </c:tx>
          <c:spPr>
            <a:solidFill>
              <a:srgbClr val="FAA4F2"/>
            </a:solid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calc!$Q$23:$AA$23</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0C-5154-4E50-8EB5-3894D3D9E0D3}"/>
            </c:ext>
          </c:extLst>
        </c:ser>
        <c:ser>
          <c:idx val="15"/>
          <c:order val="15"/>
          <c:tx>
            <c:strRef>
              <c:f>calc!$P$24</c:f>
              <c:strCache>
                <c:ptCount val="1"/>
              </c:strCache>
            </c:strRef>
          </c:tx>
          <c:spPr>
            <a:no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calc!$Q$24:$AA$24</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0D-5154-4E50-8EB5-3894D3D9E0D3}"/>
            </c:ext>
          </c:extLst>
        </c:ser>
        <c:ser>
          <c:idx val="16"/>
          <c:order val="16"/>
          <c:tx>
            <c:strRef>
              <c:f>calc!$P$25</c:f>
              <c:strCache>
                <c:ptCount val="1"/>
                <c:pt idx="0">
                  <c:v>日本</c:v>
                </c:pt>
              </c:strCache>
            </c:strRef>
          </c:tx>
          <c:spPr>
            <a:solidFill>
              <a:srgbClr val="FF5D3D"/>
            </a:solid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calc!$Q$25:$AA$25</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0E-5154-4E50-8EB5-3894D3D9E0D3}"/>
            </c:ext>
          </c:extLst>
        </c:ser>
        <c:ser>
          <c:idx val="17"/>
          <c:order val="17"/>
          <c:tx>
            <c:strRef>
              <c:f>calc!$P$26</c:f>
              <c:strCache>
                <c:ptCount val="1"/>
              </c:strCache>
            </c:strRef>
          </c:tx>
          <c:spPr>
            <a:no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calc!$Q$26:$AA$26</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0F-5154-4E50-8EB5-3894D3D9E0D3}"/>
            </c:ext>
          </c:extLst>
        </c:ser>
        <c:ser>
          <c:idx val="18"/>
          <c:order val="18"/>
          <c:tx>
            <c:strRef>
              <c:f>calc!$P$27</c:f>
              <c:strCache>
                <c:ptCount val="1"/>
                <c:pt idx="0">
                  <c:v>德国</c:v>
                </c:pt>
              </c:strCache>
            </c:strRef>
          </c:tx>
          <c:spPr>
            <a:solidFill>
              <a:srgbClr val="A4E1D5"/>
            </a:solid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calc!$Q$27:$AA$27</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10-5154-4E50-8EB5-3894D3D9E0D3}"/>
            </c:ext>
          </c:extLst>
        </c:ser>
        <c:ser>
          <c:idx val="19"/>
          <c:order val="19"/>
          <c:tx>
            <c:strRef>
              <c:f>calc!$P$28</c:f>
              <c:strCache>
                <c:ptCount val="1"/>
              </c:strCache>
            </c:strRef>
          </c:tx>
          <c:spPr>
            <a:no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calc!$Q$28:$AA$28</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11-5154-4E50-8EB5-3894D3D9E0D3}"/>
            </c:ext>
          </c:extLst>
        </c:ser>
        <c:ser>
          <c:idx val="20"/>
          <c:order val="20"/>
          <c:tx>
            <c:strRef>
              <c:f>calc!$P$29</c:f>
              <c:strCache>
                <c:ptCount val="1"/>
                <c:pt idx="0">
                  <c:v>英国</c:v>
                </c:pt>
              </c:strCache>
            </c:strRef>
          </c:tx>
          <c:spPr>
            <a:solidFill>
              <a:srgbClr val="C4C1D5"/>
            </a:solid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calc!$Q$29:$AA$29</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12-5154-4E50-8EB5-3894D3D9E0D3}"/>
            </c:ext>
          </c:extLst>
        </c:ser>
        <c:ser>
          <c:idx val="21"/>
          <c:order val="21"/>
          <c:tx>
            <c:strRef>
              <c:f>calc!$P$30</c:f>
              <c:strCache>
                <c:ptCount val="1"/>
              </c:strCache>
            </c:strRef>
          </c:tx>
          <c:spPr>
            <a:no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calc!$Q$30:$AA$30</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13-5154-4E50-8EB5-3894D3D9E0D3}"/>
            </c:ext>
          </c:extLst>
        </c:ser>
        <c:ser>
          <c:idx val="22"/>
          <c:order val="22"/>
          <c:tx>
            <c:strRef>
              <c:f>calc!$P$31</c:f>
              <c:strCache>
                <c:ptCount val="1"/>
                <c:pt idx="0">
                  <c:v>澳大利亚</c:v>
                </c:pt>
              </c:strCache>
            </c:strRef>
          </c:tx>
          <c:spPr>
            <a:solidFill>
              <a:srgbClr val="E4A1D5"/>
            </a:solid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calc!$Q$31:$AA$31</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14-5154-4E50-8EB5-3894D3D9E0D3}"/>
            </c:ext>
          </c:extLst>
        </c:ser>
        <c:ser>
          <c:idx val="23"/>
          <c:order val="23"/>
          <c:tx>
            <c:strRef>
              <c:f>calc!$P$32</c:f>
              <c:strCache>
                <c:ptCount val="1"/>
              </c:strCache>
            </c:strRef>
          </c:tx>
          <c:spPr>
            <a:no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calc!$Q$32:$AA$32</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15-5154-4E50-8EB5-3894D3D9E0D3}"/>
            </c:ext>
          </c:extLst>
        </c:ser>
        <c:ser>
          <c:idx val="24"/>
          <c:order val="24"/>
          <c:tx>
            <c:strRef>
              <c:f>calc!$P$33</c:f>
              <c:strCache>
                <c:ptCount val="1"/>
                <c:pt idx="0">
                  <c:v>新加坡</c:v>
                </c:pt>
              </c:strCache>
            </c:strRef>
          </c:tx>
          <c:spPr>
            <a:solidFill>
              <a:srgbClr val="FFFF9E"/>
            </a:solid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calc!$Q$33:$AA$33</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16-5154-4E50-8EB5-3894D3D9E0D3}"/>
            </c:ext>
          </c:extLst>
        </c:ser>
        <c:ser>
          <c:idx val="25"/>
          <c:order val="25"/>
          <c:tx>
            <c:strRef>
              <c:f>calc!$P$34</c:f>
              <c:strCache>
                <c:ptCount val="1"/>
              </c:strCache>
            </c:strRef>
          </c:tx>
          <c:spPr>
            <a:no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calc!$Q$34:$AA$34</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17-5154-4E50-8EB5-3894D3D9E0D3}"/>
            </c:ext>
          </c:extLst>
        </c:ser>
        <c:ser>
          <c:idx val="26"/>
          <c:order val="26"/>
          <c:tx>
            <c:strRef>
              <c:f>calc!$P$35</c:f>
              <c:strCache>
                <c:ptCount val="1"/>
                <c:pt idx="0">
                  <c:v>香港</c:v>
                </c:pt>
              </c:strCache>
            </c:strRef>
          </c:tx>
          <c:spPr>
            <a:solidFill>
              <a:srgbClr val="D84C6F"/>
            </a:solid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calc!$Q$35:$AA$35</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18-5154-4E50-8EB5-3894D3D9E0D3}"/>
            </c:ext>
          </c:extLst>
        </c:ser>
        <c:ser>
          <c:idx val="27"/>
          <c:order val="27"/>
          <c:tx>
            <c:strRef>
              <c:f>calc!$P$36</c:f>
              <c:strCache>
                <c:ptCount val="1"/>
              </c:strCache>
            </c:strRef>
          </c:tx>
          <c:spPr>
            <a:no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calc!$Q$36:$AA$36</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19-5154-4E50-8EB5-3894D3D9E0D3}"/>
            </c:ext>
          </c:extLst>
        </c:ser>
        <c:ser>
          <c:idx val="28"/>
          <c:order val="28"/>
          <c:tx>
            <c:strRef>
              <c:f>calc!$P$37</c:f>
              <c:strCache>
                <c:ptCount val="1"/>
                <c:pt idx="0">
                  <c:v>美国</c:v>
                </c:pt>
              </c:strCache>
            </c:strRef>
          </c:tx>
          <c:spPr>
            <a:solidFill>
              <a:srgbClr val="B5C9D6"/>
            </a:solid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calc!$Q$37:$AA$37</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1A-5154-4E50-8EB5-3894D3D9E0D3}"/>
            </c:ext>
          </c:extLst>
        </c:ser>
        <c:ser>
          <c:idx val="31"/>
          <c:order val="31"/>
          <c:tx>
            <c:strRef>
              <c:f>calc!$P$40</c:f>
              <c:strCache>
                <c:ptCount val="1"/>
                <c:pt idx="0">
                  <c:v>正在开发土地</c:v>
                </c:pt>
              </c:strCache>
            </c:strRef>
          </c:tx>
          <c:spPr>
            <a:solidFill>
              <a:srgbClr val="A8FEF3"/>
            </a:solid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calc!$Q$40:$AA$40</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1B-5154-4E50-8EB5-3894D3D9E0D3}"/>
            </c:ext>
          </c:extLst>
        </c:ser>
        <c:ser>
          <c:idx val="32"/>
          <c:order val="32"/>
          <c:tx>
            <c:strRef>
              <c:f>calc!$P$41</c:f>
              <c:strCache>
                <c:ptCount val="1"/>
              </c:strCache>
            </c:strRef>
          </c:tx>
          <c:spPr>
            <a:no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calc!$Q$41:$AA$41</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1C-5154-4E50-8EB5-3894D3D9E0D3}"/>
            </c:ext>
          </c:extLst>
        </c:ser>
        <c:ser>
          <c:idx val="33"/>
          <c:order val="33"/>
          <c:tx>
            <c:strRef>
              <c:f>calc!$P$42</c:f>
              <c:strCache>
                <c:ptCount val="1"/>
                <c:pt idx="0">
                  <c:v>酒店物业</c:v>
                </c:pt>
              </c:strCache>
            </c:strRef>
          </c:tx>
          <c:spPr>
            <a:solidFill>
              <a:srgbClr val="B8FEC3"/>
            </a:solid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calc!$Q$42:$AA$42</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1D-5154-4E50-8EB5-3894D3D9E0D3}"/>
            </c:ext>
          </c:extLst>
        </c:ser>
        <c:ser>
          <c:idx val="34"/>
          <c:order val="34"/>
          <c:tx>
            <c:strRef>
              <c:f>calc!$P$43</c:f>
              <c:strCache>
                <c:ptCount val="1"/>
              </c:strCache>
            </c:strRef>
          </c:tx>
          <c:spPr>
            <a:no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calc!$Q$43:$AA$43</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1E-5154-4E50-8EB5-3894D3D9E0D3}"/>
            </c:ext>
          </c:extLst>
        </c:ser>
        <c:ser>
          <c:idx val="35"/>
          <c:order val="35"/>
          <c:tx>
            <c:strRef>
              <c:f>calc!$P$44</c:f>
              <c:strCache>
                <c:ptCount val="1"/>
                <c:pt idx="0">
                  <c:v>住宅</c:v>
                </c:pt>
              </c:strCache>
            </c:strRef>
          </c:tx>
          <c:spPr>
            <a:solidFill>
              <a:srgbClr val="C8FE93"/>
            </a:solid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calc!$Q$44:$AA$44</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1F-5154-4E50-8EB5-3894D3D9E0D3}"/>
            </c:ext>
          </c:extLst>
        </c:ser>
        <c:ser>
          <c:idx val="36"/>
          <c:order val="36"/>
          <c:tx>
            <c:strRef>
              <c:f>calc!$P$45</c:f>
              <c:strCache>
                <c:ptCount val="1"/>
              </c:strCache>
            </c:strRef>
          </c:tx>
          <c:spPr>
            <a:no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calc!$Q$45:$AA$45</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20-5154-4E50-8EB5-3894D3D9E0D3}"/>
            </c:ext>
          </c:extLst>
        </c:ser>
        <c:ser>
          <c:idx val="37"/>
          <c:order val="37"/>
          <c:tx>
            <c:strRef>
              <c:f>calc!$P$46</c:f>
              <c:strCache>
                <c:ptCount val="1"/>
                <c:pt idx="0">
                  <c:v>工业房产</c:v>
                </c:pt>
              </c:strCache>
            </c:strRef>
          </c:tx>
          <c:spPr>
            <a:solidFill>
              <a:srgbClr val="D8FE63"/>
            </a:solid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calc!$Q$46:$AA$46</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21-5154-4E50-8EB5-3894D3D9E0D3}"/>
            </c:ext>
          </c:extLst>
        </c:ser>
        <c:ser>
          <c:idx val="38"/>
          <c:order val="38"/>
          <c:tx>
            <c:strRef>
              <c:f>calc!$P$47</c:f>
              <c:strCache>
                <c:ptCount val="1"/>
              </c:strCache>
            </c:strRef>
          </c:tx>
          <c:spPr>
            <a:no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calc!$Q$47:$AA$47</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22-5154-4E50-8EB5-3894D3D9E0D3}"/>
            </c:ext>
          </c:extLst>
        </c:ser>
        <c:ser>
          <c:idx val="39"/>
          <c:order val="39"/>
          <c:tx>
            <c:strRef>
              <c:f>calc!$P$48</c:f>
              <c:strCache>
                <c:ptCount val="1"/>
                <c:pt idx="0">
                  <c:v>零售房产</c:v>
                </c:pt>
              </c:strCache>
            </c:strRef>
          </c:tx>
          <c:spPr>
            <a:solidFill>
              <a:srgbClr val="E8FE33"/>
            </a:solid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calc!$Q$48:$AA$48</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23-5154-4E50-8EB5-3894D3D9E0D3}"/>
            </c:ext>
          </c:extLst>
        </c:ser>
        <c:ser>
          <c:idx val="40"/>
          <c:order val="40"/>
          <c:tx>
            <c:strRef>
              <c:f>calc!$P$49</c:f>
              <c:strCache>
                <c:ptCount val="1"/>
              </c:strCache>
            </c:strRef>
          </c:tx>
          <c:spPr>
            <a:no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calc!$Q$49:$AA$49</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24-5154-4E50-8EB5-3894D3D9E0D3}"/>
            </c:ext>
          </c:extLst>
        </c:ser>
        <c:ser>
          <c:idx val="41"/>
          <c:order val="41"/>
          <c:tx>
            <c:strRef>
              <c:f>calc!$P$50</c:f>
              <c:strCache>
                <c:ptCount val="1"/>
                <c:pt idx="0">
                  <c:v>写字楼</c:v>
                </c:pt>
              </c:strCache>
            </c:strRef>
          </c:tx>
          <c:spPr>
            <a:solidFill>
              <a:srgbClr val="B4E1C5"/>
            </a:solid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calc!$Q$50:$AA$50</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25-5154-4E50-8EB5-3894D3D9E0D3}"/>
            </c:ext>
          </c:extLst>
        </c:ser>
        <c:dLbls>
          <c:showLegendKey val="0"/>
          <c:showVal val="0"/>
          <c:showCatName val="0"/>
          <c:showSerName val="0"/>
          <c:showPercent val="0"/>
          <c:showBubbleSize val="0"/>
        </c:dLbls>
        <c:gapWidth val="20"/>
        <c:overlap val="100"/>
        <c:axId val="538322928"/>
        <c:axId val="538321752"/>
        <c:extLst>
          <c:ext xmlns:c15="http://schemas.microsoft.com/office/drawing/2012/chart" uri="{02D57815-91ED-43cb-92C2-25804820EDAC}">
            <c15:filteredBarSeries>
              <c15:ser>
                <c:idx val="4"/>
                <c:order val="4"/>
                <c:tx>
                  <c:strRef>
                    <c:extLst>
                      <c:ext uri="{02D57815-91ED-43cb-92C2-25804820EDAC}">
                        <c15:formulaRef>
                          <c15:sqref>calc!$P$13</c15:sqref>
                        </c15:formulaRef>
                      </c:ext>
                    </c:extLst>
                    <c:strCache>
                      <c:ptCount val="1"/>
                    </c:strCache>
                  </c:strRef>
                </c:tx>
                <c:spPr>
                  <a:solidFill>
                    <a:schemeClr val="accent5"/>
                  </a:solidFill>
                  <a:ln>
                    <a:noFill/>
                  </a:ln>
                  <a:effectLst/>
                </c:spPr>
                <c:invertIfNegative val="0"/>
                <c:cat>
                  <c:strRef>
                    <c:extLst>
                      <c:ext uri="{02D57815-91ED-43cb-92C2-25804820EDAC}">
                        <c15:formulaRef>
                          <c15:sqref>calc!$Q$8:$AA$8</c15:sqref>
                        </c15:formulaRef>
                      </c:ext>
                    </c:extLst>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extLst>
                      <c:ext uri="{02D57815-91ED-43cb-92C2-25804820EDAC}">
                        <c15:formulaRef>
                          <c15:sqref>calc!$Q$13:$AA$13</c15:sqref>
                        </c15:formulaRef>
                      </c:ext>
                    </c:extLst>
                    <c:numCache>
                      <c:formatCode>General</c:formatCode>
                      <c:ptCount val="11"/>
                    </c:numCache>
                  </c:numRef>
                </c:val>
                <c:extLst>
                  <c:ext xmlns:c16="http://schemas.microsoft.com/office/drawing/2014/chart" uri="{C3380CC4-5D6E-409C-BE32-E72D297353CC}">
                    <c16:uniqueId val="{00000026-5154-4E50-8EB5-3894D3D9E0D3}"/>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calc!$P$14</c15:sqref>
                        </c15:formulaRef>
                      </c:ext>
                    </c:extLst>
                    <c:strCache>
                      <c:ptCount val="1"/>
                    </c:strCache>
                  </c:strRef>
                </c:tx>
                <c:spPr>
                  <a:solidFill>
                    <a:schemeClr val="accent6"/>
                  </a:solidFill>
                  <a:ln>
                    <a:noFill/>
                  </a:ln>
                  <a:effectLst/>
                </c:spPr>
                <c:invertIfNegative val="0"/>
                <c:cat>
                  <c:strRef>
                    <c:extLst xmlns:c15="http://schemas.microsoft.com/office/drawing/2012/chart">
                      <c:ext xmlns:c15="http://schemas.microsoft.com/office/drawing/2012/chart" uri="{02D57815-91ED-43cb-92C2-25804820EDAC}">
                        <c15:formulaRef>
                          <c15:sqref>calc!$Q$8:$AA$8</c15:sqref>
                        </c15:formulaRef>
                      </c:ext>
                    </c:extLst>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extLst xmlns:c15="http://schemas.microsoft.com/office/drawing/2012/chart">
                      <c:ext xmlns:c15="http://schemas.microsoft.com/office/drawing/2012/chart" uri="{02D57815-91ED-43cb-92C2-25804820EDAC}">
                        <c15:formulaRef>
                          <c15:sqref>calc!$Q$14:$AA$14</c15:sqref>
                        </c15:formulaRef>
                      </c:ext>
                    </c:extLst>
                    <c:numCache>
                      <c:formatCode>General</c:formatCode>
                      <c:ptCount val="11"/>
                    </c:numCache>
                  </c:numRef>
                </c:val>
                <c:extLst xmlns:c15="http://schemas.microsoft.com/office/drawing/2012/chart">
                  <c:ext xmlns:c16="http://schemas.microsoft.com/office/drawing/2014/chart" uri="{C3380CC4-5D6E-409C-BE32-E72D297353CC}">
                    <c16:uniqueId val="{00000027-5154-4E50-8EB5-3894D3D9E0D3}"/>
                  </c:ext>
                </c:extLst>
              </c15:ser>
            </c15:filteredBarSeries>
            <c15:filteredBarSeries>
              <c15:ser>
                <c:idx val="29"/>
                <c:order val="29"/>
                <c:tx>
                  <c:strRef>
                    <c:extLst xmlns:c15="http://schemas.microsoft.com/office/drawing/2012/chart">
                      <c:ext xmlns:c15="http://schemas.microsoft.com/office/drawing/2012/chart" uri="{02D57815-91ED-43cb-92C2-25804820EDAC}">
                        <c15:formulaRef>
                          <c15:sqref>calc!$P$38</c15:sqref>
                        </c15:formulaRef>
                      </c:ext>
                    </c:extLst>
                    <c:strCache>
                      <c:ptCount val="1"/>
                    </c:strCache>
                  </c:strRef>
                </c:tx>
                <c:spPr>
                  <a:solidFill>
                    <a:schemeClr val="accent6">
                      <a:lumMod val="60000"/>
                      <a:lumOff val="40000"/>
                    </a:schemeClr>
                  </a:solidFill>
                  <a:ln>
                    <a:noFill/>
                  </a:ln>
                  <a:effectLst/>
                </c:spPr>
                <c:invertIfNegative val="0"/>
                <c:cat>
                  <c:strRef>
                    <c:extLst xmlns:c15="http://schemas.microsoft.com/office/drawing/2012/chart">
                      <c:ext xmlns:c15="http://schemas.microsoft.com/office/drawing/2012/chart" uri="{02D57815-91ED-43cb-92C2-25804820EDAC}">
                        <c15:formulaRef>
                          <c15:sqref>calc!$Q$8:$AA$8</c15:sqref>
                        </c15:formulaRef>
                      </c:ext>
                    </c:extLst>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extLst xmlns:c15="http://schemas.microsoft.com/office/drawing/2012/chart">
                      <c:ext xmlns:c15="http://schemas.microsoft.com/office/drawing/2012/chart" uri="{02D57815-91ED-43cb-92C2-25804820EDAC}">
                        <c15:formulaRef>
                          <c15:sqref>calc!$Q$38:$AA$38</c15:sqref>
                        </c15:formulaRef>
                      </c:ext>
                    </c:extLst>
                    <c:numCache>
                      <c:formatCode>General</c:formatCode>
                      <c:ptCount val="11"/>
                    </c:numCache>
                  </c:numRef>
                </c:val>
                <c:extLst xmlns:c15="http://schemas.microsoft.com/office/drawing/2012/chart">
                  <c:ext xmlns:c16="http://schemas.microsoft.com/office/drawing/2014/chart" uri="{C3380CC4-5D6E-409C-BE32-E72D297353CC}">
                    <c16:uniqueId val="{00000028-5154-4E50-8EB5-3894D3D9E0D3}"/>
                  </c:ext>
                </c:extLst>
              </c15:ser>
            </c15:filteredBarSeries>
            <c15:filteredBarSeries>
              <c15:ser>
                <c:idx val="30"/>
                <c:order val="30"/>
                <c:tx>
                  <c:strRef>
                    <c:extLst xmlns:c15="http://schemas.microsoft.com/office/drawing/2012/chart">
                      <c:ext xmlns:c15="http://schemas.microsoft.com/office/drawing/2012/chart" uri="{02D57815-91ED-43cb-92C2-25804820EDAC}">
                        <c15:formulaRef>
                          <c15:sqref>calc!$P$39</c15:sqref>
                        </c15:formulaRef>
                      </c:ext>
                    </c:extLst>
                    <c:strCache>
                      <c:ptCount val="1"/>
                    </c:strCache>
                  </c:strRef>
                </c:tx>
                <c:spPr>
                  <a:solidFill>
                    <a:schemeClr val="accent1">
                      <a:lumMod val="50000"/>
                    </a:schemeClr>
                  </a:solidFill>
                  <a:ln>
                    <a:noFill/>
                  </a:ln>
                  <a:effectLst/>
                </c:spPr>
                <c:invertIfNegative val="0"/>
                <c:cat>
                  <c:strRef>
                    <c:extLst xmlns:c15="http://schemas.microsoft.com/office/drawing/2012/chart">
                      <c:ext xmlns:c15="http://schemas.microsoft.com/office/drawing/2012/chart" uri="{02D57815-91ED-43cb-92C2-25804820EDAC}">
                        <c15:formulaRef>
                          <c15:sqref>calc!$Q$8:$AA$8</c15:sqref>
                        </c15:formulaRef>
                      </c:ext>
                    </c:extLst>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extLst xmlns:c15="http://schemas.microsoft.com/office/drawing/2012/chart">
                      <c:ext xmlns:c15="http://schemas.microsoft.com/office/drawing/2012/chart" uri="{02D57815-91ED-43cb-92C2-25804820EDAC}">
                        <c15:formulaRef>
                          <c15:sqref>calc!$Q$39:$AA$39</c15:sqref>
                        </c15:formulaRef>
                      </c:ext>
                    </c:extLst>
                    <c:numCache>
                      <c:formatCode>General</c:formatCode>
                      <c:ptCount val="11"/>
                    </c:numCache>
                  </c:numRef>
                </c:val>
                <c:extLst xmlns:c15="http://schemas.microsoft.com/office/drawing/2012/chart">
                  <c:ext xmlns:c16="http://schemas.microsoft.com/office/drawing/2014/chart" uri="{C3380CC4-5D6E-409C-BE32-E72D297353CC}">
                    <c16:uniqueId val="{00000029-5154-4E50-8EB5-3894D3D9E0D3}"/>
                  </c:ext>
                </c:extLst>
              </c15:ser>
            </c15:filteredBarSeries>
          </c:ext>
        </c:extLst>
      </c:barChart>
      <c:scatterChart>
        <c:scatterStyle val="lineMarker"/>
        <c:varyColors val="0"/>
        <c:ser>
          <c:idx val="42"/>
          <c:order val="42"/>
          <c:tx>
            <c:strRef>
              <c:f>calc!$AC$6</c:f>
              <c:strCache>
                <c:ptCount val="1"/>
                <c:pt idx="0">
                  <c:v>辅助标签：</c:v>
                </c:pt>
              </c:strCache>
            </c:strRef>
          </c:tx>
          <c:spPr>
            <a:ln w="25400" cap="rnd">
              <a:noFill/>
              <a:round/>
            </a:ln>
            <a:effectLst/>
          </c:spPr>
          <c:marker>
            <c:symbol val="none"/>
          </c:marker>
          <c:dLbls>
            <c:dLbl>
              <c:idx val="0"/>
              <c:tx>
                <c:strRef>
                  <c:f>calc!$P$9</c:f>
                  <c:strCache>
                    <c:ptCount val="1"/>
                    <c:pt idx="0">
                      <c:v>第1季度</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{14A82AEC-3C15-4E8A-A98B-E53C048BE63F}</c15:txfldGUID>
                      <c15:f>calc!$P$9</c15:f>
                      <c15:dlblFieldTableCache>
                        <c:ptCount val="1"/>
                        <c:pt idx="0">
                          <c:v>第1季度</c:v>
                        </c:pt>
                      </c15:dlblFieldTableCache>
                    </c15:dlblFTEntry>
                  </c15:dlblFieldTable>
                  <c15:showDataLabelsRange val="1"/>
                </c:ext>
                <c:ext xmlns:c16="http://schemas.microsoft.com/office/drawing/2014/chart" uri="{C3380CC4-5D6E-409C-BE32-E72D297353CC}">
                  <c16:uniqueId val="{0000002B-5154-4E50-8EB5-3894D3D9E0D3}"/>
                </c:ext>
              </c:extLst>
            </c:dLbl>
            <c:dLbl>
              <c:idx val="1"/>
              <c:tx>
                <c:strRef>
                  <c:f>calc!$P$10</c:f>
                  <c:strCache>
                    <c:ptCount val="1"/>
                    <c:pt idx="0">
                      <c:v>第2季度</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{50F040C8-31E3-4300-BA0A-A4578ECDB4EC}</c15:txfldGUID>
                      <c15:f>calc!$P$10</c15:f>
                      <c15:dlblFieldTableCache>
                        <c:ptCount val="1"/>
                        <c:pt idx="0">
                          <c:v>第2季度</c:v>
                        </c:pt>
                      </c15:dlblFieldTableCache>
                    </c15:dlblFTEntry>
                  </c15:dlblFieldTable>
                  <c15:showDataLabelsRange val="1"/>
                </c:ext>
                <c:ext xmlns:c16="http://schemas.microsoft.com/office/drawing/2014/chart" uri="{C3380CC4-5D6E-409C-BE32-E72D297353CC}">
                  <c16:uniqueId val="{0000002C-5154-4E50-8EB5-3894D3D9E0D3}"/>
                </c:ext>
              </c:extLst>
            </c:dLbl>
            <c:dLbl>
              <c:idx val="2"/>
              <c:tx>
                <c:strRef>
                  <c:f>calc!$P$11</c:f>
                  <c:strCache>
                    <c:ptCount val="1"/>
                    <c:pt idx="0">
                      <c:v>第3季度</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{CB76DC85-A4C4-4402-8E78-7DB6B392EAC0}</c15:txfldGUID>
                      <c15:f>calc!$P$11</c15:f>
                      <c15:dlblFieldTableCache>
                        <c:ptCount val="1"/>
                        <c:pt idx="0">
                          <c:v>第3季度</c:v>
                        </c:pt>
                      </c15:dlblFieldTableCache>
                    </c15:dlblFTEntry>
                  </c15:dlblFieldTable>
                  <c15:showDataLabelsRange val="1"/>
                </c:ext>
                <c:ext xmlns:c16="http://schemas.microsoft.com/office/drawing/2014/chart" uri="{C3380CC4-5D6E-409C-BE32-E72D297353CC}">
                  <c16:uniqueId val="{0000002D-5154-4E50-8EB5-3894D3D9E0D3}"/>
                </c:ext>
              </c:extLst>
            </c:dLbl>
            <c:dLbl>
              <c:idx val="3"/>
              <c:tx>
                <c:strRef>
                  <c:f>calc!$P$12</c:f>
                  <c:strCache>
                    <c:ptCount val="1"/>
                    <c:pt idx="0">
                      <c:v>第4季度</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{51D85E0D-6336-4B07-A6C0-21B06A34DD2A}</c15:txfldGUID>
                      <c15:f>calc!$P$12</c15:f>
                      <c15:dlblFieldTableCache>
                        <c:ptCount val="1"/>
                        <c:pt idx="0">
                          <c:v>第4季度</c:v>
                        </c:pt>
                      </c15:dlblFieldTableCache>
                    </c15:dlblFTEntry>
                  </c15:dlblFieldTable>
                  <c15:showDataLabelsRange val="1"/>
                </c:ext>
                <c:ext xmlns:c16="http://schemas.microsoft.com/office/drawing/2014/chart" uri="{C3380CC4-5D6E-409C-BE32-E72D297353CC}">
                  <c16:uniqueId val="{0000002E-5154-4E50-8EB5-3894D3D9E0D3}"/>
                </c:ext>
              </c:extLst>
            </c:dLbl>
            <c:dLbl>
              <c:idx val="4"/>
              <c:tx>
                <c:strRef>
                  <c:f>calc!$P$13</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{3F20FEC8-7F38-4B5F-8F6E-D67D23D048A5}</c15:txfldGUID>
                      <c15:f>calc!$P$13</c15:f>
                      <c15:dlblFieldTableCache>
                        <c:ptCount val="1"/>
                      </c15:dlblFieldTableCache>
                    </c15:dlblFTEntry>
                  </c15:dlblFieldTable>
                  <c15:showDataLabelsRange val="1"/>
                </c:ext>
                <c:ext xmlns:c16="http://schemas.microsoft.com/office/drawing/2014/chart" uri="{C3380CC4-5D6E-409C-BE32-E72D297353CC}">
                  <c16:uniqueId val="{0000002F-5154-4E50-8EB5-3894D3D9E0D3}"/>
                </c:ext>
              </c:extLst>
            </c:dLbl>
            <c:dLbl>
              <c:idx val="5"/>
              <c:tx>
                <c:strRef>
                  <c:f>calc!$P$14</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{38681FF2-357C-41A3-9B87-644A4CB37862}</c15:txfldGUID>
                      <c15:f>calc!$P$14</c15:f>
                      <c15:dlblFieldTableCache>
                        <c:ptCount val="1"/>
                      </c15:dlblFieldTableCache>
                    </c15:dlblFTEntry>
                  </c15:dlblFieldTable>
                  <c15:showDataLabelsRange val="1"/>
                </c:ext>
                <c:ext xmlns:c16="http://schemas.microsoft.com/office/drawing/2014/chart" uri="{C3380CC4-5D6E-409C-BE32-E72D297353CC}">
                  <c16:uniqueId val="{00000030-5154-4E50-8EB5-3894D3D9E0D3}"/>
                </c:ext>
              </c:extLst>
            </c:dLbl>
            <c:dLbl>
              <c:idx val="6"/>
              <c:tx>
                <c:strRef>
                  <c:f>calc!$P$15</c:f>
                  <c:strCache>
                    <c:ptCount val="1"/>
                    <c:pt idx="0">
                      <c:v>EMEA其他国家及地区</c:v>
                    </c:pt>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{FA544F67-B8B8-41D6-9BA5-1670A8E494EF}</c15:txfldGUID>
                      <c15:f>calc!$P$15</c15:f>
                      <c15:dlblFieldTableCache>
                        <c:ptCount val="1"/>
                        <c:pt idx="0">
                          <c:v>EMEA其他国家及地区</c:v>
                        </c:pt>
                      </c15:dlblFieldTableCache>
                    </c15:dlblFTEntry>
                  </c15:dlblFieldTable>
                  <c15:showDataLabelsRange val="1"/>
                </c:ext>
                <c:ext xmlns:c16="http://schemas.microsoft.com/office/drawing/2014/chart" uri="{C3380CC4-5D6E-409C-BE32-E72D297353CC}">
                  <c16:uniqueId val="{00000031-5154-4E50-8EB5-3894D3D9E0D3}"/>
                </c:ext>
              </c:extLst>
            </c:dLbl>
            <c:dLbl>
              <c:idx val="7"/>
              <c:tx>
                <c:strRef>
                  <c:f>calc!$P$16</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{DFEB6179-FF0D-4898-8209-8D75122C5874}</c15:txfldGUID>
                      <c15:f>calc!$P$16</c15:f>
                      <c15:dlblFieldTableCache>
                        <c:ptCount val="1"/>
                      </c15:dlblFieldTableCache>
                    </c15:dlblFTEntry>
                  </c15:dlblFieldTable>
                  <c15:showDataLabelsRange val="1"/>
                </c:ext>
                <c:ext xmlns:c16="http://schemas.microsoft.com/office/drawing/2014/chart" uri="{C3380CC4-5D6E-409C-BE32-E72D297353CC}">
                  <c16:uniqueId val="{00000032-5154-4E50-8EB5-3894D3D9E0D3}"/>
                </c:ext>
              </c:extLst>
            </c:dLbl>
            <c:dLbl>
              <c:idx val="8"/>
              <c:tx>
                <c:strRef>
                  <c:f>calc!$P$17</c:f>
                  <c:strCache>
                    <c:ptCount val="1"/>
                    <c:pt idx="0">
                      <c:v>美洲其他国家及地区</c:v>
                    </c:pt>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{44A42DDC-3CCE-433B-B858-9057CD1B5216}</c15:txfldGUID>
                      <c15:f>calc!$P$17</c15:f>
                      <c15:dlblFieldTableCache>
                        <c:ptCount val="1"/>
                        <c:pt idx="0">
                          <c:v>美洲其他国家及地区</c:v>
                        </c:pt>
                      </c15:dlblFieldTableCache>
                    </c15:dlblFTEntry>
                  </c15:dlblFieldTable>
                  <c15:showDataLabelsRange val="1"/>
                </c:ext>
                <c:ext xmlns:c16="http://schemas.microsoft.com/office/drawing/2014/chart" uri="{C3380CC4-5D6E-409C-BE32-E72D297353CC}">
                  <c16:uniqueId val="{00000033-5154-4E50-8EB5-3894D3D9E0D3}"/>
                </c:ext>
              </c:extLst>
            </c:dLbl>
            <c:dLbl>
              <c:idx val="9"/>
              <c:tx>
                <c:strRef>
                  <c:f>calc!$P$18</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{25085C1C-24E3-4FDB-AC14-81143D650BF8}</c15:txfldGUID>
                      <c15:f>calc!$P$18</c15:f>
                      <c15:dlblFieldTableCache>
                        <c:ptCount val="1"/>
                      </c15:dlblFieldTableCache>
                    </c15:dlblFTEntry>
                  </c15:dlblFieldTable>
                  <c15:showDataLabelsRange val="1"/>
                </c:ext>
                <c:ext xmlns:c16="http://schemas.microsoft.com/office/drawing/2014/chart" uri="{C3380CC4-5D6E-409C-BE32-E72D297353CC}">
                  <c16:uniqueId val="{00000034-5154-4E50-8EB5-3894D3D9E0D3}"/>
                </c:ext>
              </c:extLst>
            </c:dLbl>
            <c:dLbl>
              <c:idx val="10"/>
              <c:tx>
                <c:strRef>
                  <c:f>calc!$P$19</c:f>
                  <c:strCache>
                    <c:ptCount val="1"/>
                    <c:pt idx="0">
                      <c:v>环太平洋其他地区</c:v>
                    </c:pt>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{DFEE8B1E-E46A-4B4D-992B-CC57507F9245}</c15:txfldGUID>
                      <c15:f>calc!$P$19</c15:f>
                      <c15:dlblFieldTableCache>
                        <c:ptCount val="1"/>
                        <c:pt idx="0">
                          <c:v>环太平洋其他地区</c:v>
                        </c:pt>
                      </c15:dlblFieldTableCache>
                    </c15:dlblFTEntry>
                  </c15:dlblFieldTable>
                  <c15:showDataLabelsRange val="1"/>
                </c:ext>
                <c:ext xmlns:c16="http://schemas.microsoft.com/office/drawing/2014/chart" uri="{C3380CC4-5D6E-409C-BE32-E72D297353CC}">
                  <c16:uniqueId val="{00000035-5154-4E50-8EB5-3894D3D9E0D3}"/>
                </c:ext>
              </c:extLst>
            </c:dLbl>
            <c:dLbl>
              <c:idx val="11"/>
              <c:tx>
                <c:strRef>
                  <c:f>calc!$P$20</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{DD409220-7A46-4673-8242-2EA090B5209A}</c15:txfldGUID>
                      <c15:f>calc!$P$20</c15:f>
                      <c15:dlblFieldTableCache>
                        <c:ptCount val="1"/>
                      </c15:dlblFieldTableCache>
                    </c15:dlblFTEntry>
                  </c15:dlblFieldTable>
                  <c15:showDataLabelsRange val="1"/>
                </c:ext>
                <c:ext xmlns:c16="http://schemas.microsoft.com/office/drawing/2014/chart" uri="{C3380CC4-5D6E-409C-BE32-E72D297353CC}">
                  <c16:uniqueId val="{00000036-5154-4E50-8EB5-3894D3D9E0D3}"/>
                </c:ext>
              </c:extLst>
            </c:dLbl>
            <c:dLbl>
              <c:idx val="12"/>
              <c:tx>
                <c:strRef>
                  <c:f>calc!$P$21</c:f>
                  <c:strCache>
                    <c:ptCount val="1"/>
                    <c:pt idx="0">
                      <c:v>亚洲其他国家及地区</c:v>
                    </c:pt>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{B399FC30-B012-424B-BA62-9865C662C4A4}</c15:txfldGUID>
                      <c15:f>calc!$P$21</c15:f>
                      <c15:dlblFieldTableCache>
                        <c:ptCount val="1"/>
                        <c:pt idx="0">
                          <c:v>亚洲其他国家及地区</c:v>
                        </c:pt>
                      </c15:dlblFieldTableCache>
                    </c15:dlblFTEntry>
                  </c15:dlblFieldTable>
                  <c15:showDataLabelsRange val="1"/>
                </c:ext>
                <c:ext xmlns:c16="http://schemas.microsoft.com/office/drawing/2014/chart" uri="{C3380CC4-5D6E-409C-BE32-E72D297353CC}">
                  <c16:uniqueId val="{00000037-5154-4E50-8EB5-3894D3D9E0D3}"/>
                </c:ext>
              </c:extLst>
            </c:dLbl>
            <c:dLbl>
              <c:idx val="13"/>
              <c:tx>
                <c:strRef>
                  <c:f>calc!$P$22</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{B93153F6-ECC8-47BD-9E18-1A89339DCACA}</c15:txfldGUID>
                      <c15:f>calc!$P$22</c15:f>
                      <c15:dlblFieldTableCache>
                        <c:ptCount val="1"/>
                      </c15:dlblFieldTableCache>
                    </c15:dlblFTEntry>
                  </c15:dlblFieldTable>
                  <c15:showDataLabelsRange val="1"/>
                </c:ext>
                <c:ext xmlns:c16="http://schemas.microsoft.com/office/drawing/2014/chart" uri="{C3380CC4-5D6E-409C-BE32-E72D297353CC}">
                  <c16:uniqueId val="{00000038-5154-4E50-8EB5-3894D3D9E0D3}"/>
                </c:ext>
              </c:extLst>
            </c:dLbl>
            <c:dLbl>
              <c:idx val="14"/>
              <c:tx>
                <c:strRef>
                  <c:f>calc!$P$23</c:f>
                  <c:strCache>
                    <c:ptCount val="1"/>
                    <c:pt idx="0">
                      <c:v>韩国</c:v>
                    </c:pt>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{5BF8B8FE-192F-469F-A404-2F7A55496D95}</c15:txfldGUID>
                      <c15:f>calc!$P$23</c15:f>
                      <c15:dlblFieldTableCache>
                        <c:ptCount val="1"/>
                        <c:pt idx="0">
                          <c:v>韩国</c:v>
                        </c:pt>
                      </c15:dlblFieldTableCache>
                    </c15:dlblFTEntry>
                  </c15:dlblFieldTable>
                  <c15:showDataLabelsRange val="1"/>
                </c:ext>
                <c:ext xmlns:c16="http://schemas.microsoft.com/office/drawing/2014/chart" uri="{C3380CC4-5D6E-409C-BE32-E72D297353CC}">
                  <c16:uniqueId val="{00000039-5154-4E50-8EB5-3894D3D9E0D3}"/>
                </c:ext>
              </c:extLst>
            </c:dLbl>
            <c:dLbl>
              <c:idx val="15"/>
              <c:tx>
                <c:strRef>
                  <c:f>calc!$P$24</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{47869215-D766-4884-869A-4F2E8FBB3A2A}</c15:txfldGUID>
                      <c15:f>calc!$P$24</c15:f>
                      <c15:dlblFieldTableCache>
                        <c:ptCount val="1"/>
                      </c15:dlblFieldTableCache>
                    </c15:dlblFTEntry>
                  </c15:dlblFieldTable>
                  <c15:showDataLabelsRange val="1"/>
                </c:ext>
                <c:ext xmlns:c16="http://schemas.microsoft.com/office/drawing/2014/chart" uri="{C3380CC4-5D6E-409C-BE32-E72D297353CC}">
                  <c16:uniqueId val="{0000003A-5154-4E50-8EB5-3894D3D9E0D3}"/>
                </c:ext>
              </c:extLst>
            </c:dLbl>
            <c:dLbl>
              <c:idx val="16"/>
              <c:tx>
                <c:strRef>
                  <c:f>calc!$P$25</c:f>
                  <c:strCache>
                    <c:ptCount val="1"/>
                    <c:pt idx="0">
                      <c:v>日本</c:v>
                    </c:pt>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{65678681-7BAE-4478-A10F-2F2A71E7F7FF}</c15:txfldGUID>
                      <c15:f>calc!$P$25</c15:f>
                      <c15:dlblFieldTableCache>
                        <c:ptCount val="1"/>
                        <c:pt idx="0">
                          <c:v>日本</c:v>
                        </c:pt>
                      </c15:dlblFieldTableCache>
                    </c15:dlblFTEntry>
                  </c15:dlblFieldTable>
                  <c15:showDataLabelsRange val="1"/>
                </c:ext>
                <c:ext xmlns:c16="http://schemas.microsoft.com/office/drawing/2014/chart" uri="{C3380CC4-5D6E-409C-BE32-E72D297353CC}">
                  <c16:uniqueId val="{0000003B-5154-4E50-8EB5-3894D3D9E0D3}"/>
                </c:ext>
              </c:extLst>
            </c:dLbl>
            <c:dLbl>
              <c:idx val="17"/>
              <c:tx>
                <c:strRef>
                  <c:f>calc!$P$26</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{86FA0F71-EFB7-46D5-B4CD-9830D8938F2C}</c15:txfldGUID>
                      <c15:f>calc!$P$26</c15:f>
                      <c15:dlblFieldTableCache>
                        <c:ptCount val="1"/>
                      </c15:dlblFieldTableCache>
                    </c15:dlblFTEntry>
                  </c15:dlblFieldTable>
                  <c15:showDataLabelsRange val="1"/>
                </c:ext>
                <c:ext xmlns:c16="http://schemas.microsoft.com/office/drawing/2014/chart" uri="{C3380CC4-5D6E-409C-BE32-E72D297353CC}">
                  <c16:uniqueId val="{0000003C-5154-4E50-8EB5-3894D3D9E0D3}"/>
                </c:ext>
              </c:extLst>
            </c:dLbl>
            <c:dLbl>
              <c:idx val="18"/>
              <c:tx>
                <c:strRef>
                  <c:f>calc!$P$27</c:f>
                  <c:strCache>
                    <c:ptCount val="1"/>
                    <c:pt idx="0">
                      <c:v>德国</c:v>
                    </c:pt>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{6D1FB27D-EFF8-4731-9241-BCE5175CFC93}</c15:txfldGUID>
                      <c15:f>calc!$P$27</c15:f>
                      <c15:dlblFieldTableCache>
                        <c:ptCount val="1"/>
                        <c:pt idx="0">
                          <c:v>德国</c:v>
                        </c:pt>
                      </c15:dlblFieldTableCache>
                    </c15:dlblFTEntry>
                  </c15:dlblFieldTable>
                  <c15:showDataLabelsRange val="1"/>
                </c:ext>
                <c:ext xmlns:c16="http://schemas.microsoft.com/office/drawing/2014/chart" uri="{C3380CC4-5D6E-409C-BE32-E72D297353CC}">
                  <c16:uniqueId val="{0000003D-5154-4E50-8EB5-3894D3D9E0D3}"/>
                </c:ext>
              </c:extLst>
            </c:dLbl>
            <c:dLbl>
              <c:idx val="19"/>
              <c:tx>
                <c:strRef>
                  <c:f>calc!$P$28</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{D5FC030D-CB0B-4613-A8EF-5F5BB44AE150}</c15:txfldGUID>
                      <c15:f>calc!$P$28</c15:f>
                      <c15:dlblFieldTableCache>
                        <c:ptCount val="1"/>
                      </c15:dlblFieldTableCache>
                    </c15:dlblFTEntry>
                  </c15:dlblFieldTable>
                  <c15:showDataLabelsRange val="1"/>
                </c:ext>
                <c:ext xmlns:c16="http://schemas.microsoft.com/office/drawing/2014/chart" uri="{C3380CC4-5D6E-409C-BE32-E72D297353CC}">
                  <c16:uniqueId val="{0000003E-5154-4E50-8EB5-3894D3D9E0D3}"/>
                </c:ext>
              </c:extLst>
            </c:dLbl>
            <c:dLbl>
              <c:idx val="20"/>
              <c:tx>
                <c:strRef>
                  <c:f>calc!$P$29</c:f>
                  <c:strCache>
                    <c:ptCount val="1"/>
                    <c:pt idx="0">
                      <c:v>英国</c:v>
                    </c:pt>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{9ADEAC02-D27A-43A2-B6B8-244808C8DB4A}</c15:txfldGUID>
                      <c15:f>calc!$P$29</c15:f>
                      <c15:dlblFieldTableCache>
                        <c:ptCount val="1"/>
                        <c:pt idx="0">
                          <c:v>英国</c:v>
                        </c:pt>
                      </c15:dlblFieldTableCache>
                    </c15:dlblFTEntry>
                  </c15:dlblFieldTable>
                  <c15:showDataLabelsRange val="1"/>
                </c:ext>
                <c:ext xmlns:c16="http://schemas.microsoft.com/office/drawing/2014/chart" uri="{C3380CC4-5D6E-409C-BE32-E72D297353CC}">
                  <c16:uniqueId val="{0000003F-5154-4E50-8EB5-3894D3D9E0D3}"/>
                </c:ext>
              </c:extLst>
            </c:dLbl>
            <c:dLbl>
              <c:idx val="21"/>
              <c:tx>
                <c:strRef>
                  <c:f>calc!$P$30</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{D95CF416-7B95-40E5-971F-FD8A8834ECF5}</c15:txfldGUID>
                      <c15:f>calc!$P$30</c15:f>
                      <c15:dlblFieldTableCache>
                        <c:ptCount val="1"/>
                      </c15:dlblFieldTableCache>
                    </c15:dlblFTEntry>
                  </c15:dlblFieldTable>
                  <c15:showDataLabelsRange val="1"/>
                </c:ext>
                <c:ext xmlns:c16="http://schemas.microsoft.com/office/drawing/2014/chart" uri="{C3380CC4-5D6E-409C-BE32-E72D297353CC}">
                  <c16:uniqueId val="{00000040-5154-4E50-8EB5-3894D3D9E0D3}"/>
                </c:ext>
              </c:extLst>
            </c:dLbl>
            <c:dLbl>
              <c:idx val="22"/>
              <c:tx>
                <c:strRef>
                  <c:f>calc!$P$31</c:f>
                  <c:strCache>
                    <c:ptCount val="1"/>
                    <c:pt idx="0">
                      <c:v>澳大利亚</c:v>
                    </c:pt>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{6B7306F5-D2E5-4AEA-B405-5D8D0661E0BF}</c15:txfldGUID>
                      <c15:f>calc!$P$31</c15:f>
                      <c15:dlblFieldTableCache>
                        <c:ptCount val="1"/>
                        <c:pt idx="0">
                          <c:v>澳大利亚</c:v>
                        </c:pt>
                      </c15:dlblFieldTableCache>
                    </c15:dlblFTEntry>
                  </c15:dlblFieldTable>
                  <c15:showDataLabelsRange val="1"/>
                </c:ext>
                <c:ext xmlns:c16="http://schemas.microsoft.com/office/drawing/2014/chart" uri="{C3380CC4-5D6E-409C-BE32-E72D297353CC}">
                  <c16:uniqueId val="{00000041-5154-4E50-8EB5-3894D3D9E0D3}"/>
                </c:ext>
              </c:extLst>
            </c:dLbl>
            <c:dLbl>
              <c:idx val="23"/>
              <c:tx>
                <c:strRef>
                  <c:f>calc!$P$32</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{89953AED-770D-4672-B258-F11E160E911B}</c15:txfldGUID>
                      <c15:f>calc!$P$32</c15:f>
                      <c15:dlblFieldTableCache>
                        <c:ptCount val="1"/>
                      </c15:dlblFieldTableCache>
                    </c15:dlblFTEntry>
                  </c15:dlblFieldTable>
                  <c15:showDataLabelsRange val="1"/>
                </c:ext>
                <c:ext xmlns:c16="http://schemas.microsoft.com/office/drawing/2014/chart" uri="{C3380CC4-5D6E-409C-BE32-E72D297353CC}">
                  <c16:uniqueId val="{00000042-5154-4E50-8EB5-3894D3D9E0D3}"/>
                </c:ext>
              </c:extLst>
            </c:dLbl>
            <c:dLbl>
              <c:idx val="24"/>
              <c:tx>
                <c:strRef>
                  <c:f>calc!$P$33</c:f>
                  <c:strCache>
                    <c:ptCount val="1"/>
                    <c:pt idx="0">
                      <c:v>新加坡</c:v>
                    </c:pt>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{77A7CBA9-278A-4A51-922C-EF498FEAA061}</c15:txfldGUID>
                      <c15:f>calc!$P$33</c15:f>
                      <c15:dlblFieldTableCache>
                        <c:ptCount val="1"/>
                        <c:pt idx="0">
                          <c:v>新加坡</c:v>
                        </c:pt>
                      </c15:dlblFieldTableCache>
                    </c15:dlblFTEntry>
                  </c15:dlblFieldTable>
                  <c15:showDataLabelsRange val="1"/>
                </c:ext>
                <c:ext xmlns:c16="http://schemas.microsoft.com/office/drawing/2014/chart" uri="{C3380CC4-5D6E-409C-BE32-E72D297353CC}">
                  <c16:uniqueId val="{00000043-5154-4E50-8EB5-3894D3D9E0D3}"/>
                </c:ext>
              </c:extLst>
            </c:dLbl>
            <c:dLbl>
              <c:idx val="25"/>
              <c:tx>
                <c:strRef>
                  <c:f>calc!$P$34</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{5E91008E-3183-4A7F-A7A4-D92EA69B3A5E}</c15:txfldGUID>
                      <c15:f>calc!$P$34</c15:f>
                      <c15:dlblFieldTableCache>
                        <c:ptCount val="1"/>
                      </c15:dlblFieldTableCache>
                    </c15:dlblFTEntry>
                  </c15:dlblFieldTable>
                  <c15:showDataLabelsRange val="1"/>
                </c:ext>
                <c:ext xmlns:c16="http://schemas.microsoft.com/office/drawing/2014/chart" uri="{C3380CC4-5D6E-409C-BE32-E72D297353CC}">
                  <c16:uniqueId val="{00000044-5154-4E50-8EB5-3894D3D9E0D3}"/>
                </c:ext>
              </c:extLst>
            </c:dLbl>
            <c:dLbl>
              <c:idx val="26"/>
              <c:tx>
                <c:strRef>
                  <c:f>calc!$P$35</c:f>
                  <c:strCache>
                    <c:ptCount val="1"/>
                    <c:pt idx="0">
                      <c:v>香港</c:v>
                    </c:pt>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{692511BB-5A8A-4CA6-B6C8-EC29A7983C92}</c15:txfldGUID>
                      <c15:f>calc!$P$35</c15:f>
                      <c15:dlblFieldTableCache>
                        <c:ptCount val="1"/>
                        <c:pt idx="0">
                          <c:v>香港</c:v>
                        </c:pt>
                      </c15:dlblFieldTableCache>
                    </c15:dlblFTEntry>
                  </c15:dlblFieldTable>
                  <c15:showDataLabelsRange val="1"/>
                </c:ext>
                <c:ext xmlns:c16="http://schemas.microsoft.com/office/drawing/2014/chart" uri="{C3380CC4-5D6E-409C-BE32-E72D297353CC}">
                  <c16:uniqueId val="{00000045-5154-4E50-8EB5-3894D3D9E0D3}"/>
                </c:ext>
              </c:extLst>
            </c:dLbl>
            <c:dLbl>
              <c:idx val="27"/>
              <c:tx>
                <c:strRef>
                  <c:f>calc!$P$36</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{03214198-9766-4F84-8E57-47659BA59221}</c15:txfldGUID>
                      <c15:f>calc!$P$36</c15:f>
                      <c15:dlblFieldTableCache>
                        <c:ptCount val="1"/>
                      </c15:dlblFieldTableCache>
                    </c15:dlblFTEntry>
                  </c15:dlblFieldTable>
                  <c15:showDataLabelsRange val="1"/>
                </c:ext>
                <c:ext xmlns:c16="http://schemas.microsoft.com/office/drawing/2014/chart" uri="{C3380CC4-5D6E-409C-BE32-E72D297353CC}">
                  <c16:uniqueId val="{00000046-5154-4E50-8EB5-3894D3D9E0D3}"/>
                </c:ext>
              </c:extLst>
            </c:dLbl>
            <c:dLbl>
              <c:idx val="28"/>
              <c:tx>
                <c:strRef>
                  <c:f>calc!$P$37</c:f>
                  <c:strCache>
                    <c:ptCount val="1"/>
                    <c:pt idx="0">
                      <c:v>美国</c:v>
                    </c:pt>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{6D03228A-3F1B-4555-A6C1-9B4B0D83B63D}</c15:txfldGUID>
                      <c15:f>calc!$P$37</c15:f>
                      <c15:dlblFieldTableCache>
                        <c:ptCount val="1"/>
                        <c:pt idx="0">
                          <c:v>美国</c:v>
                        </c:pt>
                      </c15:dlblFieldTableCache>
                    </c15:dlblFTEntry>
                  </c15:dlblFieldTable>
                  <c15:showDataLabelsRange val="1"/>
                </c:ext>
                <c:ext xmlns:c16="http://schemas.microsoft.com/office/drawing/2014/chart" uri="{C3380CC4-5D6E-409C-BE32-E72D297353CC}">
                  <c16:uniqueId val="{00000047-5154-4E50-8EB5-3894D3D9E0D3}"/>
                </c:ext>
              </c:extLst>
            </c:dLbl>
            <c:dLbl>
              <c:idx val="29"/>
              <c:tx>
                <c:strRef>
                  <c:f>calc!$P$38</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{04123AA5-2EB3-4ECE-96E5-F8DF20ED1DD5}</c15:txfldGUID>
                      <c15:f>calc!$P$38</c15:f>
                      <c15:dlblFieldTableCache>
                        <c:ptCount val="1"/>
                      </c15:dlblFieldTableCache>
                    </c15:dlblFTEntry>
                  </c15:dlblFieldTable>
                  <c15:showDataLabelsRange val="1"/>
                </c:ext>
                <c:ext xmlns:c16="http://schemas.microsoft.com/office/drawing/2014/chart" uri="{C3380CC4-5D6E-409C-BE32-E72D297353CC}">
                  <c16:uniqueId val="{00000048-5154-4E50-8EB5-3894D3D9E0D3}"/>
                </c:ext>
              </c:extLst>
            </c:dLbl>
            <c:dLbl>
              <c:idx val="30"/>
              <c:tx>
                <c:strRef>
                  <c:f>calc!$P$39</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{C6BCE063-60EC-47C2-9779-B1AAE716F27B}</c15:txfldGUID>
                      <c15:f>calc!$P$39</c15:f>
                      <c15:dlblFieldTableCache>
                        <c:ptCount val="1"/>
                      </c15:dlblFieldTableCache>
                    </c15:dlblFTEntry>
                  </c15:dlblFieldTable>
                  <c15:showDataLabelsRange val="1"/>
                </c:ext>
                <c:ext xmlns:c16="http://schemas.microsoft.com/office/drawing/2014/chart" uri="{C3380CC4-5D6E-409C-BE32-E72D297353CC}">
                  <c16:uniqueId val="{00000049-5154-4E50-8EB5-3894D3D9E0D3}"/>
                </c:ext>
              </c:extLst>
            </c:dLbl>
            <c:dLbl>
              <c:idx val="31"/>
              <c:tx>
                <c:strRef>
                  <c:f>calc!$P$40</c:f>
                  <c:strCache>
                    <c:ptCount val="1"/>
                    <c:pt idx="0">
                      <c:v>正在开发土地</c:v>
                    </c:pt>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{B763464B-F1A3-4CA1-9259-BBBE3706109A}</c15:txfldGUID>
                      <c15:f>calc!$P$40</c15:f>
                      <c15:dlblFieldTableCache>
                        <c:ptCount val="1"/>
                        <c:pt idx="0">
                          <c:v>正在开发土地</c:v>
                        </c:pt>
                      </c15:dlblFieldTableCache>
                    </c15:dlblFTEntry>
                  </c15:dlblFieldTable>
                  <c15:showDataLabelsRange val="1"/>
                </c:ext>
                <c:ext xmlns:c16="http://schemas.microsoft.com/office/drawing/2014/chart" uri="{C3380CC4-5D6E-409C-BE32-E72D297353CC}">
                  <c16:uniqueId val="{0000004A-5154-4E50-8EB5-3894D3D9E0D3}"/>
                </c:ext>
              </c:extLst>
            </c:dLbl>
            <c:dLbl>
              <c:idx val="32"/>
              <c:tx>
                <c:strRef>
                  <c:f>calc!$P$41</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{0F0FFB70-E4BD-4645-8713-89E052E16871}</c15:txfldGUID>
                      <c15:f>calc!$P$41</c15:f>
                      <c15:dlblFieldTableCache>
                        <c:ptCount val="1"/>
                      </c15:dlblFieldTableCache>
                    </c15:dlblFTEntry>
                  </c15:dlblFieldTable>
                  <c15:showDataLabelsRange val="1"/>
                </c:ext>
                <c:ext xmlns:c16="http://schemas.microsoft.com/office/drawing/2014/chart" uri="{C3380CC4-5D6E-409C-BE32-E72D297353CC}">
                  <c16:uniqueId val="{0000004B-5154-4E50-8EB5-3894D3D9E0D3}"/>
                </c:ext>
              </c:extLst>
            </c:dLbl>
            <c:dLbl>
              <c:idx val="33"/>
              <c:tx>
                <c:strRef>
                  <c:f>calc!$P$42</c:f>
                  <c:strCache>
                    <c:ptCount val="1"/>
                    <c:pt idx="0">
                      <c:v>酒店物业</c:v>
                    </c:pt>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{1AD4F4E3-4AC2-4874-9C0E-DB731D6FA1F0}</c15:txfldGUID>
                      <c15:f>calc!$P$42</c15:f>
                      <c15:dlblFieldTableCache>
                        <c:ptCount val="1"/>
                        <c:pt idx="0">
                          <c:v>酒店物业</c:v>
                        </c:pt>
                      </c15:dlblFieldTableCache>
                    </c15:dlblFTEntry>
                  </c15:dlblFieldTable>
                  <c15:showDataLabelsRange val="1"/>
                </c:ext>
                <c:ext xmlns:c16="http://schemas.microsoft.com/office/drawing/2014/chart" uri="{C3380CC4-5D6E-409C-BE32-E72D297353CC}">
                  <c16:uniqueId val="{0000004C-5154-4E50-8EB5-3894D3D9E0D3}"/>
                </c:ext>
              </c:extLst>
            </c:dLbl>
            <c:dLbl>
              <c:idx val="34"/>
              <c:tx>
                <c:strRef>
                  <c:f>calc!$P$43</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{B88D8E7C-B11C-4E3C-A987-CE0675CE1266}</c15:txfldGUID>
                      <c15:f>calc!$P$43</c15:f>
                      <c15:dlblFieldTableCache>
                        <c:ptCount val="1"/>
                      </c15:dlblFieldTableCache>
                    </c15:dlblFTEntry>
                  </c15:dlblFieldTable>
                  <c15:showDataLabelsRange val="1"/>
                </c:ext>
                <c:ext xmlns:c16="http://schemas.microsoft.com/office/drawing/2014/chart" uri="{C3380CC4-5D6E-409C-BE32-E72D297353CC}">
                  <c16:uniqueId val="{0000004D-5154-4E50-8EB5-3894D3D9E0D3}"/>
                </c:ext>
              </c:extLst>
            </c:dLbl>
            <c:dLbl>
              <c:idx val="35"/>
              <c:tx>
                <c:strRef>
                  <c:f>calc!$P$44</c:f>
                  <c:strCache>
                    <c:ptCount val="1"/>
                    <c:pt idx="0">
                      <c:v>住宅</c:v>
                    </c:pt>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{C648AFE5-0FC1-42EC-9364-416DE0BC1364}</c15:txfldGUID>
                      <c15:f>calc!$P$44</c15:f>
                      <c15:dlblFieldTableCache>
                        <c:ptCount val="1"/>
                        <c:pt idx="0">
                          <c:v>住宅</c:v>
                        </c:pt>
                      </c15:dlblFieldTableCache>
                    </c15:dlblFTEntry>
                  </c15:dlblFieldTable>
                  <c15:showDataLabelsRange val="1"/>
                </c:ext>
                <c:ext xmlns:c16="http://schemas.microsoft.com/office/drawing/2014/chart" uri="{C3380CC4-5D6E-409C-BE32-E72D297353CC}">
                  <c16:uniqueId val="{0000004E-5154-4E50-8EB5-3894D3D9E0D3}"/>
                </c:ext>
              </c:extLst>
            </c:dLbl>
            <c:dLbl>
              <c:idx val="36"/>
              <c:tx>
                <c:strRef>
                  <c:f>calc!$P$45</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{F5128462-62DD-4D1A-A69B-8B7DFADAB51E}</c15:txfldGUID>
                      <c15:f>calc!$P$45</c15:f>
                      <c15:dlblFieldTableCache>
                        <c:ptCount val="1"/>
                      </c15:dlblFieldTableCache>
                    </c15:dlblFTEntry>
                  </c15:dlblFieldTable>
                  <c15:showDataLabelsRange val="1"/>
                </c:ext>
                <c:ext xmlns:c16="http://schemas.microsoft.com/office/drawing/2014/chart" uri="{C3380CC4-5D6E-409C-BE32-E72D297353CC}">
                  <c16:uniqueId val="{0000004F-5154-4E50-8EB5-3894D3D9E0D3}"/>
                </c:ext>
              </c:extLst>
            </c:dLbl>
            <c:dLbl>
              <c:idx val="37"/>
              <c:tx>
                <c:strRef>
                  <c:f>calc!$P$46</c:f>
                  <c:strCache>
                    <c:ptCount val="1"/>
                    <c:pt idx="0">
                      <c:v>工业房产</c:v>
                    </c:pt>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{CA1ABF04-C47A-460E-A458-E54E0346CB59}</c15:txfldGUID>
                      <c15:f>calc!$P$46</c15:f>
                      <c15:dlblFieldTableCache>
                        <c:ptCount val="1"/>
                        <c:pt idx="0">
                          <c:v>工业房产</c:v>
                        </c:pt>
                      </c15:dlblFieldTableCache>
                    </c15:dlblFTEntry>
                  </c15:dlblFieldTable>
                  <c15:showDataLabelsRange val="1"/>
                </c:ext>
                <c:ext xmlns:c16="http://schemas.microsoft.com/office/drawing/2014/chart" uri="{C3380CC4-5D6E-409C-BE32-E72D297353CC}">
                  <c16:uniqueId val="{00000050-5154-4E50-8EB5-3894D3D9E0D3}"/>
                </c:ext>
              </c:extLst>
            </c:dLbl>
            <c:dLbl>
              <c:idx val="38"/>
              <c:tx>
                <c:strRef>
                  <c:f>calc!$P$47</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{5F0B04D6-7100-4146-A392-DEC65AB34B7F}</c15:txfldGUID>
                      <c15:f>calc!$P$47</c15:f>
                      <c15:dlblFieldTableCache>
                        <c:ptCount val="1"/>
                      </c15:dlblFieldTableCache>
                    </c15:dlblFTEntry>
                  </c15:dlblFieldTable>
                  <c15:showDataLabelsRange val="1"/>
                </c:ext>
                <c:ext xmlns:c16="http://schemas.microsoft.com/office/drawing/2014/chart" uri="{C3380CC4-5D6E-409C-BE32-E72D297353CC}">
                  <c16:uniqueId val="{00000051-5154-4E50-8EB5-3894D3D9E0D3}"/>
                </c:ext>
              </c:extLst>
            </c:dLbl>
            <c:dLbl>
              <c:idx val="39"/>
              <c:tx>
                <c:strRef>
                  <c:f>calc!$P$48</c:f>
                  <c:strCache>
                    <c:ptCount val="1"/>
                    <c:pt idx="0">
                      <c:v>零售房产</c:v>
                    </c:pt>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{DF4F28DE-A94B-419F-8B6E-1A471E131CD7}</c15:txfldGUID>
                      <c15:f>calc!$P$48</c15:f>
                      <c15:dlblFieldTableCache>
                        <c:ptCount val="1"/>
                        <c:pt idx="0">
                          <c:v>零售房产</c:v>
                        </c:pt>
                      </c15:dlblFieldTableCache>
                    </c15:dlblFTEntry>
                  </c15:dlblFieldTable>
                  <c15:showDataLabelsRange val="1"/>
                </c:ext>
                <c:ext xmlns:c16="http://schemas.microsoft.com/office/drawing/2014/chart" uri="{C3380CC4-5D6E-409C-BE32-E72D297353CC}">
                  <c16:uniqueId val="{00000052-5154-4E50-8EB5-3894D3D9E0D3}"/>
                </c:ext>
              </c:extLst>
            </c:dLbl>
            <c:dLbl>
              <c:idx val="40"/>
              <c:tx>
                <c:strRef>
                  <c:f>calc!$P$49</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{8A8ACF65-8459-4844-8D38-45757C5BD520}</c15:txfldGUID>
                      <c15:f>calc!$P$49</c15:f>
                      <c15:dlblFieldTableCache>
                        <c:ptCount val="1"/>
                      </c15:dlblFieldTableCache>
                    </c15:dlblFTEntry>
                  </c15:dlblFieldTable>
                  <c15:showDataLabelsRange val="1"/>
                </c:ext>
                <c:ext xmlns:c16="http://schemas.microsoft.com/office/drawing/2014/chart" uri="{C3380CC4-5D6E-409C-BE32-E72D297353CC}">
                  <c16:uniqueId val="{00000053-5154-4E50-8EB5-3894D3D9E0D3}"/>
                </c:ext>
              </c:extLst>
            </c:dLbl>
            <c:dLbl>
              <c:idx val="41"/>
              <c:tx>
                <c:strRef>
                  <c:f>calc!$P$50</c:f>
                  <c:strCache>
                    <c:ptCount val="1"/>
                    <c:pt idx="0">
                      <c:v>写字楼</c:v>
                    </c:pt>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{01CE5AFC-6CCC-4D57-901A-BD71F366DA3B}</c15:txfldGUID>
                      <c15:f>calc!$P$50</c15:f>
                      <c15:dlblFieldTableCache>
                        <c:ptCount val="1"/>
                        <c:pt idx="0">
                          <c:v>写字楼</c:v>
                        </c:pt>
                      </c15:dlblFieldTableCache>
                    </c15:dlblFTEntry>
                  </c15:dlblFieldTable>
                  <c15:showDataLabelsRange val="1"/>
                </c:ext>
                <c:ext xmlns:c16="http://schemas.microsoft.com/office/drawing/2014/chart" uri="{C3380CC4-5D6E-409C-BE32-E72D297353CC}">
                  <c16:uniqueId val="{00000054-5154-4E50-8EB5-3894D3D9E0D3}"/>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lumMod val="95000"/>
                      </a:schemeClr>
                    </a:solidFill>
                    <a:latin typeface="思源黑体 CN Normal" panose="020B0400000000000000" pitchFamily="34" charset="-122"/>
                    <a:ea typeface="思源黑体 CN Normal" panose="020B0400000000000000" pitchFamily="34" charset="-122"/>
                    <a:cs typeface="+mn-cs"/>
                  </a:defRPr>
                </a:pPr>
                <a:endParaRPr lang="zh-CN"/>
              </a:p>
            </c:txPr>
            <c:dLblPos val="l"/>
            <c:showLegendKey val="0"/>
            <c:showVal val="1"/>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calc!$AC$9:$AC$50</c:f>
              <c:numCache>
                <c:formatCode>General</c:formatCode>
                <c:ptCount val="42"/>
                <c:pt idx="0">
                  <c:v>11</c:v>
                </c:pt>
                <c:pt idx="1">
                  <c:v>11</c:v>
                </c:pt>
                <c:pt idx="2">
                  <c:v>11</c:v>
                </c:pt>
                <c:pt idx="3">
                  <c:v>11</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31">
                  <c:v>#N/A</c:v>
                </c:pt>
                <c:pt idx="32">
                  <c:v>#N/A</c:v>
                </c:pt>
                <c:pt idx="33">
                  <c:v>#N/A</c:v>
                </c:pt>
                <c:pt idx="34">
                  <c:v>#N/A</c:v>
                </c:pt>
                <c:pt idx="35">
                  <c:v>#N/A</c:v>
                </c:pt>
                <c:pt idx="36">
                  <c:v>#N/A</c:v>
                </c:pt>
                <c:pt idx="37">
                  <c:v>#N/A</c:v>
                </c:pt>
                <c:pt idx="38">
                  <c:v>#N/A</c:v>
                </c:pt>
                <c:pt idx="39">
                  <c:v>#N/A</c:v>
                </c:pt>
                <c:pt idx="40">
                  <c:v>#N/A</c:v>
                </c:pt>
                <c:pt idx="41">
                  <c:v>#N/A</c:v>
                </c:pt>
              </c:numCache>
            </c:numRef>
          </c:xVal>
          <c:yVal>
            <c:numRef>
              <c:f>calc!$AD$9:$AD$50</c:f>
              <c:numCache>
                <c:formatCode>0.00</c:formatCode>
                <c:ptCount val="42"/>
                <c:pt idx="0">
                  <c:v>28.805</c:v>
                </c:pt>
                <c:pt idx="1">
                  <c:v>108.685</c:v>
                </c:pt>
                <c:pt idx="2">
                  <c:v>196.755</c:v>
                </c:pt>
                <c:pt idx="3">
                  <c:v>297.39</c:v>
                </c:pt>
                <c:pt idx="6" formatCode="General">
                  <c:v>#N/A</c:v>
                </c:pt>
                <c:pt idx="7" formatCode="General">
                  <c:v>#N/A</c:v>
                </c:pt>
                <c:pt idx="8" formatCode="General">
                  <c:v>#N/A</c:v>
                </c:pt>
                <c:pt idx="9" formatCode="General">
                  <c:v>#N/A</c:v>
                </c:pt>
                <c:pt idx="10" formatCode="General">
                  <c:v>#N/A</c:v>
                </c:pt>
                <c:pt idx="11" formatCode="General">
                  <c:v>#N/A</c:v>
                </c:pt>
                <c:pt idx="12" formatCode="General">
                  <c:v>#N/A</c:v>
                </c:pt>
                <c:pt idx="13" formatCode="General">
                  <c:v>#N/A</c:v>
                </c:pt>
                <c:pt idx="14" formatCode="General">
                  <c:v>#N/A</c:v>
                </c:pt>
                <c:pt idx="15" formatCode="General">
                  <c:v>#N/A</c:v>
                </c:pt>
                <c:pt idx="16" formatCode="General">
                  <c:v>#N/A</c:v>
                </c:pt>
                <c:pt idx="17" formatCode="General">
                  <c:v>#N/A</c:v>
                </c:pt>
                <c:pt idx="18" formatCode="General">
                  <c:v>#N/A</c:v>
                </c:pt>
                <c:pt idx="19" formatCode="General">
                  <c:v>#N/A</c:v>
                </c:pt>
                <c:pt idx="20" formatCode="General">
                  <c:v>#N/A</c:v>
                </c:pt>
                <c:pt idx="21" formatCode="General">
                  <c:v>#N/A</c:v>
                </c:pt>
                <c:pt idx="22" formatCode="General">
                  <c:v>#N/A</c:v>
                </c:pt>
                <c:pt idx="23" formatCode="General">
                  <c:v>#N/A</c:v>
                </c:pt>
                <c:pt idx="24" formatCode="General">
                  <c:v>#N/A</c:v>
                </c:pt>
                <c:pt idx="25" formatCode="General">
                  <c:v>#N/A</c:v>
                </c:pt>
                <c:pt idx="26" formatCode="General">
                  <c:v>#N/A</c:v>
                </c:pt>
                <c:pt idx="27" formatCode="General">
                  <c:v>#N/A</c:v>
                </c:pt>
                <c:pt idx="28" formatCode="General">
                  <c:v>#N/A</c:v>
                </c:pt>
                <c:pt idx="31" formatCode="General">
                  <c:v>#N/A</c:v>
                </c:pt>
                <c:pt idx="32" formatCode="General">
                  <c:v>#N/A</c:v>
                </c:pt>
                <c:pt idx="33" formatCode="General">
                  <c:v>#N/A</c:v>
                </c:pt>
                <c:pt idx="34" formatCode="General">
                  <c:v>#N/A</c:v>
                </c:pt>
                <c:pt idx="35" formatCode="General">
                  <c:v>#N/A</c:v>
                </c:pt>
                <c:pt idx="36" formatCode="General">
                  <c:v>#N/A</c:v>
                </c:pt>
                <c:pt idx="37" formatCode="General">
                  <c:v>#N/A</c:v>
                </c:pt>
                <c:pt idx="38" formatCode="General">
                  <c:v>#N/A</c:v>
                </c:pt>
                <c:pt idx="39" formatCode="General">
                  <c:v>#N/A</c:v>
                </c:pt>
                <c:pt idx="40" formatCode="General">
                  <c:v>#N/A</c:v>
                </c:pt>
                <c:pt idx="41" formatCode="General">
                  <c:v>#N/A</c:v>
                </c:pt>
              </c:numCache>
            </c:numRef>
          </c:yVal>
          <c:smooth val="0"/>
          <c:extLst>
            <c:ext xmlns:c15="http://schemas.microsoft.com/office/drawing/2012/chart" uri="{02D57815-91ED-43cb-92C2-25804820EDAC}">
              <c15:datalabelsRange>
                <c15:f>calc!$B$9:$B$50</c15:f>
                <c15:dlblRangeCache>
                  <c:ptCount val="42"/>
                  <c:pt idx="0">
                    <c:v>1</c:v>
                  </c:pt>
                  <c:pt idx="1">
                    <c:v>2</c:v>
                  </c:pt>
                  <c:pt idx="2">
                    <c:v>3</c:v>
                  </c:pt>
                  <c:pt idx="3">
                    <c:v>4</c:v>
                  </c:pt>
                  <c:pt idx="5">
                    <c:v>按国家及地区</c:v>
                  </c:pt>
                  <c:pt idx="6">
                    <c:v>12</c:v>
                  </c:pt>
                  <c:pt idx="8">
                    <c:v>11</c:v>
                  </c:pt>
                  <c:pt idx="10">
                    <c:v>10</c:v>
                  </c:pt>
                  <c:pt idx="12">
                    <c:v>9</c:v>
                  </c:pt>
                  <c:pt idx="14">
                    <c:v>8</c:v>
                  </c:pt>
                  <c:pt idx="16">
                    <c:v>7</c:v>
                  </c:pt>
                  <c:pt idx="18">
                    <c:v>6</c:v>
                  </c:pt>
                  <c:pt idx="20">
                    <c:v>5</c:v>
                  </c:pt>
                  <c:pt idx="22">
                    <c:v>4</c:v>
                  </c:pt>
                  <c:pt idx="24">
                    <c:v>3</c:v>
                  </c:pt>
                  <c:pt idx="26">
                    <c:v>2</c:v>
                  </c:pt>
                  <c:pt idx="28">
                    <c:v>1</c:v>
                  </c:pt>
                  <c:pt idx="30">
                    <c:v>按房产类型</c:v>
                  </c:pt>
                  <c:pt idx="31">
                    <c:v>6</c:v>
                  </c:pt>
                  <c:pt idx="33">
                    <c:v>5</c:v>
                  </c:pt>
                  <c:pt idx="35">
                    <c:v>4</c:v>
                  </c:pt>
                  <c:pt idx="37">
                    <c:v>3</c:v>
                  </c:pt>
                  <c:pt idx="39">
                    <c:v>2</c:v>
                  </c:pt>
                  <c:pt idx="41">
                    <c:v>1</c:v>
                  </c:pt>
                </c15:dlblRangeCache>
              </c15:datalabelsRange>
            </c:ext>
            <c:ext xmlns:c16="http://schemas.microsoft.com/office/drawing/2014/chart" uri="{C3380CC4-5D6E-409C-BE32-E72D297353CC}">
              <c16:uniqueId val="{0000002A-5154-4E50-8EB5-3894D3D9E0D3}"/>
            </c:ext>
          </c:extLst>
        </c:ser>
        <c:dLbls>
          <c:showLegendKey val="0"/>
          <c:showVal val="0"/>
          <c:showCatName val="0"/>
          <c:showSerName val="0"/>
          <c:showPercent val="0"/>
          <c:showBubbleSize val="0"/>
        </c:dLbls>
        <c:axId val="538322928"/>
        <c:axId val="538321752"/>
      </c:scatterChart>
      <c:catAx>
        <c:axId val="53832292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bg1">
                    <a:lumMod val="95000"/>
                  </a:schemeClr>
                </a:solidFill>
                <a:latin typeface="+mn-lt"/>
                <a:ea typeface="+mn-ea"/>
                <a:cs typeface="+mn-cs"/>
              </a:defRPr>
            </a:pPr>
            <a:endParaRPr lang="zh-CN"/>
          </a:p>
        </c:txPr>
        <c:crossAx val="538321752"/>
        <c:crosses val="autoZero"/>
        <c:auto val="1"/>
        <c:lblAlgn val="ctr"/>
        <c:lblOffset val="100"/>
        <c:noMultiLvlLbl val="0"/>
      </c:catAx>
      <c:valAx>
        <c:axId val="538321752"/>
        <c:scaling>
          <c:orientation val="minMax"/>
        </c:scaling>
        <c:delete val="1"/>
        <c:axPos val="l"/>
        <c:numFmt formatCode="General" sourceLinked="1"/>
        <c:majorTickMark val="none"/>
        <c:minorTickMark val="none"/>
        <c:tickLblPos val="nextTo"/>
        <c:crossAx val="538322928"/>
        <c:crosses val="autoZero"/>
        <c:crossBetween val="between"/>
      </c:valAx>
      <c:spPr>
        <a:noFill/>
        <a:ln>
          <a:noFill/>
        </a:ln>
        <a:effectLst/>
      </c:spPr>
    </c:plotArea>
    <c:plotVisOnly val="1"/>
    <c:dispBlanksAs val="gap"/>
    <c:showDLblsOverMax val="0"/>
  </c:chart>
  <c:spPr>
    <a:solidFill>
      <a:srgbClr val="202020"/>
    </a:solid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control!$B$10</c:f>
          <c:strCache>
            <c:ptCount val="1"/>
            <c:pt idx="0">
              <c:v>中国10年间境外大额房地产投资</c:v>
            </c:pt>
          </c:strCache>
        </c:strRef>
      </c:tx>
      <c:layout>
        <c:manualLayout>
          <c:xMode val="edge"/>
          <c:yMode val="edge"/>
          <c:x val="2.1750098371146769E-2"/>
          <c:y val="1.23838592574118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95000"/>
                </a:schemeClr>
              </a:solidFill>
              <a:latin typeface="思源黑体 CN Bold" panose="020B0800000000000000" pitchFamily="34" charset="-122"/>
              <a:ea typeface="思源黑体 CN Bold" panose="020B0800000000000000" pitchFamily="34" charset="-122"/>
              <a:cs typeface="+mn-cs"/>
            </a:defRPr>
          </a:pPr>
          <a:endParaRPr lang="zh-CN"/>
        </a:p>
      </c:txPr>
    </c:title>
    <c:autoTitleDeleted val="0"/>
    <c:plotArea>
      <c:layout>
        <c:manualLayout>
          <c:layoutTarget val="inner"/>
          <c:xMode val="edge"/>
          <c:yMode val="edge"/>
          <c:x val="0.19794833083881047"/>
          <c:y val="1.8503693230296679E-2"/>
          <c:w val="0.75214923754365415"/>
          <c:h val="0.93361546524950634"/>
        </c:manualLayout>
      </c:layout>
      <c:barChart>
        <c:barDir val="col"/>
        <c:grouping val="stacked"/>
        <c:varyColors val="0"/>
        <c:ser>
          <c:idx val="0"/>
          <c:order val="0"/>
          <c:tx>
            <c:strRef>
              <c:f>calc!$P$9</c:f>
              <c:strCache>
                <c:ptCount val="1"/>
                <c:pt idx="0">
                  <c:v>第1季度</c:v>
                </c:pt>
              </c:strCache>
            </c:strRef>
          </c:tx>
          <c:spPr>
            <a:pattFill prst="solidDmnd">
              <a:fgClr>
                <a:srgbClr val="9CBDB3"/>
              </a:fgClr>
              <a:bgClr>
                <a:srgbClr val="202020"/>
              </a:bgClr>
            </a:patt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calc!$Q$9:$AA$9</c:f>
              <c:numCache>
                <c:formatCode>General</c:formatCode>
                <c:ptCount val="11"/>
                <c:pt idx="0">
                  <c:v>0.55000000000000004</c:v>
                </c:pt>
                <c:pt idx="1">
                  <c:v>0.15</c:v>
                </c:pt>
                <c:pt idx="2">
                  <c:v>0.49</c:v>
                </c:pt>
                <c:pt idx="3">
                  <c:v>8.49</c:v>
                </c:pt>
                <c:pt idx="4">
                  <c:v>3.1</c:v>
                </c:pt>
                <c:pt idx="5">
                  <c:v>23.99</c:v>
                </c:pt>
                <c:pt idx="6">
                  <c:v>33.799999999999997</c:v>
                </c:pt>
                <c:pt idx="7">
                  <c:v>38.32</c:v>
                </c:pt>
                <c:pt idx="8">
                  <c:v>55.51</c:v>
                </c:pt>
                <c:pt idx="9">
                  <c:v>71.239999999999995</c:v>
                </c:pt>
                <c:pt idx="10">
                  <c:v>57.61</c:v>
                </c:pt>
              </c:numCache>
            </c:numRef>
          </c:val>
          <c:extLst>
            <c:ext xmlns:c16="http://schemas.microsoft.com/office/drawing/2014/chart" uri="{C3380CC4-5D6E-409C-BE32-E72D297353CC}">
              <c16:uniqueId val="{00000000-FC79-4A14-B8E2-BC49BBC98592}"/>
            </c:ext>
          </c:extLst>
        </c:ser>
        <c:ser>
          <c:idx val="1"/>
          <c:order val="1"/>
          <c:tx>
            <c:strRef>
              <c:f>calc!$P$10</c:f>
              <c:strCache>
                <c:ptCount val="1"/>
                <c:pt idx="0">
                  <c:v>第2季度</c:v>
                </c:pt>
              </c:strCache>
            </c:strRef>
          </c:tx>
          <c:spPr>
            <a:pattFill prst="solidDmnd">
              <a:fgClr>
                <a:srgbClr val="D9CCAF"/>
              </a:fgClr>
              <a:bgClr>
                <a:srgbClr val="202020"/>
              </a:bgClr>
            </a:patt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calc!$Q$10:$AA$10</c:f>
              <c:numCache>
                <c:formatCode>General</c:formatCode>
                <c:ptCount val="11"/>
                <c:pt idx="0">
                  <c:v>3.7</c:v>
                </c:pt>
                <c:pt idx="1">
                  <c:v>0</c:v>
                </c:pt>
                <c:pt idx="2">
                  <c:v>1.08</c:v>
                </c:pt>
                <c:pt idx="3">
                  <c:v>4.91</c:v>
                </c:pt>
                <c:pt idx="4">
                  <c:v>8.18</c:v>
                </c:pt>
                <c:pt idx="5">
                  <c:v>17.170000000000002</c:v>
                </c:pt>
                <c:pt idx="6">
                  <c:v>38.44</c:v>
                </c:pt>
                <c:pt idx="7">
                  <c:v>38.18</c:v>
                </c:pt>
                <c:pt idx="8">
                  <c:v>40.590000000000003</c:v>
                </c:pt>
                <c:pt idx="9">
                  <c:v>74.89</c:v>
                </c:pt>
                <c:pt idx="10">
                  <c:v>0</c:v>
                </c:pt>
              </c:numCache>
            </c:numRef>
          </c:val>
          <c:extLst>
            <c:ext xmlns:c16="http://schemas.microsoft.com/office/drawing/2014/chart" uri="{C3380CC4-5D6E-409C-BE32-E72D297353CC}">
              <c16:uniqueId val="{00000001-FC79-4A14-B8E2-BC49BBC98592}"/>
            </c:ext>
          </c:extLst>
        </c:ser>
        <c:ser>
          <c:idx val="2"/>
          <c:order val="2"/>
          <c:tx>
            <c:strRef>
              <c:f>calc!$P$11</c:f>
              <c:strCache>
                <c:ptCount val="1"/>
                <c:pt idx="0">
                  <c:v>第3季度</c:v>
                </c:pt>
              </c:strCache>
            </c:strRef>
          </c:tx>
          <c:spPr>
            <a:pattFill prst="solidDmnd">
              <a:fgClr>
                <a:srgbClr val="FBBD63"/>
              </a:fgClr>
              <a:bgClr>
                <a:srgbClr val="202020"/>
              </a:bgClr>
            </a:patt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calc!$Q$11:$AA$11</c:f>
              <c:numCache>
                <c:formatCode>General</c:formatCode>
                <c:ptCount val="11"/>
                <c:pt idx="0">
                  <c:v>2.96</c:v>
                </c:pt>
                <c:pt idx="1">
                  <c:v>2.27</c:v>
                </c:pt>
                <c:pt idx="2">
                  <c:v>1.96</c:v>
                </c:pt>
                <c:pt idx="3">
                  <c:v>8.57</c:v>
                </c:pt>
                <c:pt idx="4">
                  <c:v>4.45</c:v>
                </c:pt>
                <c:pt idx="5">
                  <c:v>5.88</c:v>
                </c:pt>
                <c:pt idx="6">
                  <c:v>22.75</c:v>
                </c:pt>
                <c:pt idx="7">
                  <c:v>34.479999999999997</c:v>
                </c:pt>
                <c:pt idx="8">
                  <c:v>39.83</c:v>
                </c:pt>
                <c:pt idx="9">
                  <c:v>101.25</c:v>
                </c:pt>
                <c:pt idx="10">
                  <c:v>0</c:v>
                </c:pt>
              </c:numCache>
            </c:numRef>
          </c:val>
          <c:extLst>
            <c:ext xmlns:c16="http://schemas.microsoft.com/office/drawing/2014/chart" uri="{C3380CC4-5D6E-409C-BE32-E72D297353CC}">
              <c16:uniqueId val="{00000002-FC79-4A14-B8E2-BC49BBC98592}"/>
            </c:ext>
          </c:extLst>
        </c:ser>
        <c:ser>
          <c:idx val="3"/>
          <c:order val="3"/>
          <c:tx>
            <c:strRef>
              <c:f>calc!$P$12</c:f>
              <c:strCache>
                <c:ptCount val="1"/>
                <c:pt idx="0">
                  <c:v>第4季度</c:v>
                </c:pt>
              </c:strCache>
            </c:strRef>
          </c:tx>
          <c:spPr>
            <a:pattFill prst="solidDmnd">
              <a:fgClr>
                <a:srgbClr val="E87D53"/>
              </a:fgClr>
              <a:bgClr>
                <a:srgbClr val="202020"/>
              </a:bgClr>
            </a:patt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calc!$Q$12:$AA$12</c:f>
              <c:numCache>
                <c:formatCode>General</c:formatCode>
                <c:ptCount val="11"/>
                <c:pt idx="0">
                  <c:v>4.75</c:v>
                </c:pt>
                <c:pt idx="1">
                  <c:v>0.4</c:v>
                </c:pt>
                <c:pt idx="2">
                  <c:v>2.19</c:v>
                </c:pt>
                <c:pt idx="3">
                  <c:v>3.75</c:v>
                </c:pt>
                <c:pt idx="4">
                  <c:v>10.88</c:v>
                </c:pt>
                <c:pt idx="5">
                  <c:v>7.34</c:v>
                </c:pt>
                <c:pt idx="6">
                  <c:v>59.65</c:v>
                </c:pt>
                <c:pt idx="7">
                  <c:v>37.32</c:v>
                </c:pt>
                <c:pt idx="8">
                  <c:v>96.92</c:v>
                </c:pt>
                <c:pt idx="9">
                  <c:v>100.02</c:v>
                </c:pt>
                <c:pt idx="10">
                  <c:v>0</c:v>
                </c:pt>
              </c:numCache>
            </c:numRef>
          </c:val>
          <c:extLst>
            <c:ext xmlns:c16="http://schemas.microsoft.com/office/drawing/2014/chart" uri="{C3380CC4-5D6E-409C-BE32-E72D297353CC}">
              <c16:uniqueId val="{00000003-FC79-4A14-B8E2-BC49BBC98592}"/>
            </c:ext>
          </c:extLst>
        </c:ser>
        <c:ser>
          <c:idx val="6"/>
          <c:order val="6"/>
          <c:tx>
            <c:strRef>
              <c:f>calc!$P$15</c:f>
              <c:strCache>
                <c:ptCount val="1"/>
                <c:pt idx="0">
                  <c:v>EMEA其他国家及地区</c:v>
                </c:pt>
              </c:strCache>
            </c:strRef>
          </c:tx>
          <c:spPr>
            <a:pattFill prst="solidDmnd">
              <a:fgClr>
                <a:srgbClr val="E3919F"/>
              </a:fgClr>
              <a:bgClr>
                <a:srgbClr val="202020"/>
              </a:bgClr>
            </a:patt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calc!$Q$15:$AA$15</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04-FC79-4A14-B8E2-BC49BBC98592}"/>
            </c:ext>
          </c:extLst>
        </c:ser>
        <c:ser>
          <c:idx val="7"/>
          <c:order val="7"/>
          <c:tx>
            <c:strRef>
              <c:f>calc!$P$16</c:f>
              <c:strCache>
                <c:ptCount val="1"/>
              </c:strCache>
            </c:strRef>
          </c:tx>
          <c:spPr>
            <a:no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calc!$Q$16:$AA$16</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05-FC79-4A14-B8E2-BC49BBC98592}"/>
            </c:ext>
          </c:extLst>
        </c:ser>
        <c:ser>
          <c:idx val="8"/>
          <c:order val="8"/>
          <c:tx>
            <c:strRef>
              <c:f>calc!$P$17</c:f>
              <c:strCache>
                <c:ptCount val="1"/>
                <c:pt idx="0">
                  <c:v>美洲其他国家及地区</c:v>
                </c:pt>
              </c:strCache>
            </c:strRef>
          </c:tx>
          <c:spPr>
            <a:pattFill prst="solidDmnd">
              <a:fgClr>
                <a:srgbClr val="FAD462"/>
              </a:fgClr>
              <a:bgClr>
                <a:srgbClr val="202020"/>
              </a:bgClr>
            </a:patt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calc!$Q$17:$AA$17</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06-FC79-4A14-B8E2-BC49BBC98592}"/>
            </c:ext>
          </c:extLst>
        </c:ser>
        <c:ser>
          <c:idx val="9"/>
          <c:order val="9"/>
          <c:tx>
            <c:strRef>
              <c:f>calc!$P$18</c:f>
              <c:strCache>
                <c:ptCount val="1"/>
              </c:strCache>
            </c:strRef>
          </c:tx>
          <c:spPr>
            <a:no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calc!$Q$18:$AA$18</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07-FC79-4A14-B8E2-BC49BBC98592}"/>
            </c:ext>
          </c:extLst>
        </c:ser>
        <c:ser>
          <c:idx val="10"/>
          <c:order val="10"/>
          <c:tx>
            <c:strRef>
              <c:f>calc!$P$19</c:f>
              <c:strCache>
                <c:ptCount val="1"/>
                <c:pt idx="0">
                  <c:v>环太平洋其他地区</c:v>
                </c:pt>
              </c:strCache>
            </c:strRef>
          </c:tx>
          <c:spPr>
            <a:solidFill>
              <a:srgbClr val="FAC492"/>
            </a:solid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calc!$Q$19:$AA$19</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08-FC79-4A14-B8E2-BC49BBC98592}"/>
            </c:ext>
          </c:extLst>
        </c:ser>
        <c:ser>
          <c:idx val="11"/>
          <c:order val="11"/>
          <c:tx>
            <c:strRef>
              <c:f>calc!$P$20</c:f>
              <c:strCache>
                <c:ptCount val="1"/>
              </c:strCache>
            </c:strRef>
          </c:tx>
          <c:spPr>
            <a:no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calc!$Q$20:$AA$20</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09-FC79-4A14-B8E2-BC49BBC98592}"/>
            </c:ext>
          </c:extLst>
        </c:ser>
        <c:ser>
          <c:idx val="12"/>
          <c:order val="12"/>
          <c:tx>
            <c:strRef>
              <c:f>calc!$P$21</c:f>
              <c:strCache>
                <c:ptCount val="1"/>
                <c:pt idx="0">
                  <c:v>亚洲其他国家及地区</c:v>
                </c:pt>
              </c:strCache>
            </c:strRef>
          </c:tx>
          <c:spPr>
            <a:pattFill prst="solidDmnd">
              <a:fgClr>
                <a:srgbClr val="FAB4C2"/>
              </a:fgClr>
              <a:bgClr>
                <a:srgbClr val="202020"/>
              </a:bgClr>
            </a:patt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calc!$Q$21:$AA$21</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0A-FC79-4A14-B8E2-BC49BBC98592}"/>
            </c:ext>
          </c:extLst>
        </c:ser>
        <c:ser>
          <c:idx val="13"/>
          <c:order val="13"/>
          <c:tx>
            <c:strRef>
              <c:f>calc!$P$22</c:f>
              <c:strCache>
                <c:ptCount val="1"/>
              </c:strCache>
            </c:strRef>
          </c:tx>
          <c:spPr>
            <a:no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calc!$Q$22:$AA$22</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0B-FC79-4A14-B8E2-BC49BBC98592}"/>
            </c:ext>
          </c:extLst>
        </c:ser>
        <c:ser>
          <c:idx val="14"/>
          <c:order val="14"/>
          <c:tx>
            <c:strRef>
              <c:f>calc!$P$23</c:f>
              <c:strCache>
                <c:ptCount val="1"/>
                <c:pt idx="0">
                  <c:v>韩国</c:v>
                </c:pt>
              </c:strCache>
            </c:strRef>
          </c:tx>
          <c:spPr>
            <a:solidFill>
              <a:srgbClr val="FAA4F2"/>
            </a:solid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calc!$Q$23:$AA$23</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0C-FC79-4A14-B8E2-BC49BBC98592}"/>
            </c:ext>
          </c:extLst>
        </c:ser>
        <c:ser>
          <c:idx val="15"/>
          <c:order val="15"/>
          <c:tx>
            <c:strRef>
              <c:f>calc!$P$24</c:f>
              <c:strCache>
                <c:ptCount val="1"/>
              </c:strCache>
            </c:strRef>
          </c:tx>
          <c:spPr>
            <a:no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calc!$Q$24:$AA$24</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0D-FC79-4A14-B8E2-BC49BBC98592}"/>
            </c:ext>
          </c:extLst>
        </c:ser>
        <c:ser>
          <c:idx val="16"/>
          <c:order val="16"/>
          <c:tx>
            <c:strRef>
              <c:f>calc!$P$25</c:f>
              <c:strCache>
                <c:ptCount val="1"/>
                <c:pt idx="0">
                  <c:v>日本</c:v>
                </c:pt>
              </c:strCache>
            </c:strRef>
          </c:tx>
          <c:spPr>
            <a:pattFill prst="solidDmnd">
              <a:fgClr>
                <a:srgbClr val="FF5D3D"/>
              </a:fgClr>
              <a:bgClr>
                <a:srgbClr val="202020"/>
              </a:bgClr>
            </a:patt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calc!$Q$25:$AA$25</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0E-FC79-4A14-B8E2-BC49BBC98592}"/>
            </c:ext>
          </c:extLst>
        </c:ser>
        <c:ser>
          <c:idx val="17"/>
          <c:order val="17"/>
          <c:tx>
            <c:strRef>
              <c:f>calc!$P$26</c:f>
              <c:strCache>
                <c:ptCount val="1"/>
              </c:strCache>
            </c:strRef>
          </c:tx>
          <c:spPr>
            <a:no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calc!$Q$26:$AA$26</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0F-FC79-4A14-B8E2-BC49BBC98592}"/>
            </c:ext>
          </c:extLst>
        </c:ser>
        <c:ser>
          <c:idx val="18"/>
          <c:order val="18"/>
          <c:tx>
            <c:strRef>
              <c:f>calc!$P$27</c:f>
              <c:strCache>
                <c:ptCount val="1"/>
                <c:pt idx="0">
                  <c:v>德国</c:v>
                </c:pt>
              </c:strCache>
            </c:strRef>
          </c:tx>
          <c:spPr>
            <a:solidFill>
              <a:srgbClr val="A4E1D5"/>
            </a:solid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calc!$Q$27:$AA$27</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10-FC79-4A14-B8E2-BC49BBC98592}"/>
            </c:ext>
          </c:extLst>
        </c:ser>
        <c:ser>
          <c:idx val="19"/>
          <c:order val="19"/>
          <c:tx>
            <c:strRef>
              <c:f>calc!$P$28</c:f>
              <c:strCache>
                <c:ptCount val="1"/>
              </c:strCache>
            </c:strRef>
          </c:tx>
          <c:spPr>
            <a:no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calc!$Q$28:$AA$28</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11-FC79-4A14-B8E2-BC49BBC98592}"/>
            </c:ext>
          </c:extLst>
        </c:ser>
        <c:ser>
          <c:idx val="20"/>
          <c:order val="20"/>
          <c:tx>
            <c:strRef>
              <c:f>calc!$P$29</c:f>
              <c:strCache>
                <c:ptCount val="1"/>
                <c:pt idx="0">
                  <c:v>英国</c:v>
                </c:pt>
              </c:strCache>
            </c:strRef>
          </c:tx>
          <c:spPr>
            <a:pattFill prst="solidDmnd">
              <a:fgClr>
                <a:srgbClr val="C4C1D5"/>
              </a:fgClr>
              <a:bgClr>
                <a:srgbClr val="202020"/>
              </a:bgClr>
            </a:patt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calc!$Q$29:$AA$29</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12-FC79-4A14-B8E2-BC49BBC98592}"/>
            </c:ext>
          </c:extLst>
        </c:ser>
        <c:ser>
          <c:idx val="21"/>
          <c:order val="21"/>
          <c:tx>
            <c:strRef>
              <c:f>calc!$P$30</c:f>
              <c:strCache>
                <c:ptCount val="1"/>
              </c:strCache>
            </c:strRef>
          </c:tx>
          <c:spPr>
            <a:no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calc!$Q$30:$AA$30</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13-FC79-4A14-B8E2-BC49BBC98592}"/>
            </c:ext>
          </c:extLst>
        </c:ser>
        <c:ser>
          <c:idx val="22"/>
          <c:order val="22"/>
          <c:tx>
            <c:strRef>
              <c:f>calc!$P$31</c:f>
              <c:strCache>
                <c:ptCount val="1"/>
                <c:pt idx="0">
                  <c:v>澳大利亚</c:v>
                </c:pt>
              </c:strCache>
            </c:strRef>
          </c:tx>
          <c:spPr>
            <a:pattFill prst="solidDmnd">
              <a:fgClr>
                <a:srgbClr val="E4A1D5"/>
              </a:fgClr>
              <a:bgClr>
                <a:srgbClr val="202020"/>
              </a:bgClr>
            </a:patt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calc!$Q$31:$AA$31</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14-FC79-4A14-B8E2-BC49BBC98592}"/>
            </c:ext>
          </c:extLst>
        </c:ser>
        <c:ser>
          <c:idx val="23"/>
          <c:order val="23"/>
          <c:tx>
            <c:strRef>
              <c:f>calc!$P$32</c:f>
              <c:strCache>
                <c:ptCount val="1"/>
              </c:strCache>
            </c:strRef>
          </c:tx>
          <c:spPr>
            <a:no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calc!$Q$32:$AA$32</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15-FC79-4A14-B8E2-BC49BBC98592}"/>
            </c:ext>
          </c:extLst>
        </c:ser>
        <c:ser>
          <c:idx val="24"/>
          <c:order val="24"/>
          <c:tx>
            <c:strRef>
              <c:f>calc!$P$33</c:f>
              <c:strCache>
                <c:ptCount val="1"/>
                <c:pt idx="0">
                  <c:v>新加坡</c:v>
                </c:pt>
              </c:strCache>
            </c:strRef>
          </c:tx>
          <c:spPr>
            <a:pattFill prst="solidDmnd">
              <a:fgClr>
                <a:srgbClr val="FFFF9E"/>
              </a:fgClr>
              <a:bgClr>
                <a:srgbClr val="202020"/>
              </a:bgClr>
            </a:patt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calc!$Q$33:$AA$33</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16-FC79-4A14-B8E2-BC49BBC98592}"/>
            </c:ext>
          </c:extLst>
        </c:ser>
        <c:ser>
          <c:idx val="25"/>
          <c:order val="25"/>
          <c:tx>
            <c:strRef>
              <c:f>calc!$P$34</c:f>
              <c:strCache>
                <c:ptCount val="1"/>
              </c:strCache>
            </c:strRef>
          </c:tx>
          <c:spPr>
            <a:no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calc!$Q$34:$AA$34</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17-FC79-4A14-B8E2-BC49BBC98592}"/>
            </c:ext>
          </c:extLst>
        </c:ser>
        <c:ser>
          <c:idx val="26"/>
          <c:order val="26"/>
          <c:tx>
            <c:strRef>
              <c:f>calc!$P$35</c:f>
              <c:strCache>
                <c:ptCount val="1"/>
                <c:pt idx="0">
                  <c:v>香港</c:v>
                </c:pt>
              </c:strCache>
            </c:strRef>
          </c:tx>
          <c:spPr>
            <a:pattFill prst="solidDmnd">
              <a:fgClr>
                <a:srgbClr val="D84C6F"/>
              </a:fgClr>
              <a:bgClr>
                <a:srgbClr val="202020"/>
              </a:bgClr>
            </a:patt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calc!$Q$35:$AA$35</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18-FC79-4A14-B8E2-BC49BBC98592}"/>
            </c:ext>
          </c:extLst>
        </c:ser>
        <c:ser>
          <c:idx val="27"/>
          <c:order val="27"/>
          <c:tx>
            <c:strRef>
              <c:f>calc!$P$36</c:f>
              <c:strCache>
                <c:ptCount val="1"/>
              </c:strCache>
            </c:strRef>
          </c:tx>
          <c:spPr>
            <a:no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calc!$Q$36:$AA$36</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19-FC79-4A14-B8E2-BC49BBC98592}"/>
            </c:ext>
          </c:extLst>
        </c:ser>
        <c:ser>
          <c:idx val="28"/>
          <c:order val="28"/>
          <c:tx>
            <c:strRef>
              <c:f>calc!$P$37</c:f>
              <c:strCache>
                <c:ptCount val="1"/>
                <c:pt idx="0">
                  <c:v>美国</c:v>
                </c:pt>
              </c:strCache>
            </c:strRef>
          </c:tx>
          <c:spPr>
            <a:pattFill prst="solidDmnd">
              <a:fgClr>
                <a:srgbClr val="B5C9D6"/>
              </a:fgClr>
              <a:bgClr>
                <a:srgbClr val="202020"/>
              </a:bgClr>
            </a:patt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calc!$Q$37:$AA$37</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1A-FC79-4A14-B8E2-BC49BBC98592}"/>
            </c:ext>
          </c:extLst>
        </c:ser>
        <c:ser>
          <c:idx val="31"/>
          <c:order val="31"/>
          <c:tx>
            <c:strRef>
              <c:f>calc!$P$40</c:f>
              <c:strCache>
                <c:ptCount val="1"/>
                <c:pt idx="0">
                  <c:v>正在开发土地</c:v>
                </c:pt>
              </c:strCache>
            </c:strRef>
          </c:tx>
          <c:spPr>
            <a:pattFill prst="solidDmnd">
              <a:fgClr>
                <a:srgbClr val="A8FEF3"/>
              </a:fgClr>
              <a:bgClr>
                <a:srgbClr val="202020"/>
              </a:bgClr>
            </a:patt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calc!$Q$40:$AA$40</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1B-FC79-4A14-B8E2-BC49BBC98592}"/>
            </c:ext>
          </c:extLst>
        </c:ser>
        <c:ser>
          <c:idx val="32"/>
          <c:order val="32"/>
          <c:tx>
            <c:strRef>
              <c:f>calc!$P$41</c:f>
              <c:strCache>
                <c:ptCount val="1"/>
              </c:strCache>
            </c:strRef>
          </c:tx>
          <c:spPr>
            <a:no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calc!$Q$41:$AA$41</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1C-FC79-4A14-B8E2-BC49BBC98592}"/>
            </c:ext>
          </c:extLst>
        </c:ser>
        <c:ser>
          <c:idx val="33"/>
          <c:order val="33"/>
          <c:tx>
            <c:strRef>
              <c:f>calc!$P$42</c:f>
              <c:strCache>
                <c:ptCount val="1"/>
                <c:pt idx="0">
                  <c:v>酒店物业</c:v>
                </c:pt>
              </c:strCache>
            </c:strRef>
          </c:tx>
          <c:spPr>
            <a:pattFill prst="solidDmnd">
              <a:fgClr>
                <a:srgbClr val="B8FEC3"/>
              </a:fgClr>
              <a:bgClr>
                <a:srgbClr val="202020"/>
              </a:bgClr>
            </a:patt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calc!$Q$42:$AA$42</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1D-FC79-4A14-B8E2-BC49BBC98592}"/>
            </c:ext>
          </c:extLst>
        </c:ser>
        <c:ser>
          <c:idx val="34"/>
          <c:order val="34"/>
          <c:tx>
            <c:strRef>
              <c:f>calc!$P$43</c:f>
              <c:strCache>
                <c:ptCount val="1"/>
              </c:strCache>
            </c:strRef>
          </c:tx>
          <c:spPr>
            <a:no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calc!$Q$43:$AA$43</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1E-FC79-4A14-B8E2-BC49BBC98592}"/>
            </c:ext>
          </c:extLst>
        </c:ser>
        <c:ser>
          <c:idx val="35"/>
          <c:order val="35"/>
          <c:tx>
            <c:strRef>
              <c:f>calc!$P$44</c:f>
              <c:strCache>
                <c:ptCount val="1"/>
                <c:pt idx="0">
                  <c:v>住宅</c:v>
                </c:pt>
              </c:strCache>
            </c:strRef>
          </c:tx>
          <c:spPr>
            <a:pattFill prst="solidDmnd">
              <a:fgClr>
                <a:srgbClr val="C8FE93"/>
              </a:fgClr>
              <a:bgClr>
                <a:srgbClr val="202020"/>
              </a:bgClr>
            </a:patt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calc!$Q$44:$AA$44</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1F-FC79-4A14-B8E2-BC49BBC98592}"/>
            </c:ext>
          </c:extLst>
        </c:ser>
        <c:ser>
          <c:idx val="36"/>
          <c:order val="36"/>
          <c:tx>
            <c:strRef>
              <c:f>calc!$P$45</c:f>
              <c:strCache>
                <c:ptCount val="1"/>
              </c:strCache>
            </c:strRef>
          </c:tx>
          <c:spPr>
            <a:no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calc!$Q$45:$AA$45</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20-FC79-4A14-B8E2-BC49BBC98592}"/>
            </c:ext>
          </c:extLst>
        </c:ser>
        <c:ser>
          <c:idx val="37"/>
          <c:order val="37"/>
          <c:tx>
            <c:strRef>
              <c:f>calc!$P$46</c:f>
              <c:strCache>
                <c:ptCount val="1"/>
                <c:pt idx="0">
                  <c:v>工业房产</c:v>
                </c:pt>
              </c:strCache>
            </c:strRef>
          </c:tx>
          <c:spPr>
            <a:pattFill prst="solidDmnd">
              <a:fgClr>
                <a:srgbClr val="D8FE63"/>
              </a:fgClr>
              <a:bgClr>
                <a:srgbClr val="202020"/>
              </a:bgClr>
            </a:patt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calc!$Q$46:$AA$46</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21-FC79-4A14-B8E2-BC49BBC98592}"/>
            </c:ext>
          </c:extLst>
        </c:ser>
        <c:ser>
          <c:idx val="38"/>
          <c:order val="38"/>
          <c:tx>
            <c:strRef>
              <c:f>calc!$P$47</c:f>
              <c:strCache>
                <c:ptCount val="1"/>
              </c:strCache>
            </c:strRef>
          </c:tx>
          <c:spPr>
            <a:no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calc!$Q$47:$AA$47</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22-FC79-4A14-B8E2-BC49BBC98592}"/>
            </c:ext>
          </c:extLst>
        </c:ser>
        <c:ser>
          <c:idx val="39"/>
          <c:order val="39"/>
          <c:tx>
            <c:strRef>
              <c:f>calc!$P$48</c:f>
              <c:strCache>
                <c:ptCount val="1"/>
                <c:pt idx="0">
                  <c:v>零售房产</c:v>
                </c:pt>
              </c:strCache>
            </c:strRef>
          </c:tx>
          <c:spPr>
            <a:pattFill prst="solidDmnd">
              <a:fgClr>
                <a:srgbClr val="E8FE33"/>
              </a:fgClr>
              <a:bgClr>
                <a:srgbClr val="202020"/>
              </a:bgClr>
            </a:patt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calc!$Q$48:$AA$48</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23-FC79-4A14-B8E2-BC49BBC98592}"/>
            </c:ext>
          </c:extLst>
        </c:ser>
        <c:ser>
          <c:idx val="40"/>
          <c:order val="40"/>
          <c:tx>
            <c:strRef>
              <c:f>calc!$P$49</c:f>
              <c:strCache>
                <c:ptCount val="1"/>
              </c:strCache>
            </c:strRef>
          </c:tx>
          <c:spPr>
            <a:no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calc!$Q$49:$AA$49</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24-FC79-4A14-B8E2-BC49BBC98592}"/>
            </c:ext>
          </c:extLst>
        </c:ser>
        <c:ser>
          <c:idx val="41"/>
          <c:order val="41"/>
          <c:tx>
            <c:strRef>
              <c:f>calc!$P$50</c:f>
              <c:strCache>
                <c:ptCount val="1"/>
                <c:pt idx="0">
                  <c:v>写字楼</c:v>
                </c:pt>
              </c:strCache>
            </c:strRef>
          </c:tx>
          <c:spPr>
            <a:pattFill prst="solidDmnd">
              <a:fgClr>
                <a:srgbClr val="B4E1C5"/>
              </a:fgClr>
              <a:bgClr>
                <a:srgbClr val="202020"/>
              </a:bgClr>
            </a:pattFill>
            <a:ln>
              <a:noFill/>
            </a:ln>
            <a:effectLst/>
          </c:spPr>
          <c:invertIfNegative val="0"/>
          <c:cat>
            <c:strRef>
              <c:f>calc!$Q$8:$AA$8</c:f>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f>calc!$Q$50:$AA$50</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25-FC79-4A14-B8E2-BC49BBC98592}"/>
            </c:ext>
          </c:extLst>
        </c:ser>
        <c:dLbls>
          <c:showLegendKey val="0"/>
          <c:showVal val="0"/>
          <c:showCatName val="0"/>
          <c:showSerName val="0"/>
          <c:showPercent val="0"/>
          <c:showBubbleSize val="0"/>
        </c:dLbls>
        <c:gapWidth val="20"/>
        <c:overlap val="100"/>
        <c:axId val="538322928"/>
        <c:axId val="538321752"/>
        <c:extLst>
          <c:ext xmlns:c15="http://schemas.microsoft.com/office/drawing/2012/chart" uri="{02D57815-91ED-43cb-92C2-25804820EDAC}">
            <c15:filteredBarSeries>
              <c15:ser>
                <c:idx val="4"/>
                <c:order val="4"/>
                <c:tx>
                  <c:strRef>
                    <c:extLst>
                      <c:ext uri="{02D57815-91ED-43cb-92C2-25804820EDAC}">
                        <c15:formulaRef>
                          <c15:sqref>calc!$P$13</c15:sqref>
                        </c15:formulaRef>
                      </c:ext>
                    </c:extLst>
                    <c:strCache>
                      <c:ptCount val="1"/>
                    </c:strCache>
                  </c:strRef>
                </c:tx>
                <c:spPr>
                  <a:solidFill>
                    <a:schemeClr val="accent5"/>
                  </a:solidFill>
                  <a:ln>
                    <a:noFill/>
                  </a:ln>
                  <a:effectLst/>
                </c:spPr>
                <c:invertIfNegative val="0"/>
                <c:cat>
                  <c:strRef>
                    <c:extLst>
                      <c:ext uri="{02D57815-91ED-43cb-92C2-25804820EDAC}">
                        <c15:formulaRef>
                          <c15:sqref>calc!$Q$8:$AA$8</c15:sqref>
                        </c15:formulaRef>
                      </c:ext>
                    </c:extLst>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extLst>
                      <c:ext uri="{02D57815-91ED-43cb-92C2-25804820EDAC}">
                        <c15:formulaRef>
                          <c15:sqref>calc!$Q$13:$AA$13</c15:sqref>
                        </c15:formulaRef>
                      </c:ext>
                    </c:extLst>
                    <c:numCache>
                      <c:formatCode>General</c:formatCode>
                      <c:ptCount val="11"/>
                    </c:numCache>
                  </c:numRef>
                </c:val>
                <c:extLst>
                  <c:ext xmlns:c16="http://schemas.microsoft.com/office/drawing/2014/chart" uri="{C3380CC4-5D6E-409C-BE32-E72D297353CC}">
                    <c16:uniqueId val="{00000051-FC79-4A14-B8E2-BC49BBC98592}"/>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calc!$P$14</c15:sqref>
                        </c15:formulaRef>
                      </c:ext>
                    </c:extLst>
                    <c:strCache>
                      <c:ptCount val="1"/>
                    </c:strCache>
                  </c:strRef>
                </c:tx>
                <c:spPr>
                  <a:solidFill>
                    <a:schemeClr val="accent6"/>
                  </a:solidFill>
                  <a:ln>
                    <a:noFill/>
                  </a:ln>
                  <a:effectLst/>
                </c:spPr>
                <c:invertIfNegative val="0"/>
                <c:cat>
                  <c:strRef>
                    <c:extLst xmlns:c15="http://schemas.microsoft.com/office/drawing/2012/chart">
                      <c:ext xmlns:c15="http://schemas.microsoft.com/office/drawing/2012/chart" uri="{02D57815-91ED-43cb-92C2-25804820EDAC}">
                        <c15:formulaRef>
                          <c15:sqref>calc!$Q$8:$AA$8</c15:sqref>
                        </c15:formulaRef>
                      </c:ext>
                    </c:extLst>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extLst xmlns:c15="http://schemas.microsoft.com/office/drawing/2012/chart">
                      <c:ext xmlns:c15="http://schemas.microsoft.com/office/drawing/2012/chart" uri="{02D57815-91ED-43cb-92C2-25804820EDAC}">
                        <c15:formulaRef>
                          <c15:sqref>calc!$Q$14:$AA$14</c15:sqref>
                        </c15:formulaRef>
                      </c:ext>
                    </c:extLst>
                    <c:numCache>
                      <c:formatCode>General</c:formatCode>
                      <c:ptCount val="11"/>
                    </c:numCache>
                  </c:numRef>
                </c:val>
                <c:extLst xmlns:c15="http://schemas.microsoft.com/office/drawing/2012/chart">
                  <c:ext xmlns:c16="http://schemas.microsoft.com/office/drawing/2014/chart" uri="{C3380CC4-5D6E-409C-BE32-E72D297353CC}">
                    <c16:uniqueId val="{00000052-FC79-4A14-B8E2-BC49BBC98592}"/>
                  </c:ext>
                </c:extLst>
              </c15:ser>
            </c15:filteredBarSeries>
            <c15:filteredBarSeries>
              <c15:ser>
                <c:idx val="29"/>
                <c:order val="29"/>
                <c:tx>
                  <c:strRef>
                    <c:extLst xmlns:c15="http://schemas.microsoft.com/office/drawing/2012/chart">
                      <c:ext xmlns:c15="http://schemas.microsoft.com/office/drawing/2012/chart" uri="{02D57815-91ED-43cb-92C2-25804820EDAC}">
                        <c15:formulaRef>
                          <c15:sqref>calc!$P$38</c15:sqref>
                        </c15:formulaRef>
                      </c:ext>
                    </c:extLst>
                    <c:strCache>
                      <c:ptCount val="1"/>
                    </c:strCache>
                  </c:strRef>
                </c:tx>
                <c:spPr>
                  <a:solidFill>
                    <a:schemeClr val="accent6">
                      <a:lumMod val="60000"/>
                      <a:lumOff val="40000"/>
                    </a:schemeClr>
                  </a:solidFill>
                  <a:ln>
                    <a:noFill/>
                  </a:ln>
                  <a:effectLst/>
                </c:spPr>
                <c:invertIfNegative val="0"/>
                <c:cat>
                  <c:strRef>
                    <c:extLst xmlns:c15="http://schemas.microsoft.com/office/drawing/2012/chart">
                      <c:ext xmlns:c15="http://schemas.microsoft.com/office/drawing/2012/chart" uri="{02D57815-91ED-43cb-92C2-25804820EDAC}">
                        <c15:formulaRef>
                          <c15:sqref>calc!$Q$8:$AA$8</c15:sqref>
                        </c15:formulaRef>
                      </c:ext>
                    </c:extLst>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extLst xmlns:c15="http://schemas.microsoft.com/office/drawing/2012/chart">
                      <c:ext xmlns:c15="http://schemas.microsoft.com/office/drawing/2012/chart" uri="{02D57815-91ED-43cb-92C2-25804820EDAC}">
                        <c15:formulaRef>
                          <c15:sqref>calc!$Q$38:$AA$38</c15:sqref>
                        </c15:formulaRef>
                      </c:ext>
                    </c:extLst>
                    <c:numCache>
                      <c:formatCode>General</c:formatCode>
                      <c:ptCount val="11"/>
                    </c:numCache>
                  </c:numRef>
                </c:val>
                <c:extLst xmlns:c15="http://schemas.microsoft.com/office/drawing/2012/chart">
                  <c:ext xmlns:c16="http://schemas.microsoft.com/office/drawing/2014/chart" uri="{C3380CC4-5D6E-409C-BE32-E72D297353CC}">
                    <c16:uniqueId val="{00000053-FC79-4A14-B8E2-BC49BBC98592}"/>
                  </c:ext>
                </c:extLst>
              </c15:ser>
            </c15:filteredBarSeries>
            <c15:filteredBarSeries>
              <c15:ser>
                <c:idx val="30"/>
                <c:order val="30"/>
                <c:tx>
                  <c:strRef>
                    <c:extLst xmlns:c15="http://schemas.microsoft.com/office/drawing/2012/chart">
                      <c:ext xmlns:c15="http://schemas.microsoft.com/office/drawing/2012/chart" uri="{02D57815-91ED-43cb-92C2-25804820EDAC}">
                        <c15:formulaRef>
                          <c15:sqref>calc!$P$39</c15:sqref>
                        </c15:formulaRef>
                      </c:ext>
                    </c:extLst>
                    <c:strCache>
                      <c:ptCount val="1"/>
                    </c:strCache>
                  </c:strRef>
                </c:tx>
                <c:spPr>
                  <a:solidFill>
                    <a:schemeClr val="accent1">
                      <a:lumMod val="50000"/>
                    </a:schemeClr>
                  </a:solidFill>
                  <a:ln>
                    <a:noFill/>
                  </a:ln>
                  <a:effectLst/>
                </c:spPr>
                <c:invertIfNegative val="0"/>
                <c:cat>
                  <c:strRef>
                    <c:extLst xmlns:c15="http://schemas.microsoft.com/office/drawing/2012/chart">
                      <c:ext xmlns:c15="http://schemas.microsoft.com/office/drawing/2012/chart" uri="{02D57815-91ED-43cb-92C2-25804820EDAC}">
                        <c15:formulaRef>
                          <c15:sqref>calc!$Q$8:$AA$8</c15:sqref>
                        </c15:formulaRef>
                      </c:ext>
                    </c:extLst>
                    <c:strCache>
                      <c:ptCount val="11"/>
                      <c:pt idx="0">
                        <c:v>2007</c:v>
                      </c:pt>
                      <c:pt idx="1">
                        <c:v>2008</c:v>
                      </c:pt>
                      <c:pt idx="2">
                        <c:v>2009</c:v>
                      </c:pt>
                      <c:pt idx="3">
                        <c:v>2010</c:v>
                      </c:pt>
                      <c:pt idx="4">
                        <c:v>2011</c:v>
                      </c:pt>
                      <c:pt idx="5">
                        <c:v>2012</c:v>
                      </c:pt>
                      <c:pt idx="6">
                        <c:v>2013</c:v>
                      </c:pt>
                      <c:pt idx="7">
                        <c:v>2014</c:v>
                      </c:pt>
                      <c:pt idx="8">
                        <c:v>2015</c:v>
                      </c:pt>
                      <c:pt idx="9">
                        <c:v>2016</c:v>
                      </c:pt>
                      <c:pt idx="10">
                        <c:v>2017Q1</c:v>
                      </c:pt>
                    </c:strCache>
                  </c:strRef>
                </c:cat>
                <c:val>
                  <c:numRef>
                    <c:extLst xmlns:c15="http://schemas.microsoft.com/office/drawing/2012/chart">
                      <c:ext xmlns:c15="http://schemas.microsoft.com/office/drawing/2012/chart" uri="{02D57815-91ED-43cb-92C2-25804820EDAC}">
                        <c15:formulaRef>
                          <c15:sqref>calc!$Q$39:$AA$39</c15:sqref>
                        </c15:formulaRef>
                      </c:ext>
                    </c:extLst>
                    <c:numCache>
                      <c:formatCode>General</c:formatCode>
                      <c:ptCount val="11"/>
                    </c:numCache>
                  </c:numRef>
                </c:val>
                <c:extLst xmlns:c15="http://schemas.microsoft.com/office/drawing/2012/chart">
                  <c:ext xmlns:c16="http://schemas.microsoft.com/office/drawing/2014/chart" uri="{C3380CC4-5D6E-409C-BE32-E72D297353CC}">
                    <c16:uniqueId val="{00000054-FC79-4A14-B8E2-BC49BBC98592}"/>
                  </c:ext>
                </c:extLst>
              </c15:ser>
            </c15:filteredBarSeries>
          </c:ext>
        </c:extLst>
      </c:barChart>
      <c:scatterChart>
        <c:scatterStyle val="lineMarker"/>
        <c:varyColors val="0"/>
        <c:ser>
          <c:idx val="42"/>
          <c:order val="42"/>
          <c:tx>
            <c:strRef>
              <c:f>calc!$AC$6</c:f>
              <c:strCache>
                <c:ptCount val="1"/>
                <c:pt idx="0">
                  <c:v>辅助标签：</c:v>
                </c:pt>
              </c:strCache>
            </c:strRef>
          </c:tx>
          <c:spPr>
            <a:ln w="25400" cap="rnd">
              <a:noFill/>
              <a:round/>
            </a:ln>
            <a:effectLst/>
          </c:spPr>
          <c:marker>
            <c:symbol val="none"/>
          </c:marker>
          <c:dLbls>
            <c:dLbl>
              <c:idx val="0"/>
              <c:tx>
                <c:strRef>
                  <c:f>calc!$P$9</c:f>
                  <c:strCache>
                    <c:ptCount val="1"/>
                    <c:pt idx="0">
                      <c:v>第1季度</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{3C1A72E5-A033-4F87-9F10-262FED5CB21A}</c15:txfldGUID>
                      <c15:f>calc!$P$9</c15:f>
                      <c15:dlblFieldTableCache>
                        <c:ptCount val="1"/>
                        <c:pt idx="0">
                          <c:v>第1季度</c:v>
                        </c:pt>
                      </c15:dlblFieldTableCache>
                    </c15:dlblFTEntry>
                  </c15:dlblFieldTable>
                  <c15:showDataLabelsRange val="1"/>
                </c:ext>
                <c:ext xmlns:c16="http://schemas.microsoft.com/office/drawing/2014/chart" uri="{C3380CC4-5D6E-409C-BE32-E72D297353CC}">
                  <c16:uniqueId val="{00000026-FC79-4A14-B8E2-BC49BBC98592}"/>
                </c:ext>
              </c:extLst>
            </c:dLbl>
            <c:dLbl>
              <c:idx val="1"/>
              <c:tx>
                <c:strRef>
                  <c:f>calc!$P$10</c:f>
                  <c:strCache>
                    <c:ptCount val="1"/>
                    <c:pt idx="0">
                      <c:v>第2季度</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{84145ED4-CD5F-4EF8-911D-F2E01634CCA6}</c15:txfldGUID>
                      <c15:f>calc!$P$10</c15:f>
                      <c15:dlblFieldTableCache>
                        <c:ptCount val="1"/>
                        <c:pt idx="0">
                          <c:v>第2季度</c:v>
                        </c:pt>
                      </c15:dlblFieldTableCache>
                    </c15:dlblFTEntry>
                  </c15:dlblFieldTable>
                  <c15:showDataLabelsRange val="1"/>
                </c:ext>
                <c:ext xmlns:c16="http://schemas.microsoft.com/office/drawing/2014/chart" uri="{C3380CC4-5D6E-409C-BE32-E72D297353CC}">
                  <c16:uniqueId val="{00000027-FC79-4A14-B8E2-BC49BBC98592}"/>
                </c:ext>
              </c:extLst>
            </c:dLbl>
            <c:dLbl>
              <c:idx val="2"/>
              <c:tx>
                <c:strRef>
                  <c:f>calc!$P$11</c:f>
                  <c:strCache>
                    <c:ptCount val="1"/>
                    <c:pt idx="0">
                      <c:v>第3季度</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{30B2E0B3-6E5E-400F-9049-5820A69691F0}</c15:txfldGUID>
                      <c15:f>calc!$P$11</c15:f>
                      <c15:dlblFieldTableCache>
                        <c:ptCount val="1"/>
                        <c:pt idx="0">
                          <c:v>第3季度</c:v>
                        </c:pt>
                      </c15:dlblFieldTableCache>
                    </c15:dlblFTEntry>
                  </c15:dlblFieldTable>
                  <c15:showDataLabelsRange val="1"/>
                </c:ext>
                <c:ext xmlns:c16="http://schemas.microsoft.com/office/drawing/2014/chart" uri="{C3380CC4-5D6E-409C-BE32-E72D297353CC}">
                  <c16:uniqueId val="{00000028-FC79-4A14-B8E2-BC49BBC98592}"/>
                </c:ext>
              </c:extLst>
            </c:dLbl>
            <c:dLbl>
              <c:idx val="3"/>
              <c:tx>
                <c:strRef>
                  <c:f>calc!$P$12</c:f>
                  <c:strCache>
                    <c:ptCount val="1"/>
                    <c:pt idx="0">
                      <c:v>第4季度</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{864DB13F-F283-44FD-B856-2E168B49BCAB}</c15:txfldGUID>
                      <c15:f>calc!$P$12</c15:f>
                      <c15:dlblFieldTableCache>
                        <c:ptCount val="1"/>
                        <c:pt idx="0">
                          <c:v>第4季度</c:v>
                        </c:pt>
                      </c15:dlblFieldTableCache>
                    </c15:dlblFTEntry>
                  </c15:dlblFieldTable>
                  <c15:showDataLabelsRange val="1"/>
                </c:ext>
                <c:ext xmlns:c16="http://schemas.microsoft.com/office/drawing/2014/chart" uri="{C3380CC4-5D6E-409C-BE32-E72D297353CC}">
                  <c16:uniqueId val="{00000029-FC79-4A14-B8E2-BC49BBC98592}"/>
                </c:ext>
              </c:extLst>
            </c:dLbl>
            <c:dLbl>
              <c:idx val="4"/>
              <c:tx>
                <c:strRef>
                  <c:f>calc!$P$13</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{1D5EDDF4-46AB-4A09-A907-2ED1FDC21F03}</c15:txfldGUID>
                      <c15:f>calc!$P$13</c15:f>
                      <c15:dlblFieldTableCache>
                        <c:ptCount val="1"/>
                      </c15:dlblFieldTableCache>
                    </c15:dlblFTEntry>
                  </c15:dlblFieldTable>
                  <c15:showDataLabelsRange val="1"/>
                </c:ext>
                <c:ext xmlns:c16="http://schemas.microsoft.com/office/drawing/2014/chart" uri="{C3380CC4-5D6E-409C-BE32-E72D297353CC}">
                  <c16:uniqueId val="{0000002A-FC79-4A14-B8E2-BC49BBC98592}"/>
                </c:ext>
              </c:extLst>
            </c:dLbl>
            <c:dLbl>
              <c:idx val="5"/>
              <c:tx>
                <c:strRef>
                  <c:f>calc!$P$14</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{E6DA9BED-38F5-45C5-9367-5E0AA5BEF7BE}</c15:txfldGUID>
                      <c15:f>calc!$P$14</c15:f>
                      <c15:dlblFieldTableCache>
                        <c:ptCount val="1"/>
                      </c15:dlblFieldTableCache>
                    </c15:dlblFTEntry>
                  </c15:dlblFieldTable>
                  <c15:showDataLabelsRange val="1"/>
                </c:ext>
                <c:ext xmlns:c16="http://schemas.microsoft.com/office/drawing/2014/chart" uri="{C3380CC4-5D6E-409C-BE32-E72D297353CC}">
                  <c16:uniqueId val="{0000002B-FC79-4A14-B8E2-BC49BBC98592}"/>
                </c:ext>
              </c:extLst>
            </c:dLbl>
            <c:dLbl>
              <c:idx val="6"/>
              <c:tx>
                <c:strRef>
                  <c:f>calc!$P$15</c:f>
                  <c:strCache>
                    <c:ptCount val="1"/>
                    <c:pt idx="0">
                      <c:v>EMEA其他国家及地区</c:v>
                    </c:pt>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{338CEF09-90B8-4D81-B264-1314D3FDB530}</c15:txfldGUID>
                      <c15:f>calc!$P$15</c15:f>
                      <c15:dlblFieldTableCache>
                        <c:ptCount val="1"/>
                        <c:pt idx="0">
                          <c:v>EMEA其他国家及地区</c:v>
                        </c:pt>
                      </c15:dlblFieldTableCache>
                    </c15:dlblFTEntry>
                  </c15:dlblFieldTable>
                  <c15:showDataLabelsRange val="1"/>
                </c:ext>
                <c:ext xmlns:c16="http://schemas.microsoft.com/office/drawing/2014/chart" uri="{C3380CC4-5D6E-409C-BE32-E72D297353CC}">
                  <c16:uniqueId val="{0000002C-FC79-4A14-B8E2-BC49BBC98592}"/>
                </c:ext>
              </c:extLst>
            </c:dLbl>
            <c:dLbl>
              <c:idx val="7"/>
              <c:tx>
                <c:strRef>
                  <c:f>calc!$P$16</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{83F7DC07-B346-440C-BF08-D8F91EE03792}</c15:txfldGUID>
                      <c15:f>calc!$P$16</c15:f>
                      <c15:dlblFieldTableCache>
                        <c:ptCount val="1"/>
                      </c15:dlblFieldTableCache>
                    </c15:dlblFTEntry>
                  </c15:dlblFieldTable>
                  <c15:showDataLabelsRange val="1"/>
                </c:ext>
                <c:ext xmlns:c16="http://schemas.microsoft.com/office/drawing/2014/chart" uri="{C3380CC4-5D6E-409C-BE32-E72D297353CC}">
                  <c16:uniqueId val="{0000002D-FC79-4A14-B8E2-BC49BBC98592}"/>
                </c:ext>
              </c:extLst>
            </c:dLbl>
            <c:dLbl>
              <c:idx val="8"/>
              <c:tx>
                <c:strRef>
                  <c:f>calc!$P$17</c:f>
                  <c:strCache>
                    <c:ptCount val="1"/>
                    <c:pt idx="0">
                      <c:v>美洲其他国家及地区</c:v>
                    </c:pt>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{03CF9ED2-0052-446C-9340-3B90D97EDB21}</c15:txfldGUID>
                      <c15:f>calc!$P$17</c15:f>
                      <c15:dlblFieldTableCache>
                        <c:ptCount val="1"/>
                        <c:pt idx="0">
                          <c:v>美洲其他国家及地区</c:v>
                        </c:pt>
                      </c15:dlblFieldTableCache>
                    </c15:dlblFTEntry>
                  </c15:dlblFieldTable>
                  <c15:showDataLabelsRange val="1"/>
                </c:ext>
                <c:ext xmlns:c16="http://schemas.microsoft.com/office/drawing/2014/chart" uri="{C3380CC4-5D6E-409C-BE32-E72D297353CC}">
                  <c16:uniqueId val="{0000002E-FC79-4A14-B8E2-BC49BBC98592}"/>
                </c:ext>
              </c:extLst>
            </c:dLbl>
            <c:dLbl>
              <c:idx val="9"/>
              <c:tx>
                <c:strRef>
                  <c:f>calc!$P$18</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{991EA528-DE96-4F06-BB9B-EC7C1C746C56}</c15:txfldGUID>
                      <c15:f>calc!$P$18</c15:f>
                      <c15:dlblFieldTableCache>
                        <c:ptCount val="1"/>
                      </c15:dlblFieldTableCache>
                    </c15:dlblFTEntry>
                  </c15:dlblFieldTable>
                  <c15:showDataLabelsRange val="1"/>
                </c:ext>
                <c:ext xmlns:c16="http://schemas.microsoft.com/office/drawing/2014/chart" uri="{C3380CC4-5D6E-409C-BE32-E72D297353CC}">
                  <c16:uniqueId val="{0000002F-FC79-4A14-B8E2-BC49BBC98592}"/>
                </c:ext>
              </c:extLst>
            </c:dLbl>
            <c:dLbl>
              <c:idx val="10"/>
              <c:tx>
                <c:strRef>
                  <c:f>calc!$P$19</c:f>
                  <c:strCache>
                    <c:ptCount val="1"/>
                    <c:pt idx="0">
                      <c:v>环太平洋其他地区</c:v>
                    </c:pt>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{ED995F16-7FC6-427D-9904-D9E3585DB634}</c15:txfldGUID>
                      <c15:f>calc!$P$19</c15:f>
                      <c15:dlblFieldTableCache>
                        <c:ptCount val="1"/>
                        <c:pt idx="0">
                          <c:v>环太平洋其他地区</c:v>
                        </c:pt>
                      </c15:dlblFieldTableCache>
                    </c15:dlblFTEntry>
                  </c15:dlblFieldTable>
                  <c15:showDataLabelsRange val="1"/>
                </c:ext>
                <c:ext xmlns:c16="http://schemas.microsoft.com/office/drawing/2014/chart" uri="{C3380CC4-5D6E-409C-BE32-E72D297353CC}">
                  <c16:uniqueId val="{00000030-FC79-4A14-B8E2-BC49BBC98592}"/>
                </c:ext>
              </c:extLst>
            </c:dLbl>
            <c:dLbl>
              <c:idx val="11"/>
              <c:tx>
                <c:strRef>
                  <c:f>calc!$P$20</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{623C24BC-B3B7-4F8E-B0E2-D509ED2E5D4D}</c15:txfldGUID>
                      <c15:f>calc!$P$20</c15:f>
                      <c15:dlblFieldTableCache>
                        <c:ptCount val="1"/>
                      </c15:dlblFieldTableCache>
                    </c15:dlblFTEntry>
                  </c15:dlblFieldTable>
                  <c15:showDataLabelsRange val="1"/>
                </c:ext>
                <c:ext xmlns:c16="http://schemas.microsoft.com/office/drawing/2014/chart" uri="{C3380CC4-5D6E-409C-BE32-E72D297353CC}">
                  <c16:uniqueId val="{00000031-FC79-4A14-B8E2-BC49BBC98592}"/>
                </c:ext>
              </c:extLst>
            </c:dLbl>
            <c:dLbl>
              <c:idx val="12"/>
              <c:tx>
                <c:strRef>
                  <c:f>calc!$P$21</c:f>
                  <c:strCache>
                    <c:ptCount val="1"/>
                    <c:pt idx="0">
                      <c:v>亚洲其他国家及地区</c:v>
                    </c:pt>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{B062DD04-3CC8-4D2B-8B60-153848C495D0}</c15:txfldGUID>
                      <c15:f>calc!$P$21</c15:f>
                      <c15:dlblFieldTableCache>
                        <c:ptCount val="1"/>
                        <c:pt idx="0">
                          <c:v>亚洲其他国家及地区</c:v>
                        </c:pt>
                      </c15:dlblFieldTableCache>
                    </c15:dlblFTEntry>
                  </c15:dlblFieldTable>
                  <c15:showDataLabelsRange val="1"/>
                </c:ext>
                <c:ext xmlns:c16="http://schemas.microsoft.com/office/drawing/2014/chart" uri="{C3380CC4-5D6E-409C-BE32-E72D297353CC}">
                  <c16:uniqueId val="{00000032-FC79-4A14-B8E2-BC49BBC98592}"/>
                </c:ext>
              </c:extLst>
            </c:dLbl>
            <c:dLbl>
              <c:idx val="13"/>
              <c:tx>
                <c:strRef>
                  <c:f>calc!$P$22</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{84062D4E-D17B-4C56-92A4-5C36B7FD325F}</c15:txfldGUID>
                      <c15:f>calc!$P$22</c15:f>
                      <c15:dlblFieldTableCache>
                        <c:ptCount val="1"/>
                      </c15:dlblFieldTableCache>
                    </c15:dlblFTEntry>
                  </c15:dlblFieldTable>
                  <c15:showDataLabelsRange val="1"/>
                </c:ext>
                <c:ext xmlns:c16="http://schemas.microsoft.com/office/drawing/2014/chart" uri="{C3380CC4-5D6E-409C-BE32-E72D297353CC}">
                  <c16:uniqueId val="{00000033-FC79-4A14-B8E2-BC49BBC98592}"/>
                </c:ext>
              </c:extLst>
            </c:dLbl>
            <c:dLbl>
              <c:idx val="14"/>
              <c:tx>
                <c:strRef>
                  <c:f>calc!$P$23</c:f>
                  <c:strCache>
                    <c:ptCount val="1"/>
                    <c:pt idx="0">
                      <c:v>韩国</c:v>
                    </c:pt>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{79AA0D6C-ECED-43E9-BCEB-3C730FD4B6C7}</c15:txfldGUID>
                      <c15:f>calc!$P$23</c15:f>
                      <c15:dlblFieldTableCache>
                        <c:ptCount val="1"/>
                        <c:pt idx="0">
                          <c:v>韩国</c:v>
                        </c:pt>
                      </c15:dlblFieldTableCache>
                    </c15:dlblFTEntry>
                  </c15:dlblFieldTable>
                  <c15:showDataLabelsRange val="1"/>
                </c:ext>
                <c:ext xmlns:c16="http://schemas.microsoft.com/office/drawing/2014/chart" uri="{C3380CC4-5D6E-409C-BE32-E72D297353CC}">
                  <c16:uniqueId val="{00000034-FC79-4A14-B8E2-BC49BBC98592}"/>
                </c:ext>
              </c:extLst>
            </c:dLbl>
            <c:dLbl>
              <c:idx val="15"/>
              <c:tx>
                <c:strRef>
                  <c:f>calc!$P$24</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{81571E78-9336-4550-B743-66C3E3453B7B}</c15:txfldGUID>
                      <c15:f>calc!$P$24</c15:f>
                      <c15:dlblFieldTableCache>
                        <c:ptCount val="1"/>
                      </c15:dlblFieldTableCache>
                    </c15:dlblFTEntry>
                  </c15:dlblFieldTable>
                  <c15:showDataLabelsRange val="1"/>
                </c:ext>
                <c:ext xmlns:c16="http://schemas.microsoft.com/office/drawing/2014/chart" uri="{C3380CC4-5D6E-409C-BE32-E72D297353CC}">
                  <c16:uniqueId val="{00000035-FC79-4A14-B8E2-BC49BBC98592}"/>
                </c:ext>
              </c:extLst>
            </c:dLbl>
            <c:dLbl>
              <c:idx val="16"/>
              <c:tx>
                <c:strRef>
                  <c:f>calc!$P$25</c:f>
                  <c:strCache>
                    <c:ptCount val="1"/>
                    <c:pt idx="0">
                      <c:v>日本</c:v>
                    </c:pt>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{B3AB3D39-81E6-4166-8B59-096A8F3CB48C}</c15:txfldGUID>
                      <c15:f>calc!$P$25</c15:f>
                      <c15:dlblFieldTableCache>
                        <c:ptCount val="1"/>
                        <c:pt idx="0">
                          <c:v>日本</c:v>
                        </c:pt>
                      </c15:dlblFieldTableCache>
                    </c15:dlblFTEntry>
                  </c15:dlblFieldTable>
                  <c15:showDataLabelsRange val="1"/>
                </c:ext>
                <c:ext xmlns:c16="http://schemas.microsoft.com/office/drawing/2014/chart" uri="{C3380CC4-5D6E-409C-BE32-E72D297353CC}">
                  <c16:uniqueId val="{00000036-FC79-4A14-B8E2-BC49BBC98592}"/>
                </c:ext>
              </c:extLst>
            </c:dLbl>
            <c:dLbl>
              <c:idx val="17"/>
              <c:tx>
                <c:strRef>
                  <c:f>calc!$P$26</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{1AD0EDA4-F29C-468D-BCB1-8E06CB7D2A55}</c15:txfldGUID>
                      <c15:f>calc!$P$26</c15:f>
                      <c15:dlblFieldTableCache>
                        <c:ptCount val="1"/>
                      </c15:dlblFieldTableCache>
                    </c15:dlblFTEntry>
                  </c15:dlblFieldTable>
                  <c15:showDataLabelsRange val="1"/>
                </c:ext>
                <c:ext xmlns:c16="http://schemas.microsoft.com/office/drawing/2014/chart" uri="{C3380CC4-5D6E-409C-BE32-E72D297353CC}">
                  <c16:uniqueId val="{00000037-FC79-4A14-B8E2-BC49BBC98592}"/>
                </c:ext>
              </c:extLst>
            </c:dLbl>
            <c:dLbl>
              <c:idx val="18"/>
              <c:tx>
                <c:strRef>
                  <c:f>calc!$P$27</c:f>
                  <c:strCache>
                    <c:ptCount val="1"/>
                    <c:pt idx="0">
                      <c:v>德国</c:v>
                    </c:pt>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{4AA48666-E92C-41DC-9F21-D4CD119C97B6}</c15:txfldGUID>
                      <c15:f>calc!$P$27</c15:f>
                      <c15:dlblFieldTableCache>
                        <c:ptCount val="1"/>
                        <c:pt idx="0">
                          <c:v>德国</c:v>
                        </c:pt>
                      </c15:dlblFieldTableCache>
                    </c15:dlblFTEntry>
                  </c15:dlblFieldTable>
                  <c15:showDataLabelsRange val="1"/>
                </c:ext>
                <c:ext xmlns:c16="http://schemas.microsoft.com/office/drawing/2014/chart" uri="{C3380CC4-5D6E-409C-BE32-E72D297353CC}">
                  <c16:uniqueId val="{00000038-FC79-4A14-B8E2-BC49BBC98592}"/>
                </c:ext>
              </c:extLst>
            </c:dLbl>
            <c:dLbl>
              <c:idx val="19"/>
              <c:tx>
                <c:strRef>
                  <c:f>calc!$P$28</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{F9AB5339-DAD4-4C02-99A2-DEC76A64A22A}</c15:txfldGUID>
                      <c15:f>calc!$P$28</c15:f>
                      <c15:dlblFieldTableCache>
                        <c:ptCount val="1"/>
                      </c15:dlblFieldTableCache>
                    </c15:dlblFTEntry>
                  </c15:dlblFieldTable>
                  <c15:showDataLabelsRange val="1"/>
                </c:ext>
                <c:ext xmlns:c16="http://schemas.microsoft.com/office/drawing/2014/chart" uri="{C3380CC4-5D6E-409C-BE32-E72D297353CC}">
                  <c16:uniqueId val="{00000039-FC79-4A14-B8E2-BC49BBC98592}"/>
                </c:ext>
              </c:extLst>
            </c:dLbl>
            <c:dLbl>
              <c:idx val="20"/>
              <c:tx>
                <c:strRef>
                  <c:f>calc!$P$29</c:f>
                  <c:strCache>
                    <c:ptCount val="1"/>
                    <c:pt idx="0">
                      <c:v>英国</c:v>
                    </c:pt>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{0B403B66-BE60-4C59-B3AC-8386A5042202}</c15:txfldGUID>
                      <c15:f>calc!$P$29</c15:f>
                      <c15:dlblFieldTableCache>
                        <c:ptCount val="1"/>
                        <c:pt idx="0">
                          <c:v>英国</c:v>
                        </c:pt>
                      </c15:dlblFieldTableCache>
                    </c15:dlblFTEntry>
                  </c15:dlblFieldTable>
                  <c15:showDataLabelsRange val="1"/>
                </c:ext>
                <c:ext xmlns:c16="http://schemas.microsoft.com/office/drawing/2014/chart" uri="{C3380CC4-5D6E-409C-BE32-E72D297353CC}">
                  <c16:uniqueId val="{0000003A-FC79-4A14-B8E2-BC49BBC98592}"/>
                </c:ext>
              </c:extLst>
            </c:dLbl>
            <c:dLbl>
              <c:idx val="21"/>
              <c:tx>
                <c:strRef>
                  <c:f>calc!$P$30</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{44EC665F-E595-47E5-B4F3-7A55B6847731}</c15:txfldGUID>
                      <c15:f>calc!$P$30</c15:f>
                      <c15:dlblFieldTableCache>
                        <c:ptCount val="1"/>
                      </c15:dlblFieldTableCache>
                    </c15:dlblFTEntry>
                  </c15:dlblFieldTable>
                  <c15:showDataLabelsRange val="1"/>
                </c:ext>
                <c:ext xmlns:c16="http://schemas.microsoft.com/office/drawing/2014/chart" uri="{C3380CC4-5D6E-409C-BE32-E72D297353CC}">
                  <c16:uniqueId val="{0000003B-FC79-4A14-B8E2-BC49BBC98592}"/>
                </c:ext>
              </c:extLst>
            </c:dLbl>
            <c:dLbl>
              <c:idx val="22"/>
              <c:tx>
                <c:strRef>
                  <c:f>calc!$P$31</c:f>
                  <c:strCache>
                    <c:ptCount val="1"/>
                    <c:pt idx="0">
                      <c:v>澳大利亚</c:v>
                    </c:pt>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{38C1238E-08C2-44BD-8C85-35695589F566}</c15:txfldGUID>
                      <c15:f>calc!$P$31</c15:f>
                      <c15:dlblFieldTableCache>
                        <c:ptCount val="1"/>
                        <c:pt idx="0">
                          <c:v>澳大利亚</c:v>
                        </c:pt>
                      </c15:dlblFieldTableCache>
                    </c15:dlblFTEntry>
                  </c15:dlblFieldTable>
                  <c15:showDataLabelsRange val="1"/>
                </c:ext>
                <c:ext xmlns:c16="http://schemas.microsoft.com/office/drawing/2014/chart" uri="{C3380CC4-5D6E-409C-BE32-E72D297353CC}">
                  <c16:uniqueId val="{0000003C-FC79-4A14-B8E2-BC49BBC98592}"/>
                </c:ext>
              </c:extLst>
            </c:dLbl>
            <c:dLbl>
              <c:idx val="23"/>
              <c:tx>
                <c:strRef>
                  <c:f>calc!$P$32</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{A678C49B-00B5-4D6B-B143-ED79F4FBB67A}</c15:txfldGUID>
                      <c15:f>calc!$P$32</c15:f>
                      <c15:dlblFieldTableCache>
                        <c:ptCount val="1"/>
                      </c15:dlblFieldTableCache>
                    </c15:dlblFTEntry>
                  </c15:dlblFieldTable>
                  <c15:showDataLabelsRange val="1"/>
                </c:ext>
                <c:ext xmlns:c16="http://schemas.microsoft.com/office/drawing/2014/chart" uri="{C3380CC4-5D6E-409C-BE32-E72D297353CC}">
                  <c16:uniqueId val="{0000003D-FC79-4A14-B8E2-BC49BBC98592}"/>
                </c:ext>
              </c:extLst>
            </c:dLbl>
            <c:dLbl>
              <c:idx val="24"/>
              <c:tx>
                <c:strRef>
                  <c:f>calc!$P$33</c:f>
                  <c:strCache>
                    <c:ptCount val="1"/>
                    <c:pt idx="0">
                      <c:v>新加坡</c:v>
                    </c:pt>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{D54DCD11-0495-442E-AD85-69FCBDA8F47F}</c15:txfldGUID>
                      <c15:f>calc!$P$33</c15:f>
                      <c15:dlblFieldTableCache>
                        <c:ptCount val="1"/>
                        <c:pt idx="0">
                          <c:v>新加坡</c:v>
                        </c:pt>
                      </c15:dlblFieldTableCache>
                    </c15:dlblFTEntry>
                  </c15:dlblFieldTable>
                  <c15:showDataLabelsRange val="1"/>
                </c:ext>
                <c:ext xmlns:c16="http://schemas.microsoft.com/office/drawing/2014/chart" uri="{C3380CC4-5D6E-409C-BE32-E72D297353CC}">
                  <c16:uniqueId val="{0000003E-FC79-4A14-B8E2-BC49BBC98592}"/>
                </c:ext>
              </c:extLst>
            </c:dLbl>
            <c:dLbl>
              <c:idx val="25"/>
              <c:tx>
                <c:strRef>
                  <c:f>calc!$P$34</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{1B6A0B87-3870-4CF5-811A-2FF111FE99F4}</c15:txfldGUID>
                      <c15:f>calc!$P$34</c15:f>
                      <c15:dlblFieldTableCache>
                        <c:ptCount val="1"/>
                      </c15:dlblFieldTableCache>
                    </c15:dlblFTEntry>
                  </c15:dlblFieldTable>
                  <c15:showDataLabelsRange val="1"/>
                </c:ext>
                <c:ext xmlns:c16="http://schemas.microsoft.com/office/drawing/2014/chart" uri="{C3380CC4-5D6E-409C-BE32-E72D297353CC}">
                  <c16:uniqueId val="{0000003F-FC79-4A14-B8E2-BC49BBC98592}"/>
                </c:ext>
              </c:extLst>
            </c:dLbl>
            <c:dLbl>
              <c:idx val="26"/>
              <c:tx>
                <c:strRef>
                  <c:f>calc!$P$35</c:f>
                  <c:strCache>
                    <c:ptCount val="1"/>
                    <c:pt idx="0">
                      <c:v>香港</c:v>
                    </c:pt>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{50B0858C-0C96-44C4-92FF-7E328F2E70EE}</c15:txfldGUID>
                      <c15:f>calc!$P$35</c15:f>
                      <c15:dlblFieldTableCache>
                        <c:ptCount val="1"/>
                        <c:pt idx="0">
                          <c:v>香港</c:v>
                        </c:pt>
                      </c15:dlblFieldTableCache>
                    </c15:dlblFTEntry>
                  </c15:dlblFieldTable>
                  <c15:showDataLabelsRange val="1"/>
                </c:ext>
                <c:ext xmlns:c16="http://schemas.microsoft.com/office/drawing/2014/chart" uri="{C3380CC4-5D6E-409C-BE32-E72D297353CC}">
                  <c16:uniqueId val="{00000040-FC79-4A14-B8E2-BC49BBC98592}"/>
                </c:ext>
              </c:extLst>
            </c:dLbl>
            <c:dLbl>
              <c:idx val="27"/>
              <c:tx>
                <c:strRef>
                  <c:f>calc!$P$36</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{EA8B6563-6B69-429B-87F1-59E6D060E34C}</c15:txfldGUID>
                      <c15:f>calc!$P$36</c15:f>
                      <c15:dlblFieldTableCache>
                        <c:ptCount val="1"/>
                      </c15:dlblFieldTableCache>
                    </c15:dlblFTEntry>
                  </c15:dlblFieldTable>
                  <c15:showDataLabelsRange val="1"/>
                </c:ext>
                <c:ext xmlns:c16="http://schemas.microsoft.com/office/drawing/2014/chart" uri="{C3380CC4-5D6E-409C-BE32-E72D297353CC}">
                  <c16:uniqueId val="{00000041-FC79-4A14-B8E2-BC49BBC98592}"/>
                </c:ext>
              </c:extLst>
            </c:dLbl>
            <c:dLbl>
              <c:idx val="28"/>
              <c:tx>
                <c:strRef>
                  <c:f>calc!$P$37</c:f>
                  <c:strCache>
                    <c:ptCount val="1"/>
                    <c:pt idx="0">
                      <c:v>美国</c:v>
                    </c:pt>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{252B4C59-045D-4AF1-9C8E-F6F4B6029EF6}</c15:txfldGUID>
                      <c15:f>calc!$P$37</c15:f>
                      <c15:dlblFieldTableCache>
                        <c:ptCount val="1"/>
                        <c:pt idx="0">
                          <c:v>美国</c:v>
                        </c:pt>
                      </c15:dlblFieldTableCache>
                    </c15:dlblFTEntry>
                  </c15:dlblFieldTable>
                  <c15:showDataLabelsRange val="1"/>
                </c:ext>
                <c:ext xmlns:c16="http://schemas.microsoft.com/office/drawing/2014/chart" uri="{C3380CC4-5D6E-409C-BE32-E72D297353CC}">
                  <c16:uniqueId val="{00000042-FC79-4A14-B8E2-BC49BBC98592}"/>
                </c:ext>
              </c:extLst>
            </c:dLbl>
            <c:dLbl>
              <c:idx val="29"/>
              <c:tx>
                <c:strRef>
                  <c:f>calc!$P$38</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{6D95CD40-EF4B-415E-9448-2393D4CFD4C9}</c15:txfldGUID>
                      <c15:f>calc!$P$38</c15:f>
                      <c15:dlblFieldTableCache>
                        <c:ptCount val="1"/>
                      </c15:dlblFieldTableCache>
                    </c15:dlblFTEntry>
                  </c15:dlblFieldTable>
                  <c15:showDataLabelsRange val="1"/>
                </c:ext>
                <c:ext xmlns:c16="http://schemas.microsoft.com/office/drawing/2014/chart" uri="{C3380CC4-5D6E-409C-BE32-E72D297353CC}">
                  <c16:uniqueId val="{00000043-FC79-4A14-B8E2-BC49BBC98592}"/>
                </c:ext>
              </c:extLst>
            </c:dLbl>
            <c:dLbl>
              <c:idx val="30"/>
              <c:tx>
                <c:strRef>
                  <c:f>calc!$P$39</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{6A065712-784F-40B0-BD61-1086C4155743}</c15:txfldGUID>
                      <c15:f>calc!$P$39</c15:f>
                      <c15:dlblFieldTableCache>
                        <c:ptCount val="1"/>
                      </c15:dlblFieldTableCache>
                    </c15:dlblFTEntry>
                  </c15:dlblFieldTable>
                  <c15:showDataLabelsRange val="1"/>
                </c:ext>
                <c:ext xmlns:c16="http://schemas.microsoft.com/office/drawing/2014/chart" uri="{C3380CC4-5D6E-409C-BE32-E72D297353CC}">
                  <c16:uniqueId val="{00000044-FC79-4A14-B8E2-BC49BBC98592}"/>
                </c:ext>
              </c:extLst>
            </c:dLbl>
            <c:dLbl>
              <c:idx val="31"/>
              <c:tx>
                <c:strRef>
                  <c:f>calc!$P$40</c:f>
                  <c:strCache>
                    <c:ptCount val="1"/>
                    <c:pt idx="0">
                      <c:v>正在开发土地</c:v>
                    </c:pt>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{2E058333-9B50-4EA9-A5AF-AA78EBC6EBB1}</c15:txfldGUID>
                      <c15:f>calc!$P$40</c15:f>
                      <c15:dlblFieldTableCache>
                        <c:ptCount val="1"/>
                        <c:pt idx="0">
                          <c:v>正在开发土地</c:v>
                        </c:pt>
                      </c15:dlblFieldTableCache>
                    </c15:dlblFTEntry>
                  </c15:dlblFieldTable>
                  <c15:showDataLabelsRange val="1"/>
                </c:ext>
                <c:ext xmlns:c16="http://schemas.microsoft.com/office/drawing/2014/chart" uri="{C3380CC4-5D6E-409C-BE32-E72D297353CC}">
                  <c16:uniqueId val="{00000045-FC79-4A14-B8E2-BC49BBC98592}"/>
                </c:ext>
              </c:extLst>
            </c:dLbl>
            <c:dLbl>
              <c:idx val="32"/>
              <c:tx>
                <c:strRef>
                  <c:f>calc!$P$41</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{DFB54CAE-8579-44D9-B303-7911686817D4}</c15:txfldGUID>
                      <c15:f>calc!$P$41</c15:f>
                      <c15:dlblFieldTableCache>
                        <c:ptCount val="1"/>
                      </c15:dlblFieldTableCache>
                    </c15:dlblFTEntry>
                  </c15:dlblFieldTable>
                  <c15:showDataLabelsRange val="1"/>
                </c:ext>
                <c:ext xmlns:c16="http://schemas.microsoft.com/office/drawing/2014/chart" uri="{C3380CC4-5D6E-409C-BE32-E72D297353CC}">
                  <c16:uniqueId val="{00000046-FC79-4A14-B8E2-BC49BBC98592}"/>
                </c:ext>
              </c:extLst>
            </c:dLbl>
            <c:dLbl>
              <c:idx val="33"/>
              <c:tx>
                <c:strRef>
                  <c:f>calc!$P$42</c:f>
                  <c:strCache>
                    <c:ptCount val="1"/>
                    <c:pt idx="0">
                      <c:v>酒店物业</c:v>
                    </c:pt>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{B780EA0C-073B-4B59-861A-B9817A1F5430}</c15:txfldGUID>
                      <c15:f>calc!$P$42</c15:f>
                      <c15:dlblFieldTableCache>
                        <c:ptCount val="1"/>
                        <c:pt idx="0">
                          <c:v>酒店物业</c:v>
                        </c:pt>
                      </c15:dlblFieldTableCache>
                    </c15:dlblFTEntry>
                  </c15:dlblFieldTable>
                  <c15:showDataLabelsRange val="1"/>
                </c:ext>
                <c:ext xmlns:c16="http://schemas.microsoft.com/office/drawing/2014/chart" uri="{C3380CC4-5D6E-409C-BE32-E72D297353CC}">
                  <c16:uniqueId val="{00000047-FC79-4A14-B8E2-BC49BBC98592}"/>
                </c:ext>
              </c:extLst>
            </c:dLbl>
            <c:dLbl>
              <c:idx val="34"/>
              <c:tx>
                <c:strRef>
                  <c:f>calc!$P$43</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{F83999DE-6DA4-4A4E-8C93-3939E254E622}</c15:txfldGUID>
                      <c15:f>calc!$P$43</c15:f>
                      <c15:dlblFieldTableCache>
                        <c:ptCount val="1"/>
                      </c15:dlblFieldTableCache>
                    </c15:dlblFTEntry>
                  </c15:dlblFieldTable>
                  <c15:showDataLabelsRange val="1"/>
                </c:ext>
                <c:ext xmlns:c16="http://schemas.microsoft.com/office/drawing/2014/chart" uri="{C3380CC4-5D6E-409C-BE32-E72D297353CC}">
                  <c16:uniqueId val="{00000048-FC79-4A14-B8E2-BC49BBC98592}"/>
                </c:ext>
              </c:extLst>
            </c:dLbl>
            <c:dLbl>
              <c:idx val="35"/>
              <c:tx>
                <c:strRef>
                  <c:f>calc!$P$44</c:f>
                  <c:strCache>
                    <c:ptCount val="1"/>
                    <c:pt idx="0">
                      <c:v>住宅</c:v>
                    </c:pt>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{D1183EC6-B1B3-4031-96D4-D172804F8EB7}</c15:txfldGUID>
                      <c15:f>calc!$P$44</c15:f>
                      <c15:dlblFieldTableCache>
                        <c:ptCount val="1"/>
                        <c:pt idx="0">
                          <c:v>住宅</c:v>
                        </c:pt>
                      </c15:dlblFieldTableCache>
                    </c15:dlblFTEntry>
                  </c15:dlblFieldTable>
                  <c15:showDataLabelsRange val="1"/>
                </c:ext>
                <c:ext xmlns:c16="http://schemas.microsoft.com/office/drawing/2014/chart" uri="{C3380CC4-5D6E-409C-BE32-E72D297353CC}">
                  <c16:uniqueId val="{00000049-FC79-4A14-B8E2-BC49BBC98592}"/>
                </c:ext>
              </c:extLst>
            </c:dLbl>
            <c:dLbl>
              <c:idx val="36"/>
              <c:tx>
                <c:strRef>
                  <c:f>calc!$P$45</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{B6D8D3DB-28D6-4DD7-90A9-0E6F1E846E55}</c15:txfldGUID>
                      <c15:f>calc!$P$45</c15:f>
                      <c15:dlblFieldTableCache>
                        <c:ptCount val="1"/>
                      </c15:dlblFieldTableCache>
                    </c15:dlblFTEntry>
                  </c15:dlblFieldTable>
                  <c15:showDataLabelsRange val="1"/>
                </c:ext>
                <c:ext xmlns:c16="http://schemas.microsoft.com/office/drawing/2014/chart" uri="{C3380CC4-5D6E-409C-BE32-E72D297353CC}">
                  <c16:uniqueId val="{0000004A-FC79-4A14-B8E2-BC49BBC98592}"/>
                </c:ext>
              </c:extLst>
            </c:dLbl>
            <c:dLbl>
              <c:idx val="37"/>
              <c:tx>
                <c:strRef>
                  <c:f>calc!$P$46</c:f>
                  <c:strCache>
                    <c:ptCount val="1"/>
                    <c:pt idx="0">
                      <c:v>工业房产</c:v>
                    </c:pt>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{802812E3-8231-469C-9826-B442DB34F12E}</c15:txfldGUID>
                      <c15:f>calc!$P$46</c15:f>
                      <c15:dlblFieldTableCache>
                        <c:ptCount val="1"/>
                        <c:pt idx="0">
                          <c:v>工业房产</c:v>
                        </c:pt>
                      </c15:dlblFieldTableCache>
                    </c15:dlblFTEntry>
                  </c15:dlblFieldTable>
                  <c15:showDataLabelsRange val="1"/>
                </c:ext>
                <c:ext xmlns:c16="http://schemas.microsoft.com/office/drawing/2014/chart" uri="{C3380CC4-5D6E-409C-BE32-E72D297353CC}">
                  <c16:uniqueId val="{0000004B-FC79-4A14-B8E2-BC49BBC98592}"/>
                </c:ext>
              </c:extLst>
            </c:dLbl>
            <c:dLbl>
              <c:idx val="38"/>
              <c:tx>
                <c:strRef>
                  <c:f>calc!$P$47</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{06B09E71-EB2D-43E9-8F68-6320D2D3BB8A}</c15:txfldGUID>
                      <c15:f>calc!$P$47</c15:f>
                      <c15:dlblFieldTableCache>
                        <c:ptCount val="1"/>
                      </c15:dlblFieldTableCache>
                    </c15:dlblFTEntry>
                  </c15:dlblFieldTable>
                  <c15:showDataLabelsRange val="1"/>
                </c:ext>
                <c:ext xmlns:c16="http://schemas.microsoft.com/office/drawing/2014/chart" uri="{C3380CC4-5D6E-409C-BE32-E72D297353CC}">
                  <c16:uniqueId val="{0000004C-FC79-4A14-B8E2-BC49BBC98592}"/>
                </c:ext>
              </c:extLst>
            </c:dLbl>
            <c:dLbl>
              <c:idx val="39"/>
              <c:tx>
                <c:strRef>
                  <c:f>calc!$P$48</c:f>
                  <c:strCache>
                    <c:ptCount val="1"/>
                    <c:pt idx="0">
                      <c:v>零售房产</c:v>
                    </c:pt>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{FC4777A8-BD34-481D-B3EE-65DBADAE7617}</c15:txfldGUID>
                      <c15:f>calc!$P$48</c15:f>
                      <c15:dlblFieldTableCache>
                        <c:ptCount val="1"/>
                        <c:pt idx="0">
                          <c:v>零售房产</c:v>
                        </c:pt>
                      </c15:dlblFieldTableCache>
                    </c15:dlblFTEntry>
                  </c15:dlblFieldTable>
                  <c15:showDataLabelsRange val="1"/>
                </c:ext>
                <c:ext xmlns:c16="http://schemas.microsoft.com/office/drawing/2014/chart" uri="{C3380CC4-5D6E-409C-BE32-E72D297353CC}">
                  <c16:uniqueId val="{0000004D-FC79-4A14-B8E2-BC49BBC98592}"/>
                </c:ext>
              </c:extLst>
            </c:dLbl>
            <c:dLbl>
              <c:idx val="40"/>
              <c:tx>
                <c:strRef>
                  <c:f>calc!$P$49</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{250F5C27-BAE4-440B-B84F-0D929176F114}</c15:txfldGUID>
                      <c15:f>calc!$P$49</c15:f>
                      <c15:dlblFieldTableCache>
                        <c:ptCount val="1"/>
                      </c15:dlblFieldTableCache>
                    </c15:dlblFTEntry>
                  </c15:dlblFieldTable>
                  <c15:showDataLabelsRange val="1"/>
                </c:ext>
                <c:ext xmlns:c16="http://schemas.microsoft.com/office/drawing/2014/chart" uri="{C3380CC4-5D6E-409C-BE32-E72D297353CC}">
                  <c16:uniqueId val="{0000004E-FC79-4A14-B8E2-BC49BBC98592}"/>
                </c:ext>
              </c:extLst>
            </c:dLbl>
            <c:dLbl>
              <c:idx val="41"/>
              <c:tx>
                <c:strRef>
                  <c:f>calc!$P$50</c:f>
                  <c:strCache>
                    <c:ptCount val="1"/>
                    <c:pt idx="0">
                      <c:v>写字楼</c:v>
                    </c:pt>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{4824A25D-973E-4339-BF16-CFEE73EB287A}</c15:txfldGUID>
                      <c15:f>calc!$P$50</c15:f>
                      <c15:dlblFieldTableCache>
                        <c:ptCount val="1"/>
                        <c:pt idx="0">
                          <c:v>写字楼</c:v>
                        </c:pt>
                      </c15:dlblFieldTableCache>
                    </c15:dlblFTEntry>
                  </c15:dlblFieldTable>
                  <c15:showDataLabelsRange val="1"/>
                </c:ext>
                <c:ext xmlns:c16="http://schemas.microsoft.com/office/drawing/2014/chart" uri="{C3380CC4-5D6E-409C-BE32-E72D297353CC}">
                  <c16:uniqueId val="{0000004F-FC79-4A14-B8E2-BC49BBC98592}"/>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lumMod val="95000"/>
                      </a:schemeClr>
                    </a:solidFill>
                    <a:latin typeface="思源黑体 CN Normal" panose="020B0400000000000000" pitchFamily="34" charset="-122"/>
                    <a:ea typeface="思源黑体 CN Normal" panose="020B0400000000000000" pitchFamily="34" charset="-122"/>
                    <a:cs typeface="+mn-cs"/>
                  </a:defRPr>
                </a:pPr>
                <a:endParaRPr lang="zh-CN"/>
              </a:p>
            </c:txPr>
            <c:dLblPos val="l"/>
            <c:showLegendKey val="0"/>
            <c:showVal val="1"/>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calc!$AC$9:$AC$50</c:f>
              <c:numCache>
                <c:formatCode>General</c:formatCode>
                <c:ptCount val="42"/>
                <c:pt idx="0">
                  <c:v>11</c:v>
                </c:pt>
                <c:pt idx="1">
                  <c:v>11</c:v>
                </c:pt>
                <c:pt idx="2">
                  <c:v>11</c:v>
                </c:pt>
                <c:pt idx="3">
                  <c:v>11</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31">
                  <c:v>#N/A</c:v>
                </c:pt>
                <c:pt idx="32">
                  <c:v>#N/A</c:v>
                </c:pt>
                <c:pt idx="33">
                  <c:v>#N/A</c:v>
                </c:pt>
                <c:pt idx="34">
                  <c:v>#N/A</c:v>
                </c:pt>
                <c:pt idx="35">
                  <c:v>#N/A</c:v>
                </c:pt>
                <c:pt idx="36">
                  <c:v>#N/A</c:v>
                </c:pt>
                <c:pt idx="37">
                  <c:v>#N/A</c:v>
                </c:pt>
                <c:pt idx="38">
                  <c:v>#N/A</c:v>
                </c:pt>
                <c:pt idx="39">
                  <c:v>#N/A</c:v>
                </c:pt>
                <c:pt idx="40">
                  <c:v>#N/A</c:v>
                </c:pt>
                <c:pt idx="41">
                  <c:v>#N/A</c:v>
                </c:pt>
              </c:numCache>
            </c:numRef>
          </c:xVal>
          <c:yVal>
            <c:numRef>
              <c:f>calc!$AD$9:$AD$50</c:f>
              <c:numCache>
                <c:formatCode>0.00</c:formatCode>
                <c:ptCount val="42"/>
                <c:pt idx="0">
                  <c:v>28.805</c:v>
                </c:pt>
                <c:pt idx="1">
                  <c:v>108.685</c:v>
                </c:pt>
                <c:pt idx="2">
                  <c:v>196.755</c:v>
                </c:pt>
                <c:pt idx="3">
                  <c:v>297.39</c:v>
                </c:pt>
                <c:pt idx="6" formatCode="General">
                  <c:v>#N/A</c:v>
                </c:pt>
                <c:pt idx="7" formatCode="General">
                  <c:v>#N/A</c:v>
                </c:pt>
                <c:pt idx="8" formatCode="General">
                  <c:v>#N/A</c:v>
                </c:pt>
                <c:pt idx="9" formatCode="General">
                  <c:v>#N/A</c:v>
                </c:pt>
                <c:pt idx="10" formatCode="General">
                  <c:v>#N/A</c:v>
                </c:pt>
                <c:pt idx="11" formatCode="General">
                  <c:v>#N/A</c:v>
                </c:pt>
                <c:pt idx="12" formatCode="General">
                  <c:v>#N/A</c:v>
                </c:pt>
                <c:pt idx="13" formatCode="General">
                  <c:v>#N/A</c:v>
                </c:pt>
                <c:pt idx="14" formatCode="General">
                  <c:v>#N/A</c:v>
                </c:pt>
                <c:pt idx="15" formatCode="General">
                  <c:v>#N/A</c:v>
                </c:pt>
                <c:pt idx="16" formatCode="General">
                  <c:v>#N/A</c:v>
                </c:pt>
                <c:pt idx="17" formatCode="General">
                  <c:v>#N/A</c:v>
                </c:pt>
                <c:pt idx="18" formatCode="General">
                  <c:v>#N/A</c:v>
                </c:pt>
                <c:pt idx="19" formatCode="General">
                  <c:v>#N/A</c:v>
                </c:pt>
                <c:pt idx="20" formatCode="General">
                  <c:v>#N/A</c:v>
                </c:pt>
                <c:pt idx="21" formatCode="General">
                  <c:v>#N/A</c:v>
                </c:pt>
                <c:pt idx="22" formatCode="General">
                  <c:v>#N/A</c:v>
                </c:pt>
                <c:pt idx="23" formatCode="General">
                  <c:v>#N/A</c:v>
                </c:pt>
                <c:pt idx="24" formatCode="General">
                  <c:v>#N/A</c:v>
                </c:pt>
                <c:pt idx="25" formatCode="General">
                  <c:v>#N/A</c:v>
                </c:pt>
                <c:pt idx="26" formatCode="General">
                  <c:v>#N/A</c:v>
                </c:pt>
                <c:pt idx="27" formatCode="General">
                  <c:v>#N/A</c:v>
                </c:pt>
                <c:pt idx="28" formatCode="General">
                  <c:v>#N/A</c:v>
                </c:pt>
                <c:pt idx="31" formatCode="General">
                  <c:v>#N/A</c:v>
                </c:pt>
                <c:pt idx="32" formatCode="General">
                  <c:v>#N/A</c:v>
                </c:pt>
                <c:pt idx="33" formatCode="General">
                  <c:v>#N/A</c:v>
                </c:pt>
                <c:pt idx="34" formatCode="General">
                  <c:v>#N/A</c:v>
                </c:pt>
                <c:pt idx="35" formatCode="General">
                  <c:v>#N/A</c:v>
                </c:pt>
                <c:pt idx="36" formatCode="General">
                  <c:v>#N/A</c:v>
                </c:pt>
                <c:pt idx="37" formatCode="General">
                  <c:v>#N/A</c:v>
                </c:pt>
                <c:pt idx="38" formatCode="General">
                  <c:v>#N/A</c:v>
                </c:pt>
                <c:pt idx="39" formatCode="General">
                  <c:v>#N/A</c:v>
                </c:pt>
                <c:pt idx="40" formatCode="General">
                  <c:v>#N/A</c:v>
                </c:pt>
                <c:pt idx="41" formatCode="General">
                  <c:v>#N/A</c:v>
                </c:pt>
              </c:numCache>
            </c:numRef>
          </c:yVal>
          <c:smooth val="0"/>
          <c:extLst>
            <c:ext xmlns:c15="http://schemas.microsoft.com/office/drawing/2012/chart" uri="{02D57815-91ED-43cb-92C2-25804820EDAC}">
              <c15:datalabelsRange>
                <c15:f>calc!$B$9:$B$50</c15:f>
                <c15:dlblRangeCache>
                  <c:ptCount val="42"/>
                  <c:pt idx="0">
                    <c:v>1</c:v>
                  </c:pt>
                  <c:pt idx="1">
                    <c:v>2</c:v>
                  </c:pt>
                  <c:pt idx="2">
                    <c:v>3</c:v>
                  </c:pt>
                  <c:pt idx="3">
                    <c:v>4</c:v>
                  </c:pt>
                  <c:pt idx="5">
                    <c:v>按国家及地区</c:v>
                  </c:pt>
                  <c:pt idx="6">
                    <c:v>12</c:v>
                  </c:pt>
                  <c:pt idx="8">
                    <c:v>11</c:v>
                  </c:pt>
                  <c:pt idx="10">
                    <c:v>10</c:v>
                  </c:pt>
                  <c:pt idx="12">
                    <c:v>9</c:v>
                  </c:pt>
                  <c:pt idx="14">
                    <c:v>8</c:v>
                  </c:pt>
                  <c:pt idx="16">
                    <c:v>7</c:v>
                  </c:pt>
                  <c:pt idx="18">
                    <c:v>6</c:v>
                  </c:pt>
                  <c:pt idx="20">
                    <c:v>5</c:v>
                  </c:pt>
                  <c:pt idx="22">
                    <c:v>4</c:v>
                  </c:pt>
                  <c:pt idx="24">
                    <c:v>3</c:v>
                  </c:pt>
                  <c:pt idx="26">
                    <c:v>2</c:v>
                  </c:pt>
                  <c:pt idx="28">
                    <c:v>1</c:v>
                  </c:pt>
                  <c:pt idx="30">
                    <c:v>按房产类型</c:v>
                  </c:pt>
                  <c:pt idx="31">
                    <c:v>6</c:v>
                  </c:pt>
                  <c:pt idx="33">
                    <c:v>5</c:v>
                  </c:pt>
                  <c:pt idx="35">
                    <c:v>4</c:v>
                  </c:pt>
                  <c:pt idx="37">
                    <c:v>3</c:v>
                  </c:pt>
                  <c:pt idx="39">
                    <c:v>2</c:v>
                  </c:pt>
                  <c:pt idx="41">
                    <c:v>1</c:v>
                  </c:pt>
                </c15:dlblRangeCache>
              </c15:datalabelsRange>
            </c:ext>
            <c:ext xmlns:c16="http://schemas.microsoft.com/office/drawing/2014/chart" uri="{C3380CC4-5D6E-409C-BE32-E72D297353CC}">
              <c16:uniqueId val="{00000050-FC79-4A14-B8E2-BC49BBC98592}"/>
            </c:ext>
          </c:extLst>
        </c:ser>
        <c:dLbls>
          <c:showLegendKey val="0"/>
          <c:showVal val="0"/>
          <c:showCatName val="0"/>
          <c:showSerName val="0"/>
          <c:showPercent val="0"/>
          <c:showBubbleSize val="0"/>
        </c:dLbls>
        <c:axId val="538322928"/>
        <c:axId val="538321752"/>
      </c:scatterChart>
      <c:catAx>
        <c:axId val="53832292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bg1">
                    <a:lumMod val="95000"/>
                  </a:schemeClr>
                </a:solidFill>
                <a:latin typeface="+mn-lt"/>
                <a:ea typeface="+mn-ea"/>
                <a:cs typeface="+mn-cs"/>
              </a:defRPr>
            </a:pPr>
            <a:endParaRPr lang="zh-CN"/>
          </a:p>
        </c:txPr>
        <c:crossAx val="538321752"/>
        <c:crosses val="autoZero"/>
        <c:auto val="1"/>
        <c:lblAlgn val="ctr"/>
        <c:lblOffset val="100"/>
        <c:noMultiLvlLbl val="0"/>
      </c:catAx>
      <c:valAx>
        <c:axId val="538321752"/>
        <c:scaling>
          <c:orientation val="minMax"/>
        </c:scaling>
        <c:delete val="1"/>
        <c:axPos val="l"/>
        <c:numFmt formatCode="General" sourceLinked="1"/>
        <c:majorTickMark val="none"/>
        <c:minorTickMark val="none"/>
        <c:tickLblPos val="nextTo"/>
        <c:crossAx val="538322928"/>
        <c:crosses val="autoZero"/>
        <c:crossBetween val="between"/>
      </c:valAx>
      <c:spPr>
        <a:noFill/>
        <a:ln>
          <a:noFill/>
        </a:ln>
        <a:effectLst/>
      </c:spPr>
    </c:plotArea>
    <c:plotVisOnly val="1"/>
    <c:dispBlanksAs val="gap"/>
    <c:showDLblsOverMax val="0"/>
  </c:chart>
  <c:spPr>
    <a:solidFill>
      <a:srgbClr val="202020"/>
    </a:solid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Radio" firstButton="1" fmlaLink="control!$C$3"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checked="Checked" lockText="1" noThreeD="1"/>
</file>

<file path=xl/ctrlProps/ctrlProp4.xml><?xml version="1.0" encoding="utf-8"?>
<formControlPr xmlns="http://schemas.microsoft.com/office/spreadsheetml/2009/9/main" objectType="Radio" firstButton="1" fmlaLink="control!$C$3" lockText="1" noThreeD="1"/>
</file>

<file path=xl/ctrlProps/ctrlProp5.xml><?xml version="1.0" encoding="utf-8"?>
<formControlPr xmlns="http://schemas.microsoft.com/office/spreadsheetml/2009/9/main" objectType="Radio" lockText="1" noThreeD="1"/>
</file>

<file path=xl/ctrlProps/ctrlProp6.xml><?xml version="1.0" encoding="utf-8"?>
<formControlPr xmlns="http://schemas.microsoft.com/office/spreadsheetml/2009/9/main" objectType="Radio" checked="Checked" lockText="1" noThreeD="1"/>
</file>

<file path=xl/drawings/_rels/drawing1.xml.rels><?xml version="1.0" encoding="UTF-8" standalone="yes"?>
<Relationships xmlns="http://schemas.openxmlformats.org/package/2006/relationships"><Relationship Id="rId1" Type="http://schemas.openxmlformats.org/officeDocument/2006/relationships/hyperlink" Target="http://study.163.com/u/ExcelPro"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emf"/><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emf"/><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image" Target="../media/image5.jpg"/><Relationship Id="rId2" Type="http://schemas.openxmlformats.org/officeDocument/2006/relationships/image" Target="../media/image4.png"/><Relationship Id="rId1" Type="http://schemas.openxmlformats.org/officeDocument/2006/relationships/hyperlink" Target="http://study.163.com/u/ExcelPro" TargetMode="External"/></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oneCellAnchor>
    <xdr:from>
      <xdr:col>2</xdr:col>
      <xdr:colOff>0</xdr:colOff>
      <xdr:row>2</xdr:row>
      <xdr:rowOff>100333</xdr:rowOff>
    </xdr:from>
    <xdr:ext cx="6734175" cy="3841052"/>
    <xdr:sp macro="" textlink="">
      <xdr:nvSpPr>
        <xdr:cNvPr id="2" name="文本框 1">
          <a:hlinkClick xmlns:r="http://schemas.openxmlformats.org/officeDocument/2006/relationships" r:id="rId1"/>
          <a:extLst>
            <a:ext uri="{FF2B5EF4-FFF2-40B4-BE49-F238E27FC236}">
              <a16:creationId xmlns:a16="http://schemas.microsoft.com/office/drawing/2014/main" id="{00000000-0008-0000-0000-000002000000}"/>
            </a:ext>
          </a:extLst>
        </xdr:cNvPr>
        <xdr:cNvSpPr txBox="1"/>
      </xdr:nvSpPr>
      <xdr:spPr>
        <a:xfrm>
          <a:off x="981075" y="862333"/>
          <a:ext cx="6734175" cy="38410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zh-CN" sz="1100" b="1">
              <a:solidFill>
                <a:schemeClr val="tx1"/>
              </a:solidFill>
              <a:effectLst/>
              <a:latin typeface="微软雅黑 Light" panose="020B0502040204020203" pitchFamily="34" charset="-122"/>
              <a:ea typeface="微软雅黑 Light" panose="020B0502040204020203" pitchFamily="34" charset="-122"/>
              <a:cs typeface="+mn-cs"/>
            </a:rPr>
            <a:t>版权说明</a:t>
          </a:r>
          <a:endParaRPr lang="en-US" altLang="zh-CN" sz="1100" b="1">
            <a:solidFill>
              <a:schemeClr val="tx1"/>
            </a:solidFill>
            <a:effectLst/>
            <a:latin typeface="微软雅黑 Light" panose="020B0502040204020203" pitchFamily="34" charset="-122"/>
            <a:ea typeface="微软雅黑 Light" panose="020B0502040204020203" pitchFamily="34" charset="-122"/>
            <a:cs typeface="+mn-cs"/>
          </a:endParaRPr>
        </a:p>
        <a:p>
          <a:endParaRPr lang="zh-CN" altLang="zh-CN">
            <a:effectLst/>
            <a:latin typeface="微软雅黑 Light" panose="020B0502040204020203" pitchFamily="34" charset="-122"/>
            <a:ea typeface="微软雅黑 Light" panose="020B0502040204020203" pitchFamily="34" charset="-122"/>
          </a:endParaRPr>
        </a:p>
        <a:p>
          <a:r>
            <a:rPr lang="en-US" altLang="zh-CN" sz="1100" b="0">
              <a:solidFill>
                <a:schemeClr val="tx1"/>
              </a:solidFill>
              <a:effectLst/>
              <a:latin typeface="微软雅黑 Light" panose="020B0502040204020203" pitchFamily="34" charset="-122"/>
              <a:ea typeface="微软雅黑 Light" panose="020B0502040204020203" pitchFamily="34" charset="-122"/>
              <a:cs typeface="+mn-cs"/>
            </a:rPr>
            <a:t>1</a:t>
          </a:r>
          <a:r>
            <a:rPr lang="zh-CN" altLang="en-US" sz="1100" b="0">
              <a:solidFill>
                <a:schemeClr val="tx1"/>
              </a:solidFill>
              <a:effectLst/>
              <a:latin typeface="微软雅黑 Light" panose="020B0502040204020203" pitchFamily="34" charset="-122"/>
              <a:ea typeface="微软雅黑 Light" panose="020B0502040204020203" pitchFamily="34" charset="-122"/>
              <a:cs typeface="+mn-cs"/>
            </a:rPr>
            <a:t>、</a:t>
          </a:r>
          <a:r>
            <a:rPr lang="zh-CN" altLang="zh-CN" sz="1100" b="0">
              <a:solidFill>
                <a:schemeClr val="tx1"/>
              </a:solidFill>
              <a:effectLst/>
              <a:latin typeface="微软雅黑 Light" panose="020B0502040204020203" pitchFamily="34" charset="-122"/>
              <a:ea typeface="微软雅黑 Light" panose="020B0502040204020203" pitchFamily="34" charset="-122"/>
              <a:cs typeface="+mn-cs"/>
            </a:rPr>
            <a:t>感谢您购买</a:t>
          </a:r>
          <a:r>
            <a:rPr lang="en-US" altLang="zh-CN" sz="1100" b="0">
              <a:solidFill>
                <a:schemeClr val="tx1"/>
              </a:solidFill>
              <a:effectLst/>
              <a:latin typeface="微软雅黑 Light" panose="020B0502040204020203" pitchFamily="34" charset="-122"/>
              <a:ea typeface="微软雅黑 Light" panose="020B0502040204020203" pitchFamily="34" charset="-122"/>
              <a:cs typeface="+mn-cs"/>
            </a:rPr>
            <a:t> ExcelPro </a:t>
          </a:r>
          <a:r>
            <a:rPr lang="zh-CN" altLang="zh-CN" sz="1100" b="0">
              <a:solidFill>
                <a:schemeClr val="tx1"/>
              </a:solidFill>
              <a:effectLst/>
              <a:latin typeface="微软雅黑 Light" panose="020B0502040204020203" pitchFamily="34" charset="-122"/>
              <a:ea typeface="微软雅黑 Light" panose="020B0502040204020203" pitchFamily="34" charset="-122"/>
              <a:cs typeface="+mn-cs"/>
            </a:rPr>
            <a:t>商业图表</a:t>
          </a:r>
          <a:r>
            <a:rPr lang="zh-CN" altLang="en-US" sz="1100" b="0">
              <a:solidFill>
                <a:schemeClr val="tx1"/>
              </a:solidFill>
              <a:effectLst/>
              <a:latin typeface="微软雅黑 Light" panose="020B0502040204020203" pitchFamily="34" charset="-122"/>
              <a:ea typeface="微软雅黑 Light" panose="020B0502040204020203" pitchFamily="34" charset="-122"/>
              <a:cs typeface="+mn-cs"/>
            </a:rPr>
            <a:t>系列教程</a:t>
          </a:r>
          <a:r>
            <a:rPr lang="zh-CN" altLang="zh-CN" sz="1100" b="0">
              <a:solidFill>
                <a:schemeClr val="tx1"/>
              </a:solidFill>
              <a:effectLst/>
              <a:latin typeface="微软雅黑 Light" panose="020B0502040204020203" pitchFamily="34" charset="-122"/>
              <a:ea typeface="微软雅黑 Light" panose="020B0502040204020203" pitchFamily="34" charset="-122"/>
              <a:cs typeface="+mn-cs"/>
            </a:rPr>
            <a:t>，此文件仅供您本人个人使用。您</a:t>
          </a:r>
          <a:r>
            <a:rPr lang="zh-CN" altLang="en-US" sz="1100" b="0">
              <a:solidFill>
                <a:schemeClr val="tx1"/>
              </a:solidFill>
              <a:effectLst/>
              <a:latin typeface="微软雅黑 Light" panose="020B0502040204020203" pitchFamily="34" charset="-122"/>
              <a:ea typeface="微软雅黑 Light" panose="020B0502040204020203" pitchFamily="34" charset="-122"/>
              <a:cs typeface="+mn-cs"/>
            </a:rPr>
            <a:t>将</a:t>
          </a:r>
          <a:r>
            <a:rPr lang="zh-CN" altLang="zh-CN" sz="1100" b="0">
              <a:solidFill>
                <a:schemeClr val="tx1"/>
              </a:solidFill>
              <a:effectLst/>
              <a:latin typeface="微软雅黑 Light" panose="020B0502040204020203" pitchFamily="34" charset="-122"/>
              <a:ea typeface="微软雅黑 Light" panose="020B0502040204020203" pitchFamily="34" charset="-122"/>
              <a:cs typeface="+mn-cs"/>
            </a:rPr>
            <a:t>拥有两份拷贝授权，以便在您的个人电脑和工作电脑上使用。</a:t>
          </a:r>
          <a:r>
            <a:rPr lang="zh-CN" altLang="en-US" sz="1100" b="0">
              <a:solidFill>
                <a:schemeClr val="tx1"/>
              </a:solidFill>
              <a:effectLst/>
              <a:latin typeface="微软雅黑 Light" panose="020B0502040204020203" pitchFamily="34" charset="-122"/>
              <a:ea typeface="微软雅黑 Light" panose="020B0502040204020203" pitchFamily="34" charset="-122"/>
              <a:cs typeface="+mn-cs"/>
            </a:rPr>
            <a:t>更换电脑不会影响。</a:t>
          </a:r>
          <a:endParaRPr lang="en-US" altLang="zh-CN" sz="1100" b="0">
            <a:solidFill>
              <a:schemeClr val="tx1"/>
            </a:solidFill>
            <a:effectLst/>
            <a:latin typeface="微软雅黑 Light" panose="020B0502040204020203" pitchFamily="34" charset="-122"/>
            <a:ea typeface="微软雅黑 Light" panose="020B0502040204020203" pitchFamily="34" charset="-122"/>
            <a:cs typeface="+mn-cs"/>
          </a:endParaRPr>
        </a:p>
        <a:p>
          <a:endParaRPr lang="zh-CN" altLang="zh-CN">
            <a:effectLst/>
            <a:latin typeface="微软雅黑 Light" panose="020B0502040204020203" pitchFamily="34" charset="-122"/>
            <a:ea typeface="微软雅黑 Light" panose="020B0502040204020203" pitchFamily="34" charset="-122"/>
          </a:endParaRPr>
        </a:p>
        <a:p>
          <a:r>
            <a:rPr lang="en-US" altLang="zh-CN" sz="1100" b="0">
              <a:solidFill>
                <a:schemeClr val="tx1"/>
              </a:solidFill>
              <a:effectLst/>
              <a:latin typeface="微软雅黑 Light" panose="020B0502040204020203" pitchFamily="34" charset="-122"/>
              <a:ea typeface="微软雅黑 Light" panose="020B0502040204020203" pitchFamily="34" charset="-122"/>
              <a:cs typeface="+mn-cs"/>
            </a:rPr>
            <a:t>2</a:t>
          </a:r>
          <a:r>
            <a:rPr lang="zh-CN" altLang="en-US" sz="1100" b="0">
              <a:solidFill>
                <a:schemeClr val="tx1"/>
              </a:solidFill>
              <a:effectLst/>
              <a:latin typeface="微软雅黑 Light" panose="020B0502040204020203" pitchFamily="34" charset="-122"/>
              <a:ea typeface="微软雅黑 Light" panose="020B0502040204020203" pitchFamily="34" charset="-122"/>
              <a:cs typeface="+mn-cs"/>
            </a:rPr>
            <a:t>、</a:t>
          </a:r>
          <a:r>
            <a:rPr lang="zh-CN" altLang="zh-CN" sz="1100" b="0">
              <a:solidFill>
                <a:schemeClr val="tx1"/>
              </a:solidFill>
              <a:effectLst/>
              <a:latin typeface="微软雅黑 Light" panose="020B0502040204020203" pitchFamily="34" charset="-122"/>
              <a:ea typeface="微软雅黑 Light" panose="020B0502040204020203" pitchFamily="34" charset="-122"/>
              <a:cs typeface="+mn-cs"/>
            </a:rPr>
            <a:t>您不能将此文件与他人分享，不能上传到互联网上进行</a:t>
          </a:r>
          <a:r>
            <a:rPr lang="zh-CN" altLang="en-US" sz="1100" b="0">
              <a:solidFill>
                <a:schemeClr val="tx1"/>
              </a:solidFill>
              <a:effectLst/>
              <a:latin typeface="微软雅黑 Light" panose="020B0502040204020203" pitchFamily="34" charset="-122"/>
              <a:ea typeface="微软雅黑 Light" panose="020B0502040204020203" pitchFamily="34" charset="-122"/>
              <a:cs typeface="+mn-cs"/>
            </a:rPr>
            <a:t>任何</a:t>
          </a:r>
          <a:r>
            <a:rPr lang="zh-CN" altLang="zh-CN" sz="1100" b="0">
              <a:solidFill>
                <a:schemeClr val="tx1"/>
              </a:solidFill>
              <a:effectLst/>
              <a:latin typeface="微软雅黑 Light" panose="020B0502040204020203" pitchFamily="34" charset="-122"/>
              <a:ea typeface="微软雅黑 Light" panose="020B0502040204020203" pitchFamily="34" charset="-122"/>
              <a:cs typeface="+mn-cs"/>
            </a:rPr>
            <a:t>收费或免费的传播，不得通过销售、培训</a:t>
          </a:r>
          <a:r>
            <a:rPr lang="zh-CN" altLang="en-US" sz="1100" b="0">
              <a:solidFill>
                <a:schemeClr val="tx1"/>
              </a:solidFill>
              <a:effectLst/>
              <a:latin typeface="微软雅黑 Light" panose="020B0502040204020203" pitchFamily="34" charset="-122"/>
              <a:ea typeface="微软雅黑 Light" panose="020B0502040204020203" pitchFamily="34" charset="-122"/>
              <a:cs typeface="+mn-cs"/>
            </a:rPr>
            <a:t>、</a:t>
          </a:r>
          <a:r>
            <a:rPr lang="zh-CN" altLang="zh-CN" sz="1100" b="0">
              <a:solidFill>
                <a:schemeClr val="tx1"/>
              </a:solidFill>
              <a:effectLst/>
              <a:latin typeface="+mn-lt"/>
              <a:ea typeface="+mn-ea"/>
              <a:cs typeface="+mn-cs"/>
            </a:rPr>
            <a:t>出版、</a:t>
          </a:r>
          <a:r>
            <a:rPr lang="zh-CN" altLang="en-US" sz="1100" b="0">
              <a:solidFill>
                <a:schemeClr val="tx1"/>
              </a:solidFill>
              <a:effectLst/>
              <a:latin typeface="微软雅黑 Light" panose="020B0502040204020203" pitchFamily="34" charset="-122"/>
              <a:ea typeface="微软雅黑 Light" panose="020B0502040204020203" pitchFamily="34" charset="-122"/>
              <a:cs typeface="+mn-cs"/>
            </a:rPr>
            <a:t>重录、山寨、盗版</a:t>
          </a:r>
          <a:r>
            <a:rPr lang="zh-CN" altLang="zh-CN" sz="1100" b="0">
              <a:solidFill>
                <a:schemeClr val="tx1"/>
              </a:solidFill>
              <a:effectLst/>
              <a:latin typeface="微软雅黑 Light" panose="020B0502040204020203" pitchFamily="34" charset="-122"/>
              <a:ea typeface="微软雅黑 Light" panose="020B0502040204020203" pitchFamily="34" charset="-122"/>
              <a:cs typeface="+mn-cs"/>
            </a:rPr>
            <a:t>等方式牟利，这些都是</a:t>
          </a:r>
          <a:r>
            <a:rPr lang="zh-CN" altLang="en-US" sz="1100" b="0">
              <a:solidFill>
                <a:schemeClr val="tx1"/>
              </a:solidFill>
              <a:effectLst/>
              <a:latin typeface="微软雅黑 Light" panose="020B0502040204020203" pitchFamily="34" charset="-122"/>
              <a:ea typeface="微软雅黑 Light" panose="020B0502040204020203" pitchFamily="34" charset="-122"/>
              <a:cs typeface="+mn-cs"/>
            </a:rPr>
            <a:t>违法行为</a:t>
          </a:r>
          <a:r>
            <a:rPr lang="zh-CN" altLang="zh-CN" sz="1100" b="0">
              <a:solidFill>
                <a:schemeClr val="tx1"/>
              </a:solidFill>
              <a:effectLst/>
              <a:latin typeface="微软雅黑 Light" panose="020B0502040204020203" pitchFamily="34" charset="-122"/>
              <a:ea typeface="微软雅黑 Light" panose="020B0502040204020203" pitchFamily="34" charset="-122"/>
              <a:cs typeface="+mn-cs"/>
            </a:rPr>
            <a:t>。</a:t>
          </a:r>
          <a:endParaRPr lang="en-US" altLang="zh-CN" sz="1100" b="0">
            <a:solidFill>
              <a:schemeClr val="tx1"/>
            </a:solidFill>
            <a:effectLst/>
            <a:latin typeface="微软雅黑 Light" panose="020B0502040204020203" pitchFamily="34" charset="-122"/>
            <a:ea typeface="微软雅黑 Light" panose="020B0502040204020203" pitchFamily="34" charset="-122"/>
            <a:cs typeface="+mn-cs"/>
          </a:endParaRPr>
        </a:p>
        <a:p>
          <a:endParaRPr lang="zh-CN" altLang="zh-CN">
            <a:effectLst/>
            <a:latin typeface="微软雅黑 Light" panose="020B0502040204020203" pitchFamily="34" charset="-122"/>
            <a:ea typeface="微软雅黑 Light" panose="020B0502040204020203" pitchFamily="34" charset="-122"/>
          </a:endParaRPr>
        </a:p>
        <a:p>
          <a:r>
            <a:rPr lang="en-US" altLang="zh-CN" sz="1100" b="0">
              <a:solidFill>
                <a:schemeClr val="tx1"/>
              </a:solidFill>
              <a:effectLst/>
              <a:latin typeface="微软雅黑 Light" panose="020B0502040204020203" pitchFamily="34" charset="-122"/>
              <a:ea typeface="微软雅黑 Light" panose="020B0502040204020203" pitchFamily="34" charset="-122"/>
              <a:cs typeface="+mn-cs"/>
            </a:rPr>
            <a:t>3</a:t>
          </a:r>
          <a:r>
            <a:rPr lang="zh-CN" altLang="en-US" sz="1100" b="0">
              <a:solidFill>
                <a:schemeClr val="tx1"/>
              </a:solidFill>
              <a:effectLst/>
              <a:latin typeface="微软雅黑 Light" panose="020B0502040204020203" pitchFamily="34" charset="-122"/>
              <a:ea typeface="微软雅黑 Light" panose="020B0502040204020203" pitchFamily="34" charset="-122"/>
              <a:cs typeface="+mn-cs"/>
            </a:rPr>
            <a:t>、</a:t>
          </a:r>
          <a:r>
            <a:rPr lang="zh-CN" altLang="zh-CN" sz="1100" b="0">
              <a:solidFill>
                <a:schemeClr val="tx1"/>
              </a:solidFill>
              <a:effectLst/>
              <a:latin typeface="微软雅黑 Light" panose="020B0502040204020203" pitchFamily="34" charset="-122"/>
              <a:ea typeface="微软雅黑 Light" panose="020B0502040204020203" pitchFamily="34" charset="-122"/>
              <a:cs typeface="+mn-cs"/>
            </a:rPr>
            <a:t>只有购买了</a:t>
          </a:r>
          <a:r>
            <a:rPr lang="en-US" altLang="zh-CN" sz="1100" b="0">
              <a:solidFill>
                <a:schemeClr val="tx1"/>
              </a:solidFill>
              <a:effectLst/>
              <a:latin typeface="微软雅黑 Light" panose="020B0502040204020203" pitchFamily="34" charset="-122"/>
              <a:ea typeface="微软雅黑 Light" panose="020B0502040204020203" pitchFamily="34" charset="-122"/>
              <a:cs typeface="+mn-cs"/>
            </a:rPr>
            <a:t> ExcelPro</a:t>
          </a:r>
          <a:r>
            <a:rPr lang="en-US" altLang="zh-CN" sz="1100" b="0" baseline="0">
              <a:solidFill>
                <a:schemeClr val="tx1"/>
              </a:solidFill>
              <a:effectLst/>
              <a:latin typeface="微软雅黑 Light" panose="020B0502040204020203" pitchFamily="34" charset="-122"/>
              <a:ea typeface="微软雅黑 Light" panose="020B0502040204020203" pitchFamily="34" charset="-122"/>
              <a:cs typeface="+mn-cs"/>
            </a:rPr>
            <a:t> </a:t>
          </a:r>
          <a:r>
            <a:rPr lang="zh-CN" altLang="zh-CN" sz="1100" b="0">
              <a:solidFill>
                <a:schemeClr val="tx1"/>
              </a:solidFill>
              <a:effectLst/>
              <a:latin typeface="微软雅黑 Light" panose="020B0502040204020203" pitchFamily="34" charset="-122"/>
              <a:ea typeface="微软雅黑 Light" panose="020B0502040204020203" pitchFamily="34" charset="-122"/>
              <a:cs typeface="+mn-cs"/>
            </a:rPr>
            <a:t>商业图表</a:t>
          </a:r>
          <a:r>
            <a:rPr lang="zh-CN" altLang="en-US" sz="1100" b="0">
              <a:solidFill>
                <a:schemeClr val="tx1"/>
              </a:solidFill>
              <a:effectLst/>
              <a:latin typeface="微软雅黑 Light" panose="020B0502040204020203" pitchFamily="34" charset="-122"/>
              <a:ea typeface="微软雅黑 Light" panose="020B0502040204020203" pitchFamily="34" charset="-122"/>
              <a:cs typeface="+mn-cs"/>
            </a:rPr>
            <a:t>系列教程</a:t>
          </a:r>
          <a:r>
            <a:rPr lang="zh-CN" altLang="zh-CN" sz="1100" b="0">
              <a:solidFill>
                <a:schemeClr val="tx1"/>
              </a:solidFill>
              <a:effectLst/>
              <a:latin typeface="微软雅黑 Light" panose="020B0502040204020203" pitchFamily="34" charset="-122"/>
              <a:ea typeface="微软雅黑 Light" panose="020B0502040204020203" pitchFamily="34" charset="-122"/>
              <a:cs typeface="+mn-cs"/>
            </a:rPr>
            <a:t>，才能合法获得此文件。如果您是从其他途径获得此文件，请停止这种侵权行为，从授权渠道购买：</a:t>
          </a:r>
          <a:r>
            <a:rPr lang="en-US" altLang="zh-CN" sz="1100" b="0">
              <a:solidFill>
                <a:schemeClr val="tx1"/>
              </a:solidFill>
              <a:effectLst/>
              <a:latin typeface="微软雅黑 Light" panose="020B0502040204020203" pitchFamily="34" charset="-122"/>
              <a:ea typeface="微软雅黑 Light" panose="020B0502040204020203" pitchFamily="34" charset="-122"/>
              <a:cs typeface="+mn-cs"/>
            </a:rPr>
            <a:t>http://study.163.com/u/ExcelPro</a:t>
          </a:r>
        </a:p>
        <a:p>
          <a:endParaRPr lang="en-US" altLang="zh-CN" sz="1100" b="0">
            <a:solidFill>
              <a:schemeClr val="tx1"/>
            </a:solidFill>
            <a:effectLst/>
            <a:latin typeface="微软雅黑 Light" panose="020B0502040204020203" pitchFamily="34" charset="-122"/>
            <a:ea typeface="微软雅黑 Light" panose="020B0502040204020203" pitchFamily="34" charset="-122"/>
            <a:cs typeface="+mn-cs"/>
          </a:endParaRPr>
        </a:p>
        <a:p>
          <a:r>
            <a:rPr lang="en-US" altLang="zh-CN" sz="1100" b="0">
              <a:solidFill>
                <a:schemeClr val="tx1"/>
              </a:solidFill>
              <a:effectLst/>
              <a:latin typeface="微软雅黑 Light" panose="020B0502040204020203" pitchFamily="34" charset="-122"/>
              <a:ea typeface="微软雅黑 Light" panose="020B0502040204020203" pitchFamily="34" charset="-122"/>
              <a:cs typeface="+mn-cs"/>
            </a:rPr>
            <a:t>4</a:t>
          </a:r>
          <a:r>
            <a:rPr lang="zh-CN" altLang="en-US" sz="1100" b="0">
              <a:solidFill>
                <a:schemeClr val="tx1"/>
              </a:solidFill>
              <a:effectLst/>
              <a:latin typeface="微软雅黑 Light" panose="020B0502040204020203" pitchFamily="34" charset="-122"/>
              <a:ea typeface="微软雅黑 Light" panose="020B0502040204020203" pitchFamily="34" charset="-122"/>
              <a:cs typeface="+mn-cs"/>
            </a:rPr>
            <a:t>、</a:t>
          </a:r>
          <a:r>
            <a:rPr lang="zh-CN" altLang="en-US" sz="1100" b="0">
              <a:solidFill>
                <a:srgbClr val="C00000"/>
              </a:solidFill>
              <a:effectLst/>
              <a:latin typeface="微软雅黑 Light" panose="020B0502040204020203" pitchFamily="34" charset="-122"/>
              <a:ea typeface="微软雅黑 Light" panose="020B0502040204020203" pitchFamily="34" charset="-122"/>
              <a:cs typeface="+mn-cs"/>
            </a:rPr>
            <a:t>本课程已独家授权网易云课堂，有关反盗版侵权维权工作将由网易公司法务部维权中心全权负责处理。如有任何侵权行为，必将严厉追究相关法律责任。</a:t>
          </a:r>
          <a:endParaRPr lang="en-US" altLang="zh-CN" sz="1100" b="0">
            <a:solidFill>
              <a:srgbClr val="C00000"/>
            </a:solidFill>
            <a:effectLst/>
            <a:latin typeface="微软雅黑 Light" panose="020B0502040204020203" pitchFamily="34" charset="-122"/>
            <a:ea typeface="微软雅黑 Light" panose="020B0502040204020203" pitchFamily="34" charset="-122"/>
            <a:cs typeface="+mn-cs"/>
          </a:endParaRPr>
        </a:p>
        <a:p>
          <a:endParaRPr lang="en-US" altLang="zh-CN" sz="1100" b="0">
            <a:solidFill>
              <a:schemeClr val="tx1"/>
            </a:solidFill>
            <a:effectLst/>
            <a:latin typeface="微软雅黑 Light" panose="020B0502040204020203" pitchFamily="34" charset="-122"/>
            <a:ea typeface="微软雅黑 Light" panose="020B0502040204020203" pitchFamily="34" charset="-122"/>
            <a:cs typeface="+mn-cs"/>
          </a:endParaRPr>
        </a:p>
        <a:p>
          <a:r>
            <a:rPr lang="en-US" altLang="zh-CN" sz="1100" b="0">
              <a:solidFill>
                <a:schemeClr val="tx1"/>
              </a:solidFill>
              <a:effectLst/>
              <a:latin typeface="微软雅黑 Light" panose="020B0502040204020203" pitchFamily="34" charset="-122"/>
              <a:ea typeface="微软雅黑 Light" panose="020B0502040204020203" pitchFamily="34" charset="-122"/>
              <a:cs typeface="+mn-cs"/>
            </a:rPr>
            <a:t>© 2017 Copyright by ExcelPro</a:t>
          </a:r>
          <a:endParaRPr lang="zh-CN" altLang="zh-CN">
            <a:effectLst/>
            <a:latin typeface="微软雅黑 Light" panose="020B0502040204020203" pitchFamily="34" charset="-122"/>
            <a:ea typeface="微软雅黑 Light" panose="020B0502040204020203" pitchFamily="34" charset="-122"/>
          </a:endParaRPr>
        </a:p>
        <a:p>
          <a:endParaRPr lang="zh-CN" altLang="en-US" sz="1100">
            <a:latin typeface="微软雅黑 Light" panose="020B0502040204020203" pitchFamily="34" charset="-122"/>
            <a:ea typeface="微软雅黑 Light" panose="020B0502040204020203" pitchFamily="34" charset="-122"/>
          </a:endParaRPr>
        </a:p>
      </xdr:txBody>
    </xdr:sp>
    <xdr:clientData/>
  </xdr:oneCellAnchor>
  <xdr:twoCellAnchor>
    <xdr:from>
      <xdr:col>1</xdr:col>
      <xdr:colOff>0</xdr:colOff>
      <xdr:row>26</xdr:row>
      <xdr:rowOff>0</xdr:rowOff>
    </xdr:from>
    <xdr:to>
      <xdr:col>13</xdr:col>
      <xdr:colOff>0</xdr:colOff>
      <xdr:row>42</xdr:row>
      <xdr:rowOff>0</xdr:rowOff>
    </xdr:to>
    <xdr:sp macro="" textlink="">
      <xdr:nvSpPr>
        <xdr:cNvPr id="3" name="文本框 2">
          <a:extLst>
            <a:ext uri="{FF2B5EF4-FFF2-40B4-BE49-F238E27FC236}">
              <a16:creationId xmlns:a16="http://schemas.microsoft.com/office/drawing/2014/main" id="{00000000-0008-0000-0000-000003000000}"/>
            </a:ext>
          </a:extLst>
        </xdr:cNvPr>
        <xdr:cNvSpPr txBox="1"/>
      </xdr:nvSpPr>
      <xdr:spPr>
        <a:xfrm>
          <a:off x="180975" y="4648200"/>
          <a:ext cx="7686675" cy="2590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r>
            <a:rPr lang="en-US" altLang="zh-CN" sz="1100"/>
            <a:t>NOTICE:</a:t>
          </a:r>
        </a:p>
        <a:p>
          <a:endParaRPr lang="en-US" altLang="zh-CN" sz="1100"/>
        </a:p>
        <a:p>
          <a:r>
            <a:rPr lang="en-US" altLang="zh-CN" sz="1100"/>
            <a:t>1. If you purchased this Excel workbook, you have the right to use ONE COPY of the workbook for personal use and ONE COPY at work.</a:t>
          </a:r>
        </a:p>
        <a:p>
          <a:r>
            <a:rPr lang="en-US" altLang="zh-CN" sz="1100"/>
            <a:t>2. You MAY NOT give away, sell, or share this Excel workbook. You MAY, of course, adapt the workbook to the reporting needs of your employer or clients, and then distribute the actual reports.</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a:t>3. If you obtained this Excel workbook from anywhere other than </a:t>
          </a:r>
          <a:r>
            <a:rPr lang="en-US" altLang="zh-CN" sz="1100" b="0">
              <a:solidFill>
                <a:schemeClr val="dk1"/>
              </a:solidFill>
              <a:effectLst/>
              <a:latin typeface="+mn-lt"/>
              <a:ea typeface="+mn-ea"/>
              <a:cs typeface="+mn-cs"/>
            </a:rPr>
            <a:t>http://study.163.com/u/ExcelPro</a:t>
          </a:r>
          <a:r>
            <a:rPr lang="en-US" altLang="zh-CN" sz="1100"/>
            <a:t>, you have a pirated copy. Please help stop Internet crime by reporting this to: ExcelPro2008@gmail.com.</a:t>
          </a:r>
        </a:p>
        <a:p>
          <a:endParaRPr lang="en-US" altLang="zh-CN" sz="1100"/>
        </a:p>
        <a:p>
          <a:r>
            <a:rPr lang="en-US" altLang="zh-CN" sz="1100"/>
            <a:t>© 2017 Copyright by ExcelPro</a:t>
          </a:r>
        </a:p>
        <a:p>
          <a:endParaRPr lang="en-US" altLang="zh-CN" sz="1100"/>
        </a:p>
        <a:p>
          <a:r>
            <a:rPr lang="en-US" altLang="zh-CN" sz="1100"/>
            <a:t>DISLAIMER AND/OR LEGAL NOTICES:</a:t>
          </a:r>
        </a:p>
        <a:p>
          <a:r>
            <a:rPr lang="en-US" altLang="zh-CN" sz="1100"/>
            <a:t>PLEASE READ SOFTWARE_LICENSE.PDF CAREFULLY BEFORE USING THE SOFTWARE. BY USING THIS SOFTWARE, YOU ARE AGREEING TO BE BOUND BY ALL THE TERMS OF THIS LICENSE. IF YOU DO NOT AGREE TO THE TERMS OF THIS LICENSE, PROMPTLY ERASE THE SOFTWARE AND REQUEST A REFUND.</a:t>
          </a:r>
        </a:p>
        <a:p>
          <a:endParaRPr lang="zh-CN" altLang="en-US" sz="11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5</xdr:row>
          <xdr:rowOff>0</xdr:rowOff>
        </xdr:from>
        <xdr:to>
          <xdr:col>3</xdr:col>
          <xdr:colOff>0</xdr:colOff>
          <xdr:row>6</xdr:row>
          <xdr:rowOff>0</xdr:rowOff>
        </xdr:to>
        <xdr:sp macro="" textlink="">
          <xdr:nvSpPr>
            <xdr:cNvPr id="4097" name="Option Button 1" hidden="1">
              <a:extLst>
                <a:ext uri="{63B3BB69-23CF-44E3-9099-C40C66FF867C}">
                  <a14:compatExt spid="_x0000_s4097"/>
                </a:ext>
                <a:ext uri="{FF2B5EF4-FFF2-40B4-BE49-F238E27FC236}">
                  <a16:creationId xmlns:a16="http://schemas.microsoft.com/office/drawing/2014/main" id="{00000000-0008-0000-0100-00000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5</xdr:row>
          <xdr:rowOff>0</xdr:rowOff>
        </xdr:from>
        <xdr:to>
          <xdr:col>4</xdr:col>
          <xdr:colOff>0</xdr:colOff>
          <xdr:row>6</xdr:row>
          <xdr:rowOff>0</xdr:rowOff>
        </xdr:to>
        <xdr:sp macro="" textlink="">
          <xdr:nvSpPr>
            <xdr:cNvPr id="4098" name="Option Button 2" hidden="1">
              <a:extLst>
                <a:ext uri="{63B3BB69-23CF-44E3-9099-C40C66FF867C}">
                  <a14:compatExt spid="_x0000_s4098"/>
                </a:ext>
                <a:ext uri="{FF2B5EF4-FFF2-40B4-BE49-F238E27FC236}">
                  <a16:creationId xmlns:a16="http://schemas.microsoft.com/office/drawing/2014/main" id="{00000000-0008-0000-01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xdr:row>
          <xdr:rowOff>0</xdr:rowOff>
        </xdr:from>
        <xdr:to>
          <xdr:col>5</xdr:col>
          <xdr:colOff>228600</xdr:colOff>
          <xdr:row>6</xdr:row>
          <xdr:rowOff>0</xdr:rowOff>
        </xdr:to>
        <xdr:sp macro="" textlink="">
          <xdr:nvSpPr>
            <xdr:cNvPr id="4099" name="Option Button 3" hidden="1">
              <a:extLst>
                <a:ext uri="{63B3BB69-23CF-44E3-9099-C40C66FF867C}">
                  <a14:compatExt spid="_x0000_s4099"/>
                </a:ext>
                <a:ext uri="{FF2B5EF4-FFF2-40B4-BE49-F238E27FC236}">
                  <a16:creationId xmlns:a16="http://schemas.microsoft.com/office/drawing/2014/main" id="{00000000-0008-0000-0100-00000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4</xdr:col>
      <xdr:colOff>47626</xdr:colOff>
      <xdr:row>5</xdr:row>
      <xdr:rowOff>0</xdr:rowOff>
    </xdr:from>
    <xdr:to>
      <xdr:col>4</xdr:col>
      <xdr:colOff>200026</xdr:colOff>
      <xdr:row>6</xdr:row>
      <xdr:rowOff>0</xdr:rowOff>
    </xdr:to>
    <xdr:sp macro="" textlink="">
      <xdr:nvSpPr>
        <xdr:cNvPr id="2" name="矩形 1">
          <a:extLst>
            <a:ext uri="{FF2B5EF4-FFF2-40B4-BE49-F238E27FC236}">
              <a16:creationId xmlns:a16="http://schemas.microsoft.com/office/drawing/2014/main" id="{00000000-0008-0000-0100-000002000000}"/>
            </a:ext>
          </a:extLst>
        </xdr:cNvPr>
        <xdr:cNvSpPr/>
      </xdr:nvSpPr>
      <xdr:spPr>
        <a:xfrm>
          <a:off x="3362326" y="647700"/>
          <a:ext cx="152400" cy="266700"/>
        </a:xfrm>
        <a:prstGeom prst="rect">
          <a:avLst/>
        </a:prstGeom>
        <a:solidFill>
          <a:srgbClr val="20202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0</xdr:colOff>
      <xdr:row>7</xdr:row>
      <xdr:rowOff>0</xdr:rowOff>
    </xdr:from>
    <xdr:to>
      <xdr:col>11</xdr:col>
      <xdr:colOff>0</xdr:colOff>
      <xdr:row>46</xdr:row>
      <xdr:rowOff>0</xdr:rowOff>
    </xdr:to>
    <xdr:graphicFrame macro="">
      <xdr:nvGraphicFramePr>
        <xdr:cNvPr id="10" name="图表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9525</xdr:colOff>
          <xdr:row>5</xdr:row>
          <xdr:rowOff>57150</xdr:rowOff>
        </xdr:from>
        <xdr:to>
          <xdr:col>2</xdr:col>
          <xdr:colOff>180975</xdr:colOff>
          <xdr:row>5</xdr:row>
          <xdr:rowOff>228600</xdr:rowOff>
        </xdr:to>
        <xdr:pic>
          <xdr:nvPicPr>
            <xdr:cNvPr id="11" name="图片 10">
              <a:extLst>
                <a:ext uri="{FF2B5EF4-FFF2-40B4-BE49-F238E27FC236}">
                  <a16:creationId xmlns:a16="http://schemas.microsoft.com/office/drawing/2014/main" id="{00000000-0008-0000-0100-00000B000000}"/>
                </a:ext>
              </a:extLst>
            </xdr:cNvPr>
            <xdr:cNvPicPr>
              <a:picLocks noChangeAspect="1" noChangeArrowheads="1"/>
              <a:extLst>
                <a:ext uri="{84589F7E-364E-4C9E-8A38-B11213B215E9}">
                  <a14:cameraTool cellRange="control!$H$18" spid="_x0000_s4190"/>
                </a:ext>
              </a:extLst>
            </xdr:cNvPicPr>
          </xdr:nvPicPr>
          <xdr:blipFill>
            <a:blip xmlns:r="http://schemas.openxmlformats.org/officeDocument/2006/relationships" r:embed="rId2"/>
            <a:srcRect/>
            <a:stretch>
              <a:fillRect/>
            </a:stretch>
          </xdr:blipFill>
          <xdr:spPr bwMode="auto">
            <a:xfrm>
              <a:off x="790110" y="953894"/>
              <a:ext cx="171450" cy="17145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5</xdr:row>
          <xdr:rowOff>47625</xdr:rowOff>
        </xdr:from>
        <xdr:to>
          <xdr:col>3</xdr:col>
          <xdr:colOff>190500</xdr:colOff>
          <xdr:row>5</xdr:row>
          <xdr:rowOff>219075</xdr:rowOff>
        </xdr:to>
        <xdr:pic>
          <xdr:nvPicPr>
            <xdr:cNvPr id="12" name="图片 11">
              <a:extLst>
                <a:ext uri="{FF2B5EF4-FFF2-40B4-BE49-F238E27FC236}">
                  <a16:creationId xmlns:a16="http://schemas.microsoft.com/office/drawing/2014/main" id="{00000000-0008-0000-0100-00000C000000}"/>
                </a:ext>
              </a:extLst>
            </xdr:cNvPr>
            <xdr:cNvPicPr>
              <a:picLocks noChangeAspect="1" noChangeArrowheads="1"/>
              <a:extLst>
                <a:ext uri="{84589F7E-364E-4C9E-8A38-B11213B215E9}">
                  <a14:cameraTool cellRange="control!$H$20" spid="_x0000_s4191"/>
                </a:ext>
              </a:extLst>
            </xdr:cNvPicPr>
          </xdr:nvPicPr>
          <xdr:blipFill>
            <a:blip xmlns:r="http://schemas.openxmlformats.org/officeDocument/2006/relationships" r:embed="rId2"/>
            <a:srcRect/>
            <a:stretch>
              <a:fillRect/>
            </a:stretch>
          </xdr:blipFill>
          <xdr:spPr bwMode="auto">
            <a:xfrm>
              <a:off x="2286000" y="695325"/>
              <a:ext cx="171450" cy="171450"/>
            </a:xfrm>
            <a:prstGeom prst="rect">
              <a:avLst/>
            </a:prstGeom>
            <a:noFill/>
            <a:extLst>
              <a:ext uri="{909E8E84-426E-40DD-AFC4-6F175D3DCCD1}">
                <a14:hiddenFill>
                  <a:solidFill>
                    <a:srgbClr val="FFFFFF"/>
                  </a:solidFill>
                </a14:hiddenFill>
              </a:ext>
            </a:extLst>
          </xdr:spPr>
        </xdr:pic>
        <xdr:clientData/>
      </xdr:twoCellAnchor>
    </mc:Choice>
    <mc:Fallback/>
  </mc:AlternateContent>
  <xdr:oneCellAnchor>
    <xdr:from>
      <xdr:col>1</xdr:col>
      <xdr:colOff>104774</xdr:colOff>
      <xdr:row>12</xdr:row>
      <xdr:rowOff>9525</xdr:rowOff>
    </xdr:from>
    <xdr:ext cx="3562351" cy="1714500"/>
    <xdr:sp macro="" textlink="control!B15">
      <xdr:nvSpPr>
        <xdr:cNvPr id="3" name="文本框 2">
          <a:extLst>
            <a:ext uri="{FF2B5EF4-FFF2-40B4-BE49-F238E27FC236}">
              <a16:creationId xmlns:a16="http://schemas.microsoft.com/office/drawing/2014/main" id="{00000000-0008-0000-0100-000003000000}"/>
            </a:ext>
          </a:extLst>
        </xdr:cNvPr>
        <xdr:cNvSpPr txBox="1"/>
      </xdr:nvSpPr>
      <xdr:spPr>
        <a:xfrm>
          <a:off x="714374" y="1895475"/>
          <a:ext cx="3562351" cy="1714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07F1398F-DB9E-4BB4-A5F0-6D2C4A64A468}" type="TxLink">
            <a:rPr lang="zh-CN" altLang="en-US" sz="1000" b="0" i="0" u="none" strike="noStrike">
              <a:solidFill>
                <a:schemeClr val="bg1">
                  <a:lumMod val="95000"/>
                </a:schemeClr>
              </a:solidFill>
              <a:latin typeface="思源黑体 CN Normal" panose="020B0400000000000000" pitchFamily="34" charset="-122"/>
              <a:ea typeface="思源黑体 CN Normal" panose="020B0400000000000000" pitchFamily="34" charset="-122"/>
              <a:cs typeface="Arial"/>
            </a:rPr>
            <a:pPr/>
            <a:t>单位：亿美元
注：统计样本仅计入单笔交易额超过1000万美元的交易 
数据来源：Real Capital Analytics
原图制作：财新
Excel 制图：http://study.163.com/u/ExcelPro</a:t>
          </a:fld>
          <a:endParaRPr lang="zh-CN" altLang="en-US" sz="1100">
            <a:solidFill>
              <a:schemeClr val="bg1">
                <a:lumMod val="95000"/>
              </a:schemeClr>
            </a:solidFill>
            <a:latin typeface="思源黑体 CN Normal" panose="020B0400000000000000" pitchFamily="34" charset="-122"/>
            <a:ea typeface="思源黑体 CN Normal" panose="020B0400000000000000" pitchFamily="34" charset="-122"/>
          </a:endParaRPr>
        </a:p>
      </xdr:txBody>
    </xdr:sp>
    <xdr:clientData/>
  </xdr:oneCellAnchor>
  <xdr:twoCellAnchor editAs="oneCell">
    <xdr:from>
      <xdr:col>12</xdr:col>
      <xdr:colOff>0</xdr:colOff>
      <xdr:row>4</xdr:row>
      <xdr:rowOff>0</xdr:rowOff>
    </xdr:from>
    <xdr:to>
      <xdr:col>21</xdr:col>
      <xdr:colOff>552704</xdr:colOff>
      <xdr:row>47</xdr:row>
      <xdr:rowOff>9525</xdr:rowOff>
    </xdr:to>
    <xdr:pic>
      <xdr:nvPicPr>
        <xdr:cNvPr id="5" name="图片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000875" y="733425"/>
          <a:ext cx="6039104" cy="70770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5</xdr:row>
          <xdr:rowOff>0</xdr:rowOff>
        </xdr:from>
        <xdr:to>
          <xdr:col>3</xdr:col>
          <xdr:colOff>0</xdr:colOff>
          <xdr:row>6</xdr:row>
          <xdr:rowOff>0</xdr:rowOff>
        </xdr:to>
        <xdr:sp macro="" textlink="">
          <xdr:nvSpPr>
            <xdr:cNvPr id="5121" name="Option Button 1" hidden="1">
              <a:extLst>
                <a:ext uri="{63B3BB69-23CF-44E3-9099-C40C66FF867C}">
                  <a14:compatExt spid="_x0000_s5121"/>
                </a:ext>
                <a:ext uri="{FF2B5EF4-FFF2-40B4-BE49-F238E27FC236}">
                  <a16:creationId xmlns:a16="http://schemas.microsoft.com/office/drawing/2014/main" id="{00000000-0008-0000-0200-00000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5</xdr:row>
          <xdr:rowOff>0</xdr:rowOff>
        </xdr:from>
        <xdr:to>
          <xdr:col>4</xdr:col>
          <xdr:colOff>0</xdr:colOff>
          <xdr:row>6</xdr:row>
          <xdr:rowOff>0</xdr:rowOff>
        </xdr:to>
        <xdr:sp macro="" textlink="">
          <xdr:nvSpPr>
            <xdr:cNvPr id="5122" name="Option Button 2" hidden="1">
              <a:extLst>
                <a:ext uri="{63B3BB69-23CF-44E3-9099-C40C66FF867C}">
                  <a14:compatExt spid="_x0000_s5122"/>
                </a:ext>
                <a:ext uri="{FF2B5EF4-FFF2-40B4-BE49-F238E27FC236}">
                  <a16:creationId xmlns:a16="http://schemas.microsoft.com/office/drawing/2014/main" id="{00000000-0008-0000-0200-00000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xdr:row>
          <xdr:rowOff>0</xdr:rowOff>
        </xdr:from>
        <xdr:to>
          <xdr:col>5</xdr:col>
          <xdr:colOff>228600</xdr:colOff>
          <xdr:row>6</xdr:row>
          <xdr:rowOff>0</xdr:rowOff>
        </xdr:to>
        <xdr:sp macro="" textlink="">
          <xdr:nvSpPr>
            <xdr:cNvPr id="5123" name="Option Button 3" hidden="1">
              <a:extLst>
                <a:ext uri="{63B3BB69-23CF-44E3-9099-C40C66FF867C}">
                  <a14:compatExt spid="_x0000_s5123"/>
                </a:ext>
                <a:ext uri="{FF2B5EF4-FFF2-40B4-BE49-F238E27FC236}">
                  <a16:creationId xmlns:a16="http://schemas.microsoft.com/office/drawing/2014/main" id="{00000000-0008-0000-0200-00000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4</xdr:col>
      <xdr:colOff>47626</xdr:colOff>
      <xdr:row>5</xdr:row>
      <xdr:rowOff>0</xdr:rowOff>
    </xdr:from>
    <xdr:to>
      <xdr:col>4</xdr:col>
      <xdr:colOff>200026</xdr:colOff>
      <xdr:row>6</xdr:row>
      <xdr:rowOff>0</xdr:rowOff>
    </xdr:to>
    <xdr:sp macro="" textlink="">
      <xdr:nvSpPr>
        <xdr:cNvPr id="5" name="矩形 4">
          <a:extLst>
            <a:ext uri="{FF2B5EF4-FFF2-40B4-BE49-F238E27FC236}">
              <a16:creationId xmlns:a16="http://schemas.microsoft.com/office/drawing/2014/main" id="{00000000-0008-0000-0200-000005000000}"/>
            </a:ext>
          </a:extLst>
        </xdr:cNvPr>
        <xdr:cNvSpPr/>
      </xdr:nvSpPr>
      <xdr:spPr>
        <a:xfrm>
          <a:off x="2924176" y="895350"/>
          <a:ext cx="152400" cy="266700"/>
        </a:xfrm>
        <a:prstGeom prst="rect">
          <a:avLst/>
        </a:prstGeom>
        <a:solidFill>
          <a:srgbClr val="20202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0</xdr:colOff>
      <xdr:row>7</xdr:row>
      <xdr:rowOff>0</xdr:rowOff>
    </xdr:from>
    <xdr:to>
      <xdr:col>11</xdr:col>
      <xdr:colOff>0</xdr:colOff>
      <xdr:row>46</xdr:row>
      <xdr:rowOff>0</xdr:rowOff>
    </xdr:to>
    <xdr:graphicFrame macro="">
      <xdr:nvGraphicFramePr>
        <xdr:cNvPr id="6" name="图表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9525</xdr:colOff>
          <xdr:row>5</xdr:row>
          <xdr:rowOff>57150</xdr:rowOff>
        </xdr:from>
        <xdr:to>
          <xdr:col>2</xdr:col>
          <xdr:colOff>180975</xdr:colOff>
          <xdr:row>5</xdr:row>
          <xdr:rowOff>228600</xdr:rowOff>
        </xdr:to>
        <xdr:pic>
          <xdr:nvPicPr>
            <xdr:cNvPr id="7" name="图片 6">
              <a:extLst>
                <a:ext uri="{FF2B5EF4-FFF2-40B4-BE49-F238E27FC236}">
                  <a16:creationId xmlns:a16="http://schemas.microsoft.com/office/drawing/2014/main" id="{00000000-0008-0000-0200-000007000000}"/>
                </a:ext>
              </a:extLst>
            </xdr:cNvPr>
            <xdr:cNvPicPr>
              <a:picLocks noChangeAspect="1" noChangeArrowheads="1"/>
              <a:extLst>
                <a:ext uri="{84589F7E-364E-4C9E-8A38-B11213B215E9}">
                  <a14:cameraTool cellRange="control!$H$18" spid="_x0000_s5176"/>
                </a:ext>
              </a:extLst>
            </xdr:cNvPicPr>
          </xdr:nvPicPr>
          <xdr:blipFill>
            <a:blip xmlns:r="http://schemas.openxmlformats.org/officeDocument/2006/relationships" r:embed="rId2"/>
            <a:srcRect/>
            <a:stretch>
              <a:fillRect/>
            </a:stretch>
          </xdr:blipFill>
          <xdr:spPr bwMode="auto">
            <a:xfrm>
              <a:off x="790575" y="952500"/>
              <a:ext cx="171450" cy="17145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5</xdr:row>
          <xdr:rowOff>47625</xdr:rowOff>
        </xdr:from>
        <xdr:to>
          <xdr:col>3</xdr:col>
          <xdr:colOff>190500</xdr:colOff>
          <xdr:row>5</xdr:row>
          <xdr:rowOff>219075</xdr:rowOff>
        </xdr:to>
        <xdr:pic>
          <xdr:nvPicPr>
            <xdr:cNvPr id="8" name="图片 7">
              <a:extLst>
                <a:ext uri="{FF2B5EF4-FFF2-40B4-BE49-F238E27FC236}">
                  <a16:creationId xmlns:a16="http://schemas.microsoft.com/office/drawing/2014/main" id="{00000000-0008-0000-0200-000008000000}"/>
                </a:ext>
              </a:extLst>
            </xdr:cNvPr>
            <xdr:cNvPicPr>
              <a:picLocks noChangeAspect="1" noChangeArrowheads="1"/>
              <a:extLst>
                <a:ext uri="{84589F7E-364E-4C9E-8A38-B11213B215E9}">
                  <a14:cameraTool cellRange="control!$H$20" spid="_x0000_s5177"/>
                </a:ext>
              </a:extLst>
            </xdr:cNvPicPr>
          </xdr:nvPicPr>
          <xdr:blipFill>
            <a:blip xmlns:r="http://schemas.openxmlformats.org/officeDocument/2006/relationships" r:embed="rId2"/>
            <a:srcRect/>
            <a:stretch>
              <a:fillRect/>
            </a:stretch>
          </xdr:blipFill>
          <xdr:spPr bwMode="auto">
            <a:xfrm>
              <a:off x="1847850" y="942975"/>
              <a:ext cx="171450" cy="171450"/>
            </a:xfrm>
            <a:prstGeom prst="rect">
              <a:avLst/>
            </a:prstGeom>
            <a:noFill/>
            <a:extLst>
              <a:ext uri="{909E8E84-426E-40DD-AFC4-6F175D3DCCD1}">
                <a14:hiddenFill>
                  <a:solidFill>
                    <a:srgbClr val="FFFFFF"/>
                  </a:solidFill>
                </a14:hiddenFill>
              </a:ext>
            </a:extLst>
          </xdr:spPr>
        </xdr:pic>
        <xdr:clientData/>
      </xdr:twoCellAnchor>
    </mc:Choice>
    <mc:Fallback/>
  </mc:AlternateContent>
  <xdr:oneCellAnchor>
    <xdr:from>
      <xdr:col>1</xdr:col>
      <xdr:colOff>104774</xdr:colOff>
      <xdr:row>12</xdr:row>
      <xdr:rowOff>9525</xdr:rowOff>
    </xdr:from>
    <xdr:ext cx="3562351" cy="1714500"/>
    <xdr:sp macro="" textlink="control!B15">
      <xdr:nvSpPr>
        <xdr:cNvPr id="9" name="文本框 8">
          <a:extLst>
            <a:ext uri="{FF2B5EF4-FFF2-40B4-BE49-F238E27FC236}">
              <a16:creationId xmlns:a16="http://schemas.microsoft.com/office/drawing/2014/main" id="{00000000-0008-0000-0200-000009000000}"/>
            </a:ext>
          </a:extLst>
        </xdr:cNvPr>
        <xdr:cNvSpPr txBox="1"/>
      </xdr:nvSpPr>
      <xdr:spPr>
        <a:xfrm>
          <a:off x="714374" y="2143125"/>
          <a:ext cx="3562351" cy="1714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07F1398F-DB9E-4BB4-A5F0-6D2C4A64A468}" type="TxLink">
            <a:rPr lang="zh-CN" altLang="en-US" sz="1000" b="0" i="0" u="none" strike="noStrike">
              <a:solidFill>
                <a:schemeClr val="bg1">
                  <a:lumMod val="95000"/>
                </a:schemeClr>
              </a:solidFill>
              <a:latin typeface="思源黑体 CN Normal" panose="020B0400000000000000" pitchFamily="34" charset="-122"/>
              <a:ea typeface="思源黑体 CN Normal" panose="020B0400000000000000" pitchFamily="34" charset="-122"/>
              <a:cs typeface="Arial"/>
            </a:rPr>
            <a:pPr/>
            <a:t>单位：亿美元
注：统计样本仅计入单笔交易额超过1000万美元的交易 
数据来源：Real Capital Analytics
原图制作：财新
Excel 制图：http://study.163.com/u/ExcelPro</a:t>
          </a:fld>
          <a:endParaRPr lang="zh-CN" altLang="en-US" sz="1100">
            <a:solidFill>
              <a:schemeClr val="bg1">
                <a:lumMod val="95000"/>
              </a:schemeClr>
            </a:solidFill>
            <a:latin typeface="思源黑体 CN Normal" panose="020B0400000000000000" pitchFamily="34" charset="-122"/>
            <a:ea typeface="思源黑体 CN Normal" panose="020B0400000000000000" pitchFamily="34" charset="-122"/>
          </a:endParaRPr>
        </a:p>
      </xdr:txBody>
    </xdr:sp>
    <xdr:clientData/>
  </xdr:oneCellAnchor>
  <xdr:twoCellAnchor editAs="oneCell">
    <xdr:from>
      <xdr:col>12</xdr:col>
      <xdr:colOff>0</xdr:colOff>
      <xdr:row>4</xdr:row>
      <xdr:rowOff>0</xdr:rowOff>
    </xdr:from>
    <xdr:to>
      <xdr:col>21</xdr:col>
      <xdr:colOff>552704</xdr:colOff>
      <xdr:row>47</xdr:row>
      <xdr:rowOff>9525</xdr:rowOff>
    </xdr:to>
    <xdr:pic>
      <xdr:nvPicPr>
        <xdr:cNvPr id="10" name="图片 9">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038975" y="733425"/>
          <a:ext cx="6039104" cy="70770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15</xdr:col>
      <xdr:colOff>332244</xdr:colOff>
      <xdr:row>15</xdr:row>
      <xdr:rowOff>18764</xdr:rowOff>
    </xdr:to>
    <xdr:pic>
      <xdr:nvPicPr>
        <xdr:cNvPr id="2" name="图片 1">
          <a:hlinkClick xmlns:r="http://schemas.openxmlformats.org/officeDocument/2006/relationships" r:id="rId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9600" y="285750"/>
          <a:ext cx="9047619" cy="2285714"/>
        </a:xfrm>
        <a:prstGeom prst="rect">
          <a:avLst/>
        </a:prstGeom>
      </xdr:spPr>
    </xdr:pic>
    <xdr:clientData/>
  </xdr:twoCellAnchor>
  <xdr:twoCellAnchor editAs="oneCell">
    <xdr:from>
      <xdr:col>12</xdr:col>
      <xdr:colOff>457201</xdr:colOff>
      <xdr:row>42</xdr:row>
      <xdr:rowOff>180976</xdr:rowOff>
    </xdr:from>
    <xdr:to>
      <xdr:col>14</xdr:col>
      <xdr:colOff>361951</xdr:colOff>
      <xdr:row>48</xdr:row>
      <xdr:rowOff>47626</xdr:rowOff>
    </xdr:to>
    <xdr:pic>
      <xdr:nvPicPr>
        <xdr:cNvPr id="3" name="图片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953376" y="8277226"/>
          <a:ext cx="1123950" cy="112395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3.xml"/><Relationship Id="rId3" Type="http://schemas.openxmlformats.org/officeDocument/2006/relationships/printerSettings" Target="../printerSettings/printerSettings2.bin"/><Relationship Id="rId7" Type="http://schemas.openxmlformats.org/officeDocument/2006/relationships/ctrlProp" Target="../ctrlProps/ctrlProp2.xml"/><Relationship Id="rId2" Type="http://schemas.openxmlformats.org/officeDocument/2006/relationships/hyperlink" Target="http://study.163.com/u/ExcelPro" TargetMode="External"/><Relationship Id="rId1" Type="http://schemas.openxmlformats.org/officeDocument/2006/relationships/hyperlink" Target="http://study.163.com/u/ExcelPro" TargetMode="External"/><Relationship Id="rId6" Type="http://schemas.openxmlformats.org/officeDocument/2006/relationships/ctrlProp" Target="../ctrlProps/ctrlProp1.xml"/><Relationship Id="rId5" Type="http://schemas.openxmlformats.org/officeDocument/2006/relationships/vmlDrawing" Target="../drawings/vmlDrawing1.v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printerSettings" Target="../printerSettings/printerSettings3.bin"/><Relationship Id="rId7" Type="http://schemas.openxmlformats.org/officeDocument/2006/relationships/ctrlProp" Target="../ctrlProps/ctrlProp5.xml"/><Relationship Id="rId2" Type="http://schemas.openxmlformats.org/officeDocument/2006/relationships/hyperlink" Target="http://study.163.com/u/ExcelPro" TargetMode="External"/><Relationship Id="rId1" Type="http://schemas.openxmlformats.org/officeDocument/2006/relationships/hyperlink" Target="http://study.163.com/u/ExcelPro" TargetMode="External"/><Relationship Id="rId6" Type="http://schemas.openxmlformats.org/officeDocument/2006/relationships/ctrlProp" Target="../ctrlProps/ctrlProp4.xml"/><Relationship Id="rId5" Type="http://schemas.openxmlformats.org/officeDocument/2006/relationships/vmlDrawing" Target="../drawings/vmlDrawing2.v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hyperlink" Target="http://datanews.caixin.com/2017-05-25/101094588.html"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t.cn/RhYHKIb" TargetMode="External"/><Relationship Id="rId13" Type="http://schemas.openxmlformats.org/officeDocument/2006/relationships/hyperlink" Target="http://study.163.com/course/courseMain.htm?courseId=1337018" TargetMode="External"/><Relationship Id="rId18" Type="http://schemas.openxmlformats.org/officeDocument/2006/relationships/hyperlink" Target="http://study.163.com/course/courseMain.htm?courseId=1003226022" TargetMode="External"/><Relationship Id="rId3" Type="http://schemas.openxmlformats.org/officeDocument/2006/relationships/hyperlink" Target="http://pan.baidu.com/share/home?uk=1514215854" TargetMode="External"/><Relationship Id="rId21" Type="http://schemas.openxmlformats.org/officeDocument/2006/relationships/drawing" Target="../drawings/drawing4.xml"/><Relationship Id="rId7" Type="http://schemas.openxmlformats.org/officeDocument/2006/relationships/hyperlink" Target="http://sinaurl.cn/7Pd3O" TargetMode="External"/><Relationship Id="rId12" Type="http://schemas.openxmlformats.org/officeDocument/2006/relationships/hyperlink" Target="http://study.163.com/course/courseMain.htm?courseId=1152030" TargetMode="External"/><Relationship Id="rId17" Type="http://schemas.openxmlformats.org/officeDocument/2006/relationships/hyperlink" Target="http://study.163.com/course/courseMain.htm?courseId=1003032009" TargetMode="External"/><Relationship Id="rId2" Type="http://schemas.openxmlformats.org/officeDocument/2006/relationships/hyperlink" Target="http://excelpro.blog.sohu.com/" TargetMode="External"/><Relationship Id="rId16" Type="http://schemas.openxmlformats.org/officeDocument/2006/relationships/hyperlink" Target="http://study.163.com/u/ExcelPro" TargetMode="External"/><Relationship Id="rId20" Type="http://schemas.openxmlformats.org/officeDocument/2006/relationships/hyperlink" Target="http://study.163.com/course/courseMain.htm?courseId=1003792011" TargetMode="External"/><Relationship Id="rId1" Type="http://schemas.openxmlformats.org/officeDocument/2006/relationships/hyperlink" Target="http://blog.sina.com.cn/excelmap" TargetMode="External"/><Relationship Id="rId6" Type="http://schemas.openxmlformats.org/officeDocument/2006/relationships/hyperlink" Target="http://sinaurl.cn/7v4c8" TargetMode="External"/><Relationship Id="rId11" Type="http://schemas.openxmlformats.org/officeDocument/2006/relationships/hyperlink" Target="http://study.163.com/course/courseMain.htm?courseId=1096026" TargetMode="External"/><Relationship Id="rId5" Type="http://schemas.openxmlformats.org/officeDocument/2006/relationships/hyperlink" Target="http://t.cn/RhYHX1H" TargetMode="External"/><Relationship Id="rId15" Type="http://schemas.openxmlformats.org/officeDocument/2006/relationships/hyperlink" Target="http://study.163.com/course/courseMain.htm?courseId=1002828018" TargetMode="External"/><Relationship Id="rId10" Type="http://schemas.openxmlformats.org/officeDocument/2006/relationships/hyperlink" Target="http://t.cn/SXnOMW" TargetMode="External"/><Relationship Id="rId19" Type="http://schemas.openxmlformats.org/officeDocument/2006/relationships/hyperlink" Target="http://study.163.com/course/courseMain.htm?courseId=1003606088" TargetMode="External"/><Relationship Id="rId4" Type="http://schemas.openxmlformats.org/officeDocument/2006/relationships/hyperlink" Target="http://weibo.com/excelpro" TargetMode="External"/><Relationship Id="rId9" Type="http://schemas.openxmlformats.org/officeDocument/2006/relationships/hyperlink" Target="http://t.cn/SXnCQH" TargetMode="External"/><Relationship Id="rId14" Type="http://schemas.openxmlformats.org/officeDocument/2006/relationships/hyperlink" Target="http://study.163.com/course/courseMain.htm?courseId=16520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31"/>
  <sheetViews>
    <sheetView showGridLines="0" workbookViewId="0"/>
  </sheetViews>
  <sheetFormatPr defaultRowHeight="12.75"/>
  <cols>
    <col min="1" max="1" width="2.7109375" style="29" customWidth="1"/>
    <col min="2" max="2" width="12" style="29" customWidth="1"/>
    <col min="3" max="12" width="9.140625" style="29"/>
    <col min="13" max="13" width="11.85546875" style="29" customWidth="1"/>
    <col min="14" max="16" width="9.140625" style="30"/>
    <col min="17" max="16384" width="9.140625" style="29"/>
  </cols>
  <sheetData>
    <row r="1" spans="2:17" ht="22.5">
      <c r="B1" s="28"/>
    </row>
    <row r="2" spans="2:17" s="37" customFormat="1" ht="37.5" customHeight="1">
      <c r="B2" s="31" t="s">
        <v>38</v>
      </c>
      <c r="C2" s="32" t="s">
        <v>45</v>
      </c>
      <c r="D2" s="33"/>
      <c r="E2" s="33"/>
      <c r="F2" s="33"/>
      <c r="G2" s="33"/>
      <c r="H2" s="33"/>
      <c r="I2" s="33"/>
      <c r="J2" s="33"/>
      <c r="K2" s="33"/>
      <c r="L2" s="33"/>
      <c r="M2" s="34"/>
      <c r="N2" s="35"/>
      <c r="O2" s="35"/>
      <c r="P2" s="36"/>
      <c r="Q2" s="36"/>
    </row>
    <row r="3" spans="2:17">
      <c r="B3" s="38"/>
      <c r="C3" s="39"/>
      <c r="D3" s="39"/>
      <c r="E3" s="39"/>
      <c r="F3" s="39"/>
      <c r="G3" s="39"/>
      <c r="H3" s="39"/>
      <c r="I3" s="39"/>
      <c r="J3" s="39"/>
      <c r="K3" s="39"/>
      <c r="L3" s="39"/>
      <c r="M3" s="40"/>
    </row>
    <row r="4" spans="2:17">
      <c r="B4" s="38"/>
      <c r="C4" s="39"/>
      <c r="D4" s="39"/>
      <c r="E4" s="39"/>
      <c r="F4" s="39"/>
      <c r="G4" s="39"/>
      <c r="H4" s="39"/>
      <c r="I4" s="39"/>
      <c r="J4" s="39"/>
      <c r="K4" s="39"/>
      <c r="L4" s="39"/>
      <c r="M4" s="40"/>
    </row>
    <row r="5" spans="2:17">
      <c r="B5" s="38"/>
      <c r="C5" s="39"/>
      <c r="D5" s="39"/>
      <c r="E5" s="39"/>
      <c r="F5" s="39"/>
      <c r="G5" s="39"/>
      <c r="H5" s="39"/>
      <c r="I5" s="39"/>
      <c r="J5" s="39"/>
      <c r="K5" s="39"/>
      <c r="L5" s="39"/>
      <c r="M5" s="40"/>
    </row>
    <row r="6" spans="2:17">
      <c r="B6" s="38"/>
      <c r="C6" s="39"/>
      <c r="D6" s="39"/>
      <c r="E6" s="39"/>
      <c r="F6" s="39"/>
      <c r="G6" s="39"/>
      <c r="H6" s="39"/>
      <c r="I6" s="39"/>
      <c r="J6" s="39"/>
      <c r="K6" s="39"/>
      <c r="L6" s="39"/>
      <c r="M6" s="40"/>
    </row>
    <row r="7" spans="2:17">
      <c r="B7" s="38"/>
      <c r="C7" s="39"/>
      <c r="D7" s="39"/>
      <c r="E7" s="39"/>
      <c r="F7" s="39"/>
      <c r="G7" s="39"/>
      <c r="H7" s="39"/>
      <c r="I7" s="39"/>
      <c r="J7" s="39"/>
      <c r="K7" s="39"/>
      <c r="L7" s="39"/>
      <c r="M7" s="40"/>
    </row>
    <row r="8" spans="2:17">
      <c r="B8" s="38"/>
      <c r="C8" s="39"/>
      <c r="D8" s="39"/>
      <c r="E8" s="39"/>
      <c r="F8" s="39"/>
      <c r="G8" s="39"/>
      <c r="H8" s="39"/>
      <c r="I8" s="39"/>
      <c r="J8" s="39"/>
      <c r="K8" s="39"/>
      <c r="L8" s="39"/>
      <c r="M8" s="40"/>
    </row>
    <row r="9" spans="2:17">
      <c r="B9" s="38"/>
      <c r="C9" s="39"/>
      <c r="D9" s="39"/>
      <c r="E9" s="39"/>
      <c r="F9" s="39"/>
      <c r="G9" s="39"/>
      <c r="H9" s="39"/>
      <c r="I9" s="39"/>
      <c r="J9" s="39"/>
      <c r="K9" s="39"/>
      <c r="L9" s="39"/>
      <c r="M9" s="40"/>
    </row>
    <row r="10" spans="2:17">
      <c r="B10" s="38"/>
      <c r="C10" s="39"/>
      <c r="D10" s="39"/>
      <c r="E10" s="39"/>
      <c r="F10" s="39"/>
      <c r="G10" s="39"/>
      <c r="H10" s="39"/>
      <c r="I10" s="39"/>
      <c r="J10" s="39"/>
      <c r="K10" s="39"/>
      <c r="L10" s="39"/>
      <c r="M10" s="40"/>
    </row>
    <row r="11" spans="2:17">
      <c r="B11" s="38"/>
      <c r="C11" s="39"/>
      <c r="D11" s="39"/>
      <c r="E11" s="39"/>
      <c r="F11" s="39"/>
      <c r="G11" s="39"/>
      <c r="H11" s="39"/>
      <c r="I11" s="39"/>
      <c r="J11" s="39"/>
      <c r="K11" s="39"/>
      <c r="L11" s="39"/>
      <c r="M11" s="40"/>
    </row>
    <row r="12" spans="2:17">
      <c r="B12" s="38"/>
      <c r="C12" s="39"/>
      <c r="D12" s="39"/>
      <c r="E12" s="39"/>
      <c r="F12" s="39"/>
      <c r="G12" s="39"/>
      <c r="H12" s="39"/>
      <c r="I12" s="39"/>
      <c r="J12" s="39"/>
      <c r="K12" s="39"/>
      <c r="L12" s="39"/>
      <c r="M12" s="40"/>
    </row>
    <row r="13" spans="2:17">
      <c r="B13" s="38"/>
      <c r="C13" s="39"/>
      <c r="D13" s="39"/>
      <c r="E13" s="39"/>
      <c r="F13" s="39"/>
      <c r="G13" s="39"/>
      <c r="H13" s="39"/>
      <c r="I13" s="39"/>
      <c r="J13" s="39"/>
      <c r="K13" s="39"/>
      <c r="L13" s="39"/>
      <c r="M13" s="40"/>
    </row>
    <row r="14" spans="2:17">
      <c r="B14" s="38"/>
      <c r="C14" s="39"/>
      <c r="D14" s="39"/>
      <c r="E14" s="39"/>
      <c r="F14" s="39"/>
      <c r="G14" s="39"/>
      <c r="H14" s="39"/>
      <c r="I14" s="39"/>
      <c r="J14" s="39"/>
      <c r="K14" s="39"/>
      <c r="L14" s="39"/>
      <c r="M14" s="40"/>
    </row>
    <row r="15" spans="2:17">
      <c r="B15" s="38"/>
      <c r="C15" s="39"/>
      <c r="D15" s="39"/>
      <c r="E15" s="39"/>
      <c r="F15" s="39"/>
      <c r="G15" s="39"/>
      <c r="H15" s="39"/>
      <c r="I15" s="39"/>
      <c r="J15" s="39"/>
      <c r="K15" s="39"/>
      <c r="L15" s="39"/>
      <c r="M15" s="40"/>
    </row>
    <row r="16" spans="2:17">
      <c r="B16" s="38"/>
      <c r="C16" s="39"/>
      <c r="D16" s="39"/>
      <c r="E16" s="39"/>
      <c r="F16" s="39"/>
      <c r="G16" s="39"/>
      <c r="H16" s="39"/>
      <c r="I16" s="39"/>
      <c r="J16" s="39"/>
      <c r="K16" s="39"/>
      <c r="L16" s="39"/>
      <c r="M16" s="40"/>
    </row>
    <row r="17" spans="2:13">
      <c r="B17" s="38"/>
      <c r="C17" s="39"/>
      <c r="D17" s="39"/>
      <c r="E17" s="39"/>
      <c r="F17" s="39"/>
      <c r="G17" s="39"/>
      <c r="H17" s="39"/>
      <c r="I17" s="39"/>
      <c r="J17" s="39"/>
      <c r="K17" s="39"/>
      <c r="L17" s="39"/>
      <c r="M17" s="40"/>
    </row>
    <row r="18" spans="2:13">
      <c r="B18" s="38"/>
      <c r="C18" s="39"/>
      <c r="D18" s="39"/>
      <c r="E18" s="39"/>
      <c r="F18" s="39"/>
      <c r="G18" s="39"/>
      <c r="H18" s="39"/>
      <c r="I18" s="39"/>
      <c r="J18" s="39"/>
      <c r="K18" s="39"/>
      <c r="L18" s="39"/>
      <c r="M18" s="40"/>
    </row>
    <row r="19" spans="2:13">
      <c r="B19" s="38"/>
      <c r="C19" s="39"/>
      <c r="D19" s="39"/>
      <c r="E19" s="39"/>
      <c r="F19" s="39"/>
      <c r="G19" s="39"/>
      <c r="H19" s="39"/>
      <c r="I19" s="39"/>
      <c r="J19" s="39"/>
      <c r="K19" s="39"/>
      <c r="L19" s="39"/>
      <c r="M19" s="40"/>
    </row>
    <row r="20" spans="2:13">
      <c r="B20" s="38"/>
      <c r="C20" s="39"/>
      <c r="D20" s="39"/>
      <c r="E20" s="39"/>
      <c r="F20" s="39"/>
      <c r="G20" s="39"/>
      <c r="H20" s="39"/>
      <c r="I20" s="39"/>
      <c r="J20" s="39"/>
      <c r="K20" s="39"/>
      <c r="L20" s="39"/>
      <c r="M20" s="40"/>
    </row>
    <row r="21" spans="2:13">
      <c r="B21" s="38"/>
      <c r="C21" s="39"/>
      <c r="D21" s="39"/>
      <c r="E21" s="39"/>
      <c r="F21" s="39"/>
      <c r="G21" s="39"/>
      <c r="H21" s="39"/>
      <c r="I21" s="39"/>
      <c r="J21" s="39"/>
      <c r="K21" s="39"/>
      <c r="L21" s="39"/>
      <c r="M21" s="40"/>
    </row>
    <row r="22" spans="2:13">
      <c r="B22" s="38"/>
      <c r="C22" s="39"/>
      <c r="D22" s="39"/>
      <c r="E22" s="39"/>
      <c r="F22" s="39"/>
      <c r="G22" s="39"/>
      <c r="H22" s="39"/>
      <c r="I22" s="39"/>
      <c r="J22" s="39"/>
      <c r="K22" s="39"/>
      <c r="L22" s="39"/>
      <c r="M22" s="40"/>
    </row>
    <row r="23" spans="2:13">
      <c r="B23" s="38"/>
      <c r="C23" s="39"/>
      <c r="D23" s="39"/>
      <c r="E23" s="39"/>
      <c r="F23" s="39"/>
      <c r="G23" s="39"/>
      <c r="H23" s="39"/>
      <c r="I23" s="39"/>
      <c r="J23" s="39"/>
      <c r="K23" s="39"/>
      <c r="L23" s="39"/>
      <c r="M23" s="40"/>
    </row>
    <row r="24" spans="2:13">
      <c r="B24" s="38"/>
      <c r="C24" s="39"/>
      <c r="D24" s="39"/>
      <c r="E24" s="39"/>
      <c r="F24" s="39"/>
      <c r="G24" s="39"/>
      <c r="H24" s="39"/>
      <c r="I24" s="39"/>
      <c r="J24" s="39"/>
      <c r="K24" s="39"/>
      <c r="L24" s="39"/>
      <c r="M24" s="40"/>
    </row>
    <row r="25" spans="2:13">
      <c r="B25" s="41"/>
      <c r="C25" s="42"/>
      <c r="D25" s="42"/>
      <c r="E25" s="42"/>
      <c r="F25" s="42"/>
      <c r="G25" s="42"/>
      <c r="H25" s="42"/>
      <c r="I25" s="42"/>
      <c r="J25" s="42"/>
      <c r="K25" s="42"/>
      <c r="L25" s="42"/>
      <c r="M25" s="43"/>
    </row>
    <row r="26" spans="2:13">
      <c r="B26" s="30"/>
      <c r="C26" s="30"/>
      <c r="D26" s="30"/>
      <c r="E26" s="30"/>
      <c r="F26" s="30"/>
      <c r="G26" s="30"/>
      <c r="H26" s="30"/>
      <c r="I26" s="30"/>
      <c r="J26" s="30"/>
      <c r="K26" s="30"/>
      <c r="L26" s="30"/>
      <c r="M26" s="30"/>
    </row>
    <row r="27" spans="2:13">
      <c r="B27" s="30"/>
      <c r="C27" s="30"/>
      <c r="D27" s="30"/>
      <c r="E27" s="30"/>
      <c r="F27" s="30"/>
      <c r="G27" s="30"/>
      <c r="H27" s="30"/>
      <c r="I27" s="30"/>
      <c r="J27" s="30"/>
      <c r="K27" s="30"/>
      <c r="L27" s="30"/>
      <c r="M27" s="30"/>
    </row>
    <row r="28" spans="2:13">
      <c r="B28" s="30"/>
      <c r="C28" s="30"/>
      <c r="D28" s="30"/>
      <c r="E28" s="30"/>
      <c r="F28" s="30"/>
      <c r="G28" s="30"/>
      <c r="H28" s="30"/>
      <c r="I28" s="30"/>
      <c r="J28" s="30"/>
      <c r="K28" s="30"/>
      <c r="L28" s="30"/>
      <c r="M28" s="30"/>
    </row>
    <row r="29" spans="2:13">
      <c r="B29" s="30"/>
      <c r="C29" s="30"/>
      <c r="D29" s="30"/>
      <c r="E29" s="30"/>
      <c r="F29" s="30"/>
      <c r="G29" s="30"/>
      <c r="H29" s="30"/>
      <c r="I29" s="30"/>
      <c r="J29" s="30"/>
      <c r="K29" s="30"/>
      <c r="L29" s="30"/>
      <c r="M29" s="30"/>
    </row>
    <row r="30" spans="2:13">
      <c r="B30" s="30"/>
      <c r="C30" s="30"/>
      <c r="D30" s="30"/>
      <c r="E30" s="30"/>
      <c r="F30" s="30"/>
      <c r="G30" s="30"/>
      <c r="H30" s="30"/>
      <c r="I30" s="30"/>
      <c r="J30" s="30"/>
      <c r="K30" s="30"/>
      <c r="L30" s="30"/>
      <c r="M30" s="30"/>
    </row>
    <row r="31" spans="2:13">
      <c r="B31" s="30"/>
      <c r="C31" s="30"/>
      <c r="D31" s="30"/>
      <c r="E31" s="30"/>
      <c r="F31" s="30"/>
      <c r="G31" s="30"/>
      <c r="H31" s="30"/>
      <c r="I31" s="30"/>
      <c r="J31" s="30"/>
      <c r="K31" s="30"/>
      <c r="L31" s="30"/>
      <c r="M31" s="30"/>
    </row>
  </sheetData>
  <phoneticPr fontId="3" type="noConversion"/>
  <pageMargins left="0.7" right="0.7" top="0.75" bottom="0.75" header="0.3" footer="0.3"/>
  <pageSetup paperSize="9" orientation="portrait" horizontalDpi="200" verticalDpi="20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7"/>
  <sheetViews>
    <sheetView showGridLines="0" zoomScaleNormal="100" workbookViewId="0"/>
  </sheetViews>
  <sheetFormatPr defaultRowHeight="12.75"/>
  <cols>
    <col min="1" max="1" width="9.140625" style="13"/>
    <col min="2" max="2" width="2.5703125" style="13" customWidth="1"/>
    <col min="3" max="4" width="15.7109375" style="13" customWidth="1"/>
    <col min="5" max="5" width="3.5703125" style="13" customWidth="1"/>
    <col min="6" max="6" width="4" style="13" customWidth="1"/>
    <col min="7" max="16384" width="9.140625" style="13"/>
  </cols>
  <sheetData>
    <row r="1" spans="1:11" ht="19.5">
      <c r="A1" s="20" t="s">
        <v>38</v>
      </c>
      <c r="B1" s="21" t="s">
        <v>96</v>
      </c>
    </row>
    <row r="2" spans="1:11">
      <c r="B2" s="13" t="s">
        <v>39</v>
      </c>
    </row>
    <row r="3" spans="1:11">
      <c r="B3" s="22" t="s">
        <v>40</v>
      </c>
    </row>
    <row r="5" spans="1:11">
      <c r="B5" s="14"/>
      <c r="C5" s="14"/>
      <c r="D5" s="14"/>
      <c r="E5" s="14"/>
      <c r="F5" s="14"/>
      <c r="G5" s="14"/>
      <c r="H5" s="14"/>
      <c r="I5" s="14"/>
      <c r="J5" s="14"/>
      <c r="K5" s="14"/>
    </row>
    <row r="6" spans="1:11" ht="21" customHeight="1">
      <c r="B6" s="14"/>
      <c r="C6" s="17" t="s">
        <v>33</v>
      </c>
      <c r="D6" s="17" t="s">
        <v>31</v>
      </c>
      <c r="E6" s="18"/>
      <c r="F6" s="23" t="s">
        <v>32</v>
      </c>
      <c r="G6" s="14"/>
      <c r="H6" s="14"/>
      <c r="I6" s="14"/>
      <c r="J6" s="14"/>
      <c r="K6" s="14"/>
    </row>
    <row r="7" spans="1:11">
      <c r="B7" s="14"/>
      <c r="C7" s="14"/>
      <c r="D7" s="14"/>
      <c r="E7" s="14"/>
      <c r="F7" s="14"/>
      <c r="G7" s="14"/>
      <c r="H7" s="14"/>
      <c r="I7" s="14"/>
      <c r="J7" s="14"/>
      <c r="K7" s="14"/>
    </row>
    <row r="8" spans="1:11">
      <c r="B8" s="14"/>
      <c r="C8" s="14"/>
      <c r="D8" s="14"/>
      <c r="E8" s="14"/>
      <c r="F8" s="14"/>
      <c r="G8" s="14"/>
      <c r="H8" s="14"/>
      <c r="I8" s="14"/>
      <c r="J8" s="14"/>
      <c r="K8" s="14"/>
    </row>
    <row r="9" spans="1:11">
      <c r="B9" s="14"/>
      <c r="C9" s="14"/>
      <c r="D9" s="14"/>
      <c r="E9" s="14"/>
      <c r="F9" s="14"/>
      <c r="G9" s="14"/>
      <c r="H9" s="14"/>
      <c r="I9" s="14"/>
      <c r="J9" s="14"/>
      <c r="K9" s="14"/>
    </row>
    <row r="10" spans="1:11">
      <c r="B10" s="14"/>
      <c r="C10" s="14"/>
      <c r="D10" s="14"/>
      <c r="E10" s="14"/>
      <c r="F10" s="14"/>
      <c r="G10" s="14"/>
      <c r="H10" s="14"/>
      <c r="I10" s="14"/>
      <c r="J10" s="14"/>
      <c r="K10" s="14"/>
    </row>
    <row r="11" spans="1:11">
      <c r="B11" s="14"/>
      <c r="C11" s="14"/>
      <c r="D11" s="14"/>
      <c r="E11" s="14"/>
      <c r="F11" s="14"/>
      <c r="G11" s="14"/>
      <c r="H11" s="14"/>
      <c r="I11" s="14"/>
      <c r="J11" s="14"/>
      <c r="K11" s="14"/>
    </row>
    <row r="12" spans="1:11">
      <c r="B12" s="14"/>
      <c r="C12" s="14"/>
      <c r="D12" s="14"/>
      <c r="E12" s="14"/>
      <c r="F12" s="14"/>
      <c r="G12" s="14"/>
      <c r="H12" s="14"/>
      <c r="I12" s="14"/>
      <c r="J12" s="14"/>
      <c r="K12" s="14"/>
    </row>
    <row r="13" spans="1:11">
      <c r="B13" s="14"/>
      <c r="C13" s="14"/>
      <c r="D13" s="14"/>
      <c r="E13" s="14"/>
      <c r="F13" s="14"/>
      <c r="G13" s="14"/>
      <c r="H13" s="14"/>
      <c r="I13" s="14"/>
      <c r="J13" s="14"/>
      <c r="K13" s="14"/>
    </row>
    <row r="14" spans="1:11">
      <c r="B14" s="14"/>
      <c r="C14" s="14"/>
      <c r="D14" s="14"/>
      <c r="E14" s="14"/>
      <c r="F14" s="14"/>
      <c r="G14" s="14"/>
      <c r="H14" s="14"/>
      <c r="I14" s="14"/>
      <c r="J14" s="14"/>
      <c r="K14" s="14"/>
    </row>
    <row r="15" spans="1:11">
      <c r="B15" s="14"/>
      <c r="C15" s="14"/>
      <c r="D15" s="14"/>
      <c r="E15" s="14"/>
      <c r="F15" s="14"/>
      <c r="G15" s="14"/>
      <c r="H15" s="14"/>
      <c r="I15" s="14"/>
      <c r="J15" s="14"/>
      <c r="K15" s="14"/>
    </row>
    <row r="16" spans="1:11">
      <c r="B16" s="14"/>
      <c r="C16" s="14"/>
      <c r="D16" s="14"/>
      <c r="E16" s="14"/>
      <c r="F16" s="14"/>
      <c r="G16" s="14"/>
      <c r="H16" s="14"/>
      <c r="I16" s="14"/>
      <c r="J16" s="14"/>
      <c r="K16" s="14"/>
    </row>
    <row r="17" spans="2:11">
      <c r="B17" s="14"/>
      <c r="C17" s="14"/>
      <c r="D17" s="14"/>
      <c r="E17" s="14"/>
      <c r="F17" s="14"/>
      <c r="G17" s="14"/>
      <c r="H17" s="14"/>
      <c r="I17" s="14"/>
      <c r="J17" s="14"/>
      <c r="K17" s="14"/>
    </row>
    <row r="18" spans="2:11">
      <c r="B18" s="14"/>
      <c r="C18" s="14"/>
      <c r="D18" s="14"/>
      <c r="E18" s="14"/>
      <c r="F18" s="14"/>
      <c r="G18" s="14"/>
      <c r="H18" s="14"/>
      <c r="I18" s="14"/>
      <c r="J18" s="14"/>
      <c r="K18" s="14"/>
    </row>
    <row r="19" spans="2:11">
      <c r="B19" s="14"/>
      <c r="C19" s="14"/>
      <c r="D19" s="14"/>
      <c r="E19" s="14"/>
      <c r="F19" s="14"/>
      <c r="G19" s="14"/>
      <c r="H19" s="14"/>
      <c r="I19" s="14"/>
      <c r="J19" s="14"/>
      <c r="K19" s="14"/>
    </row>
    <row r="20" spans="2:11">
      <c r="B20" s="14"/>
      <c r="C20" s="14"/>
      <c r="D20" s="14"/>
      <c r="E20" s="14"/>
      <c r="F20" s="14"/>
      <c r="G20" s="14"/>
      <c r="H20" s="14"/>
      <c r="I20" s="14"/>
      <c r="J20" s="14"/>
      <c r="K20" s="14"/>
    </row>
    <row r="21" spans="2:11">
      <c r="B21" s="14"/>
      <c r="C21" s="14"/>
      <c r="D21" s="14"/>
      <c r="E21" s="14"/>
      <c r="F21" s="14"/>
      <c r="G21" s="14"/>
      <c r="H21" s="14"/>
      <c r="I21" s="14"/>
      <c r="J21" s="14"/>
      <c r="K21" s="14"/>
    </row>
    <row r="22" spans="2:11">
      <c r="B22" s="14"/>
      <c r="C22" s="14"/>
      <c r="D22" s="14"/>
      <c r="E22" s="14"/>
      <c r="F22" s="14"/>
      <c r="G22" s="14"/>
      <c r="H22" s="14"/>
      <c r="I22" s="14"/>
      <c r="J22" s="14"/>
      <c r="K22" s="14"/>
    </row>
    <row r="23" spans="2:11">
      <c r="B23" s="14"/>
      <c r="C23" s="14"/>
      <c r="D23" s="14"/>
      <c r="E23" s="14"/>
      <c r="F23" s="14"/>
      <c r="G23" s="14"/>
      <c r="H23" s="14"/>
      <c r="I23" s="14"/>
      <c r="J23" s="14"/>
      <c r="K23" s="14"/>
    </row>
    <row r="24" spans="2:11">
      <c r="B24" s="14"/>
      <c r="C24" s="14"/>
      <c r="D24" s="14"/>
      <c r="E24" s="14"/>
      <c r="F24" s="14"/>
      <c r="G24" s="14"/>
      <c r="H24" s="14"/>
      <c r="I24" s="14"/>
      <c r="J24" s="14"/>
      <c r="K24" s="14"/>
    </row>
    <row r="25" spans="2:11">
      <c r="B25" s="14"/>
      <c r="C25" s="14"/>
      <c r="D25" s="14"/>
      <c r="E25" s="14"/>
      <c r="F25" s="14"/>
      <c r="G25" s="14"/>
      <c r="H25" s="14"/>
      <c r="I25" s="14"/>
      <c r="J25" s="14"/>
      <c r="K25" s="14"/>
    </row>
    <row r="26" spans="2:11">
      <c r="B26" s="14"/>
      <c r="C26" s="14"/>
      <c r="D26" s="14"/>
      <c r="E26" s="14"/>
      <c r="F26" s="14"/>
      <c r="G26" s="14"/>
      <c r="H26" s="14"/>
      <c r="I26" s="14"/>
      <c r="J26" s="14"/>
      <c r="K26" s="14"/>
    </row>
    <row r="27" spans="2:11">
      <c r="B27" s="14"/>
      <c r="C27" s="14"/>
      <c r="D27" s="14"/>
      <c r="E27" s="14"/>
      <c r="F27" s="14"/>
      <c r="G27" s="14"/>
      <c r="H27" s="14"/>
      <c r="I27" s="14"/>
      <c r="J27" s="14"/>
      <c r="K27" s="14"/>
    </row>
    <row r="28" spans="2:11">
      <c r="B28" s="14"/>
      <c r="C28" s="14"/>
      <c r="D28" s="14"/>
      <c r="E28" s="14"/>
      <c r="F28" s="14"/>
      <c r="G28" s="14"/>
      <c r="H28" s="14"/>
      <c r="I28" s="14"/>
      <c r="J28" s="14"/>
      <c r="K28" s="14"/>
    </row>
    <row r="29" spans="2:11">
      <c r="B29" s="14"/>
      <c r="C29" s="14"/>
      <c r="D29" s="14"/>
      <c r="E29" s="14"/>
      <c r="F29" s="14"/>
      <c r="G29" s="14"/>
      <c r="H29" s="14"/>
      <c r="I29" s="14"/>
      <c r="J29" s="14"/>
      <c r="K29" s="14"/>
    </row>
    <row r="30" spans="2:11">
      <c r="B30" s="14"/>
      <c r="C30" s="14"/>
      <c r="D30" s="14"/>
      <c r="E30" s="14"/>
      <c r="F30" s="14"/>
      <c r="G30" s="14"/>
      <c r="H30" s="14"/>
      <c r="I30" s="14"/>
      <c r="J30" s="14"/>
      <c r="K30" s="14"/>
    </row>
    <row r="31" spans="2:11">
      <c r="B31" s="14"/>
      <c r="C31" s="14"/>
      <c r="D31" s="14"/>
      <c r="E31" s="14"/>
      <c r="F31" s="14"/>
      <c r="G31" s="14"/>
      <c r="H31" s="14"/>
      <c r="I31" s="14"/>
      <c r="J31" s="14"/>
      <c r="K31" s="14"/>
    </row>
    <row r="32" spans="2:11">
      <c r="B32" s="14"/>
      <c r="C32" s="14"/>
      <c r="D32" s="14"/>
      <c r="E32" s="14"/>
      <c r="F32" s="14"/>
      <c r="G32" s="14"/>
      <c r="H32" s="14"/>
      <c r="I32" s="14"/>
      <c r="J32" s="14"/>
      <c r="K32" s="14"/>
    </row>
    <row r="33" spans="2:11">
      <c r="B33" s="14"/>
      <c r="C33" s="14"/>
      <c r="D33" s="14"/>
      <c r="E33" s="14"/>
      <c r="F33" s="14"/>
      <c r="G33" s="14"/>
      <c r="H33" s="14"/>
      <c r="I33" s="14"/>
      <c r="J33" s="14"/>
      <c r="K33" s="14"/>
    </row>
    <row r="34" spans="2:11">
      <c r="B34" s="14"/>
      <c r="C34" s="14"/>
      <c r="D34" s="14"/>
      <c r="E34" s="14"/>
      <c r="F34" s="14"/>
      <c r="G34" s="14"/>
      <c r="H34" s="14"/>
      <c r="I34" s="14"/>
      <c r="J34" s="14"/>
      <c r="K34" s="14"/>
    </row>
    <row r="35" spans="2:11">
      <c r="B35" s="14"/>
      <c r="C35" s="14"/>
      <c r="D35" s="14"/>
      <c r="E35" s="14"/>
      <c r="F35" s="14"/>
      <c r="G35" s="14"/>
      <c r="H35" s="14"/>
      <c r="I35" s="14"/>
      <c r="J35" s="14"/>
      <c r="K35" s="14"/>
    </row>
    <row r="36" spans="2:11">
      <c r="B36" s="14"/>
      <c r="C36" s="14"/>
      <c r="D36" s="14"/>
      <c r="E36" s="14"/>
      <c r="F36" s="14"/>
      <c r="G36" s="14"/>
      <c r="H36" s="14"/>
      <c r="I36" s="14"/>
      <c r="J36" s="14"/>
      <c r="K36" s="14"/>
    </row>
    <row r="37" spans="2:11">
      <c r="B37" s="14"/>
      <c r="C37" s="14"/>
      <c r="D37" s="14"/>
      <c r="E37" s="14"/>
      <c r="F37" s="14"/>
      <c r="G37" s="14"/>
      <c r="H37" s="14"/>
      <c r="I37" s="14"/>
      <c r="J37" s="14"/>
      <c r="K37" s="14"/>
    </row>
    <row r="38" spans="2:11">
      <c r="B38" s="14"/>
      <c r="C38" s="14"/>
      <c r="D38" s="14"/>
      <c r="E38" s="14"/>
      <c r="F38" s="14"/>
      <c r="G38" s="14"/>
      <c r="H38" s="14"/>
      <c r="I38" s="14"/>
      <c r="J38" s="14"/>
      <c r="K38" s="14"/>
    </row>
    <row r="39" spans="2:11">
      <c r="B39" s="14"/>
      <c r="C39" s="14"/>
      <c r="D39" s="14"/>
      <c r="E39" s="14"/>
      <c r="F39" s="14"/>
      <c r="G39" s="14"/>
      <c r="H39" s="14"/>
      <c r="I39" s="14"/>
      <c r="J39" s="14"/>
      <c r="K39" s="14"/>
    </row>
    <row r="40" spans="2:11">
      <c r="B40" s="14"/>
      <c r="C40" s="14"/>
      <c r="D40" s="14"/>
      <c r="E40" s="14"/>
      <c r="F40" s="14"/>
      <c r="G40" s="14"/>
      <c r="H40" s="14"/>
      <c r="I40" s="14"/>
      <c r="J40" s="14"/>
      <c r="K40" s="14"/>
    </row>
    <row r="41" spans="2:11">
      <c r="B41" s="14"/>
      <c r="C41" s="14"/>
      <c r="D41" s="14"/>
      <c r="E41" s="14"/>
      <c r="F41" s="14"/>
      <c r="G41" s="14"/>
      <c r="H41" s="14"/>
      <c r="I41" s="14"/>
      <c r="J41" s="14"/>
      <c r="K41" s="14"/>
    </row>
    <row r="42" spans="2:11">
      <c r="B42" s="14"/>
      <c r="C42" s="14"/>
      <c r="D42" s="14"/>
      <c r="E42" s="14"/>
      <c r="F42" s="14"/>
      <c r="G42" s="14"/>
      <c r="H42" s="14"/>
      <c r="I42" s="14"/>
      <c r="J42" s="14"/>
      <c r="K42" s="14"/>
    </row>
    <row r="43" spans="2:11">
      <c r="B43" s="14"/>
      <c r="C43" s="14"/>
      <c r="D43" s="14"/>
      <c r="E43" s="14"/>
      <c r="F43" s="14"/>
      <c r="G43" s="14"/>
      <c r="H43" s="14"/>
      <c r="I43" s="14"/>
      <c r="J43" s="14"/>
      <c r="K43" s="14"/>
    </row>
    <row r="44" spans="2:11">
      <c r="B44" s="14"/>
      <c r="C44" s="14"/>
      <c r="D44" s="14"/>
      <c r="E44" s="14"/>
      <c r="F44" s="14"/>
      <c r="G44" s="14"/>
      <c r="H44" s="14"/>
      <c r="I44" s="14"/>
      <c r="J44" s="14"/>
      <c r="K44" s="14"/>
    </row>
    <row r="45" spans="2:11">
      <c r="B45" s="14"/>
      <c r="C45" s="14"/>
      <c r="D45" s="14"/>
      <c r="E45" s="14"/>
      <c r="F45" s="14"/>
      <c r="G45" s="14"/>
      <c r="H45" s="14"/>
      <c r="I45" s="14"/>
      <c r="J45" s="14"/>
      <c r="K45" s="14"/>
    </row>
    <row r="46" spans="2:11">
      <c r="B46" s="14"/>
      <c r="C46" s="14"/>
      <c r="D46" s="14"/>
      <c r="E46" s="14"/>
      <c r="F46" s="14"/>
      <c r="G46" s="14"/>
      <c r="H46" s="14"/>
      <c r="I46" s="14"/>
      <c r="J46" s="14"/>
      <c r="K46" s="14"/>
    </row>
    <row r="47" spans="2:11">
      <c r="B47" s="14"/>
      <c r="C47" s="27" t="s">
        <v>44</v>
      </c>
      <c r="D47" s="14"/>
      <c r="E47" s="14"/>
      <c r="F47" s="14"/>
      <c r="G47" s="14"/>
      <c r="H47" s="14"/>
      <c r="I47" s="14"/>
      <c r="J47" s="14"/>
      <c r="K47" s="14"/>
    </row>
  </sheetData>
  <sheetProtection sheet="1" objects="1" scenarios="1"/>
  <phoneticPr fontId="3" type="noConversion"/>
  <hyperlinks>
    <hyperlink ref="B3" r:id="rId1"/>
    <hyperlink ref="C47" r:id="rId2"/>
  </hyperlinks>
  <pageMargins left="0.7" right="0.7" top="0.75" bottom="0.75" header="0.3" footer="0.3"/>
  <pageSetup paperSize="9" orientation="portrait" horizontalDpi="200" verticalDpi="200" r:id="rId3"/>
  <drawing r:id="rId4"/>
  <legacyDrawing r:id="rId5"/>
  <mc:AlternateContent xmlns:mc="http://schemas.openxmlformats.org/markup-compatibility/2006">
    <mc:Choice Requires="x14">
      <controls>
        <mc:AlternateContent xmlns:mc="http://schemas.openxmlformats.org/markup-compatibility/2006">
          <mc:Choice Requires="x14">
            <control shapeId="4097" r:id="rId6" name="Option Button 1">
              <controlPr locked="0" defaultSize="0" autoFill="0" autoLine="0" autoPict="0">
                <anchor moveWithCells="1">
                  <from>
                    <xdr:col>2</xdr:col>
                    <xdr:colOff>0</xdr:colOff>
                    <xdr:row>5</xdr:row>
                    <xdr:rowOff>0</xdr:rowOff>
                  </from>
                  <to>
                    <xdr:col>3</xdr:col>
                    <xdr:colOff>0</xdr:colOff>
                    <xdr:row>6</xdr:row>
                    <xdr:rowOff>0</xdr:rowOff>
                  </to>
                </anchor>
              </controlPr>
            </control>
          </mc:Choice>
        </mc:AlternateContent>
        <mc:AlternateContent xmlns:mc="http://schemas.openxmlformats.org/markup-compatibility/2006">
          <mc:Choice Requires="x14">
            <control shapeId="4098" r:id="rId7" name="Option Button 2">
              <controlPr locked="0" defaultSize="0" autoFill="0" autoLine="0" autoPict="0">
                <anchor moveWithCells="1">
                  <from>
                    <xdr:col>3</xdr:col>
                    <xdr:colOff>0</xdr:colOff>
                    <xdr:row>5</xdr:row>
                    <xdr:rowOff>0</xdr:rowOff>
                  </from>
                  <to>
                    <xdr:col>4</xdr:col>
                    <xdr:colOff>0</xdr:colOff>
                    <xdr:row>6</xdr:row>
                    <xdr:rowOff>0</xdr:rowOff>
                  </to>
                </anchor>
              </controlPr>
            </control>
          </mc:Choice>
        </mc:AlternateContent>
        <mc:AlternateContent xmlns:mc="http://schemas.openxmlformats.org/markup-compatibility/2006">
          <mc:Choice Requires="x14">
            <control shapeId="4099" r:id="rId8" name="Option Button 3">
              <controlPr locked="0" defaultSize="0" autoFill="0" autoLine="0" autoPict="0">
                <anchor moveWithCells="1">
                  <from>
                    <xdr:col>4</xdr:col>
                    <xdr:colOff>0</xdr:colOff>
                    <xdr:row>5</xdr:row>
                    <xdr:rowOff>0</xdr:rowOff>
                  </from>
                  <to>
                    <xdr:col>5</xdr:col>
                    <xdr:colOff>228600</xdr:colOff>
                    <xdr:row>6</xdr:row>
                    <xdr:rowOff>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1" id="{31B3A9A1-CA96-4543-87A2-25F9DFF9ECD2}">
            <xm:f>C6=control!$D$3</xm:f>
            <x14:dxf>
              <font>
                <color auto="1"/>
              </font>
              <fill>
                <patternFill>
                  <bgColor theme="0" tint="-4.9989318521683403E-2"/>
                </patternFill>
              </fill>
            </x14:dxf>
          </x14:cfRule>
          <xm:sqref>C6:D6</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7"/>
  <sheetViews>
    <sheetView showGridLines="0" tabSelected="1" zoomScaleNormal="100" workbookViewId="0"/>
  </sheetViews>
  <sheetFormatPr defaultRowHeight="12.75"/>
  <cols>
    <col min="1" max="1" width="9.140625" style="13"/>
    <col min="2" max="2" width="2.5703125" style="13" customWidth="1"/>
    <col min="3" max="4" width="15.7109375" style="13" customWidth="1"/>
    <col min="5" max="5" width="3.5703125" style="13" customWidth="1"/>
    <col min="6" max="6" width="4" style="13" customWidth="1"/>
    <col min="7" max="16384" width="9.140625" style="13"/>
  </cols>
  <sheetData>
    <row r="1" spans="1:11" ht="19.5">
      <c r="A1" s="20" t="s">
        <v>38</v>
      </c>
      <c r="B1" s="21" t="s">
        <v>96</v>
      </c>
    </row>
    <row r="2" spans="1:11">
      <c r="B2" s="13" t="s">
        <v>39</v>
      </c>
    </row>
    <row r="3" spans="1:11">
      <c r="B3" s="22" t="s">
        <v>40</v>
      </c>
    </row>
    <row r="5" spans="1:11">
      <c r="B5" s="14"/>
      <c r="C5" s="14"/>
      <c r="D5" s="14"/>
      <c r="E5" s="14"/>
      <c r="F5" s="14"/>
      <c r="G5" s="14"/>
      <c r="H5" s="14"/>
      <c r="I5" s="14"/>
      <c r="J5" s="14"/>
      <c r="K5" s="14"/>
    </row>
    <row r="6" spans="1:11" ht="21" customHeight="1">
      <c r="B6" s="14"/>
      <c r="C6" s="17" t="s">
        <v>33</v>
      </c>
      <c r="D6" s="17" t="s">
        <v>15</v>
      </c>
      <c r="E6" s="18"/>
      <c r="F6" s="23" t="s">
        <v>32</v>
      </c>
      <c r="G6" s="14"/>
      <c r="H6" s="14"/>
      <c r="I6" s="14"/>
      <c r="J6" s="14"/>
      <c r="K6" s="14"/>
    </row>
    <row r="7" spans="1:11">
      <c r="B7" s="14"/>
      <c r="C7" s="14"/>
      <c r="D7" s="14"/>
      <c r="E7" s="14"/>
      <c r="F7" s="14"/>
      <c r="G7" s="14"/>
      <c r="H7" s="14"/>
      <c r="I7" s="14"/>
      <c r="J7" s="14"/>
      <c r="K7" s="14"/>
    </row>
    <row r="8" spans="1:11">
      <c r="B8" s="14"/>
      <c r="C8" s="14"/>
      <c r="D8" s="14"/>
      <c r="E8" s="14"/>
      <c r="F8" s="14"/>
      <c r="G8" s="14"/>
      <c r="H8" s="14"/>
      <c r="I8" s="14"/>
      <c r="J8" s="14"/>
      <c r="K8" s="14"/>
    </row>
    <row r="9" spans="1:11">
      <c r="B9" s="14"/>
      <c r="C9" s="14"/>
      <c r="D9" s="14"/>
      <c r="E9" s="14"/>
      <c r="F9" s="14"/>
      <c r="G9" s="14"/>
      <c r="H9" s="14"/>
      <c r="I9" s="14"/>
      <c r="J9" s="14"/>
      <c r="K9" s="14"/>
    </row>
    <row r="10" spans="1:11">
      <c r="B10" s="14"/>
      <c r="C10" s="14"/>
      <c r="D10" s="14"/>
      <c r="E10" s="14"/>
      <c r="F10" s="14"/>
      <c r="G10" s="14"/>
      <c r="H10" s="14"/>
      <c r="I10" s="14"/>
      <c r="J10" s="14"/>
      <c r="K10" s="14"/>
    </row>
    <row r="11" spans="1:11">
      <c r="B11" s="14"/>
      <c r="C11" s="14"/>
      <c r="D11" s="14"/>
      <c r="E11" s="14"/>
      <c r="F11" s="14"/>
      <c r="G11" s="14"/>
      <c r="H11" s="14"/>
      <c r="I11" s="14"/>
      <c r="J11" s="14"/>
      <c r="K11" s="14"/>
    </row>
    <row r="12" spans="1:11">
      <c r="B12" s="14"/>
      <c r="C12" s="14"/>
      <c r="D12" s="14"/>
      <c r="E12" s="14"/>
      <c r="F12" s="14"/>
      <c r="G12" s="14"/>
      <c r="H12" s="14"/>
      <c r="I12" s="14"/>
      <c r="J12" s="14"/>
      <c r="K12" s="14"/>
    </row>
    <row r="13" spans="1:11">
      <c r="B13" s="14"/>
      <c r="C13" s="14"/>
      <c r="D13" s="14"/>
      <c r="E13" s="14"/>
      <c r="F13" s="14"/>
      <c r="G13" s="14"/>
      <c r="H13" s="14"/>
      <c r="I13" s="14"/>
      <c r="J13" s="14"/>
      <c r="K13" s="14"/>
    </row>
    <row r="14" spans="1:11">
      <c r="B14" s="14"/>
      <c r="C14" s="14"/>
      <c r="D14" s="14"/>
      <c r="E14" s="14"/>
      <c r="F14" s="14"/>
      <c r="G14" s="14"/>
      <c r="H14" s="14"/>
      <c r="I14" s="14"/>
      <c r="J14" s="14"/>
      <c r="K14" s="14"/>
    </row>
    <row r="15" spans="1:11">
      <c r="B15" s="14"/>
      <c r="C15" s="14"/>
      <c r="D15" s="14"/>
      <c r="E15" s="14"/>
      <c r="F15" s="14"/>
      <c r="G15" s="14"/>
      <c r="H15" s="14"/>
      <c r="I15" s="14"/>
      <c r="J15" s="14"/>
      <c r="K15" s="14"/>
    </row>
    <row r="16" spans="1:11">
      <c r="B16" s="14"/>
      <c r="C16" s="14"/>
      <c r="D16" s="14"/>
      <c r="E16" s="14"/>
      <c r="F16" s="14"/>
      <c r="G16" s="14"/>
      <c r="H16" s="14"/>
      <c r="I16" s="14"/>
      <c r="J16" s="14"/>
      <c r="K16" s="14"/>
    </row>
    <row r="17" spans="2:11">
      <c r="B17" s="14"/>
      <c r="C17" s="14"/>
      <c r="D17" s="14"/>
      <c r="E17" s="14"/>
      <c r="F17" s="14"/>
      <c r="G17" s="14"/>
      <c r="H17" s="14"/>
      <c r="I17" s="14"/>
      <c r="J17" s="14"/>
      <c r="K17" s="14"/>
    </row>
    <row r="18" spans="2:11">
      <c r="B18" s="14"/>
      <c r="C18" s="14"/>
      <c r="D18" s="14"/>
      <c r="E18" s="14"/>
      <c r="F18" s="14"/>
      <c r="G18" s="14"/>
      <c r="H18" s="14"/>
      <c r="I18" s="14"/>
      <c r="J18" s="14"/>
      <c r="K18" s="14"/>
    </row>
    <row r="19" spans="2:11">
      <c r="B19" s="14"/>
      <c r="C19" s="14"/>
      <c r="D19" s="14"/>
      <c r="E19" s="14"/>
      <c r="F19" s="14"/>
      <c r="G19" s="14"/>
      <c r="H19" s="14"/>
      <c r="I19" s="14"/>
      <c r="J19" s="14"/>
      <c r="K19" s="14"/>
    </row>
    <row r="20" spans="2:11">
      <c r="B20" s="14"/>
      <c r="C20" s="14"/>
      <c r="D20" s="14"/>
      <c r="E20" s="14"/>
      <c r="F20" s="14"/>
      <c r="G20" s="14"/>
      <c r="H20" s="14"/>
      <c r="I20" s="14"/>
      <c r="J20" s="14"/>
      <c r="K20" s="14"/>
    </row>
    <row r="21" spans="2:11">
      <c r="B21" s="14"/>
      <c r="C21" s="14"/>
      <c r="D21" s="14"/>
      <c r="E21" s="14"/>
      <c r="F21" s="14"/>
      <c r="G21" s="14"/>
      <c r="H21" s="14"/>
      <c r="I21" s="14"/>
      <c r="J21" s="14"/>
      <c r="K21" s="14"/>
    </row>
    <row r="22" spans="2:11">
      <c r="B22" s="14"/>
      <c r="C22" s="14"/>
      <c r="D22" s="14"/>
      <c r="E22" s="14"/>
      <c r="F22" s="14"/>
      <c r="G22" s="14"/>
      <c r="H22" s="14"/>
      <c r="I22" s="14"/>
      <c r="J22" s="14"/>
      <c r="K22" s="14"/>
    </row>
    <row r="23" spans="2:11">
      <c r="B23" s="14"/>
      <c r="C23" s="14"/>
      <c r="D23" s="14"/>
      <c r="E23" s="14"/>
      <c r="F23" s="14"/>
      <c r="G23" s="14"/>
      <c r="H23" s="14"/>
      <c r="I23" s="14"/>
      <c r="J23" s="14"/>
      <c r="K23" s="14"/>
    </row>
    <row r="24" spans="2:11">
      <c r="B24" s="14"/>
      <c r="C24" s="14"/>
      <c r="D24" s="14"/>
      <c r="E24" s="14"/>
      <c r="F24" s="14"/>
      <c r="G24" s="14"/>
      <c r="H24" s="14"/>
      <c r="I24" s="14"/>
      <c r="J24" s="14"/>
      <c r="K24" s="14"/>
    </row>
    <row r="25" spans="2:11">
      <c r="B25" s="14"/>
      <c r="C25" s="14"/>
      <c r="D25" s="14"/>
      <c r="E25" s="14"/>
      <c r="F25" s="14"/>
      <c r="G25" s="14"/>
      <c r="H25" s="14"/>
      <c r="I25" s="14"/>
      <c r="J25" s="14"/>
      <c r="K25" s="14"/>
    </row>
    <row r="26" spans="2:11">
      <c r="B26" s="14"/>
      <c r="C26" s="14"/>
      <c r="D26" s="14"/>
      <c r="E26" s="14"/>
      <c r="F26" s="14"/>
      <c r="G26" s="14"/>
      <c r="H26" s="14"/>
      <c r="I26" s="14"/>
      <c r="J26" s="14"/>
      <c r="K26" s="14"/>
    </row>
    <row r="27" spans="2:11">
      <c r="B27" s="14"/>
      <c r="C27" s="14"/>
      <c r="D27" s="14"/>
      <c r="E27" s="14"/>
      <c r="F27" s="14"/>
      <c r="G27" s="14"/>
      <c r="H27" s="14"/>
      <c r="I27" s="14"/>
      <c r="J27" s="14"/>
      <c r="K27" s="14"/>
    </row>
    <row r="28" spans="2:11">
      <c r="B28" s="14"/>
      <c r="C28" s="14"/>
      <c r="D28" s="14"/>
      <c r="E28" s="14"/>
      <c r="F28" s="14"/>
      <c r="G28" s="14"/>
      <c r="H28" s="14"/>
      <c r="I28" s="14"/>
      <c r="J28" s="14"/>
      <c r="K28" s="14"/>
    </row>
    <row r="29" spans="2:11">
      <c r="B29" s="14"/>
      <c r="C29" s="14"/>
      <c r="D29" s="14"/>
      <c r="E29" s="14"/>
      <c r="F29" s="14"/>
      <c r="G29" s="14"/>
      <c r="H29" s="14"/>
      <c r="I29" s="14"/>
      <c r="J29" s="14"/>
      <c r="K29" s="14"/>
    </row>
    <row r="30" spans="2:11">
      <c r="B30" s="14"/>
      <c r="C30" s="14"/>
      <c r="D30" s="14"/>
      <c r="E30" s="14"/>
      <c r="F30" s="14"/>
      <c r="G30" s="14"/>
      <c r="H30" s="14"/>
      <c r="I30" s="14"/>
      <c r="J30" s="14"/>
      <c r="K30" s="14"/>
    </row>
    <row r="31" spans="2:11">
      <c r="B31" s="14"/>
      <c r="C31" s="14"/>
      <c r="D31" s="14"/>
      <c r="E31" s="14"/>
      <c r="F31" s="14"/>
      <c r="G31" s="14"/>
      <c r="H31" s="14"/>
      <c r="I31" s="14"/>
      <c r="J31" s="14"/>
      <c r="K31" s="14"/>
    </row>
    <row r="32" spans="2:11">
      <c r="B32" s="14"/>
      <c r="C32" s="14"/>
      <c r="D32" s="14"/>
      <c r="E32" s="14"/>
      <c r="F32" s="14"/>
      <c r="G32" s="14"/>
      <c r="H32" s="14"/>
      <c r="I32" s="14"/>
      <c r="J32" s="14"/>
      <c r="K32" s="14"/>
    </row>
    <row r="33" spans="2:11">
      <c r="B33" s="14"/>
      <c r="C33" s="14"/>
      <c r="D33" s="14"/>
      <c r="E33" s="14"/>
      <c r="F33" s="14"/>
      <c r="G33" s="14"/>
      <c r="H33" s="14"/>
      <c r="I33" s="14"/>
      <c r="J33" s="14"/>
      <c r="K33" s="14"/>
    </row>
    <row r="34" spans="2:11">
      <c r="B34" s="14"/>
      <c r="C34" s="14"/>
      <c r="D34" s="14"/>
      <c r="E34" s="14"/>
      <c r="F34" s="14"/>
      <c r="G34" s="14"/>
      <c r="H34" s="14"/>
      <c r="I34" s="14"/>
      <c r="J34" s="14"/>
      <c r="K34" s="14"/>
    </row>
    <row r="35" spans="2:11">
      <c r="B35" s="14"/>
      <c r="C35" s="14"/>
      <c r="D35" s="14"/>
      <c r="E35" s="14"/>
      <c r="F35" s="14"/>
      <c r="G35" s="14"/>
      <c r="H35" s="14"/>
      <c r="I35" s="14"/>
      <c r="J35" s="14"/>
      <c r="K35" s="14"/>
    </row>
    <row r="36" spans="2:11">
      <c r="B36" s="14"/>
      <c r="C36" s="14"/>
      <c r="D36" s="14"/>
      <c r="E36" s="14"/>
      <c r="F36" s="14"/>
      <c r="G36" s="14"/>
      <c r="H36" s="14"/>
      <c r="I36" s="14"/>
      <c r="J36" s="14"/>
      <c r="K36" s="14"/>
    </row>
    <row r="37" spans="2:11">
      <c r="B37" s="14"/>
      <c r="C37" s="14"/>
      <c r="D37" s="14"/>
      <c r="E37" s="14"/>
      <c r="F37" s="14"/>
      <c r="G37" s="14"/>
      <c r="H37" s="14"/>
      <c r="I37" s="14"/>
      <c r="J37" s="14"/>
      <c r="K37" s="14"/>
    </row>
    <row r="38" spans="2:11">
      <c r="B38" s="14"/>
      <c r="C38" s="14"/>
      <c r="D38" s="14"/>
      <c r="E38" s="14"/>
      <c r="F38" s="14"/>
      <c r="G38" s="14"/>
      <c r="H38" s="14"/>
      <c r="I38" s="14"/>
      <c r="J38" s="14"/>
      <c r="K38" s="14"/>
    </row>
    <row r="39" spans="2:11">
      <c r="B39" s="14"/>
      <c r="C39" s="14"/>
      <c r="D39" s="14"/>
      <c r="E39" s="14"/>
      <c r="F39" s="14"/>
      <c r="G39" s="14"/>
      <c r="H39" s="14"/>
      <c r="I39" s="14"/>
      <c r="J39" s="14"/>
      <c r="K39" s="14"/>
    </row>
    <row r="40" spans="2:11">
      <c r="B40" s="14"/>
      <c r="C40" s="14"/>
      <c r="D40" s="14"/>
      <c r="E40" s="14"/>
      <c r="F40" s="14"/>
      <c r="G40" s="14"/>
      <c r="H40" s="14"/>
      <c r="I40" s="14"/>
      <c r="J40" s="14"/>
      <c r="K40" s="14"/>
    </row>
    <row r="41" spans="2:11">
      <c r="B41" s="14"/>
      <c r="C41" s="14"/>
      <c r="D41" s="14"/>
      <c r="E41" s="14"/>
      <c r="F41" s="14"/>
      <c r="G41" s="14"/>
      <c r="H41" s="14"/>
      <c r="I41" s="14"/>
      <c r="J41" s="14"/>
      <c r="K41" s="14"/>
    </row>
    <row r="42" spans="2:11">
      <c r="B42" s="14"/>
      <c r="C42" s="14"/>
      <c r="D42" s="14"/>
      <c r="E42" s="14"/>
      <c r="F42" s="14"/>
      <c r="G42" s="14"/>
      <c r="H42" s="14"/>
      <c r="I42" s="14"/>
      <c r="J42" s="14"/>
      <c r="K42" s="14"/>
    </row>
    <row r="43" spans="2:11">
      <c r="B43" s="14"/>
      <c r="C43" s="14"/>
      <c r="D43" s="14"/>
      <c r="E43" s="14"/>
      <c r="F43" s="14"/>
      <c r="G43" s="14"/>
      <c r="H43" s="14"/>
      <c r="I43" s="14"/>
      <c r="J43" s="14"/>
      <c r="K43" s="14"/>
    </row>
    <row r="44" spans="2:11">
      <c r="B44" s="14"/>
      <c r="C44" s="14"/>
      <c r="D44" s="14"/>
      <c r="E44" s="14"/>
      <c r="F44" s="14"/>
      <c r="G44" s="14"/>
      <c r="H44" s="14"/>
      <c r="I44" s="14"/>
      <c r="J44" s="14"/>
      <c r="K44" s="14"/>
    </row>
    <row r="45" spans="2:11">
      <c r="B45" s="14"/>
      <c r="C45" s="14"/>
      <c r="D45" s="14"/>
      <c r="E45" s="14"/>
      <c r="F45" s="14"/>
      <c r="G45" s="14"/>
      <c r="H45" s="14"/>
      <c r="I45" s="14"/>
      <c r="J45" s="14"/>
      <c r="K45" s="14"/>
    </row>
    <row r="46" spans="2:11">
      <c r="B46" s="14"/>
      <c r="C46" s="14"/>
      <c r="D46" s="14"/>
      <c r="E46" s="14"/>
      <c r="F46" s="14"/>
      <c r="G46" s="14"/>
      <c r="H46" s="14"/>
      <c r="I46" s="14"/>
      <c r="J46" s="14"/>
      <c r="K46" s="14"/>
    </row>
    <row r="47" spans="2:11">
      <c r="B47" s="14"/>
      <c r="C47" s="27" t="s">
        <v>40</v>
      </c>
      <c r="D47" s="14"/>
      <c r="E47" s="14"/>
      <c r="F47" s="14"/>
      <c r="G47" s="14"/>
      <c r="H47" s="14"/>
      <c r="I47" s="14"/>
      <c r="J47" s="14"/>
      <c r="K47" s="14"/>
    </row>
  </sheetData>
  <sheetProtection sheet="1" objects="1" scenarios="1"/>
  <phoneticPr fontId="3" type="noConversion"/>
  <hyperlinks>
    <hyperlink ref="B3" r:id="rId1"/>
    <hyperlink ref="C47" r:id="rId2"/>
  </hyperlinks>
  <pageMargins left="0.7" right="0.7" top="0.75" bottom="0.75" header="0.3" footer="0.3"/>
  <pageSetup paperSize="9" orientation="portrait" horizontalDpi="200" verticalDpi="200" r:id="rId3"/>
  <drawing r:id="rId4"/>
  <legacyDrawing r:id="rId5"/>
  <mc:AlternateContent xmlns:mc="http://schemas.openxmlformats.org/markup-compatibility/2006">
    <mc:Choice Requires="x14">
      <controls>
        <mc:AlternateContent xmlns:mc="http://schemas.openxmlformats.org/markup-compatibility/2006">
          <mc:Choice Requires="x14">
            <control shapeId="5121" r:id="rId6" name="Option Button 1">
              <controlPr locked="0" defaultSize="0" autoFill="0" autoLine="0" autoPict="0">
                <anchor moveWithCells="1">
                  <from>
                    <xdr:col>2</xdr:col>
                    <xdr:colOff>0</xdr:colOff>
                    <xdr:row>5</xdr:row>
                    <xdr:rowOff>0</xdr:rowOff>
                  </from>
                  <to>
                    <xdr:col>3</xdr:col>
                    <xdr:colOff>0</xdr:colOff>
                    <xdr:row>6</xdr:row>
                    <xdr:rowOff>0</xdr:rowOff>
                  </to>
                </anchor>
              </controlPr>
            </control>
          </mc:Choice>
        </mc:AlternateContent>
        <mc:AlternateContent xmlns:mc="http://schemas.openxmlformats.org/markup-compatibility/2006">
          <mc:Choice Requires="x14">
            <control shapeId="5122" r:id="rId7" name="Option Button 2">
              <controlPr locked="0" defaultSize="0" autoFill="0" autoLine="0" autoPict="0">
                <anchor moveWithCells="1">
                  <from>
                    <xdr:col>3</xdr:col>
                    <xdr:colOff>0</xdr:colOff>
                    <xdr:row>5</xdr:row>
                    <xdr:rowOff>0</xdr:rowOff>
                  </from>
                  <to>
                    <xdr:col>4</xdr:col>
                    <xdr:colOff>0</xdr:colOff>
                    <xdr:row>6</xdr:row>
                    <xdr:rowOff>0</xdr:rowOff>
                  </to>
                </anchor>
              </controlPr>
            </control>
          </mc:Choice>
        </mc:AlternateContent>
        <mc:AlternateContent xmlns:mc="http://schemas.openxmlformats.org/markup-compatibility/2006">
          <mc:Choice Requires="x14">
            <control shapeId="5123" r:id="rId8" name="Option Button 3">
              <controlPr locked="0" defaultSize="0" autoFill="0" autoLine="0" autoPict="0">
                <anchor moveWithCells="1">
                  <from>
                    <xdr:col>4</xdr:col>
                    <xdr:colOff>0</xdr:colOff>
                    <xdr:row>5</xdr:row>
                    <xdr:rowOff>0</xdr:rowOff>
                  </from>
                  <to>
                    <xdr:col>5</xdr:col>
                    <xdr:colOff>228600</xdr:colOff>
                    <xdr:row>6</xdr:row>
                    <xdr:rowOff>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1" id="{FFF3C20B-58E4-478C-8CA8-77A53A14A3A9}">
            <xm:f>C6=control!$D$3</xm:f>
            <x14:dxf>
              <font>
                <color auto="1"/>
              </font>
              <fill>
                <patternFill>
                  <bgColor theme="0" tint="-4.9989318521683403E-2"/>
                </patternFill>
              </fill>
            </x14:dxf>
          </x14:cfRule>
          <xm:sqref>C6:D6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35"/>
  <sheetViews>
    <sheetView showGridLines="0" workbookViewId="0"/>
  </sheetViews>
  <sheetFormatPr defaultRowHeight="12.75"/>
  <cols>
    <col min="1" max="2" width="9.140625" style="1"/>
    <col min="3" max="3" width="21.42578125" style="1" bestFit="1" customWidth="1"/>
    <col min="4" max="16384" width="9.140625" style="1"/>
  </cols>
  <sheetData>
    <row r="2" spans="2:14">
      <c r="B2" s="2" t="s">
        <v>43</v>
      </c>
    </row>
    <row r="4" spans="2:14">
      <c r="B4" s="3" t="s">
        <v>22</v>
      </c>
    </row>
    <row r="6" spans="2:14">
      <c r="B6" s="9"/>
      <c r="C6" s="9"/>
      <c r="D6" s="9">
        <v>2007</v>
      </c>
      <c r="E6" s="9">
        <v>2008</v>
      </c>
      <c r="F6" s="9">
        <v>2009</v>
      </c>
      <c r="G6" s="9">
        <v>2010</v>
      </c>
      <c r="H6" s="9">
        <v>2011</v>
      </c>
      <c r="I6" s="9">
        <v>2012</v>
      </c>
      <c r="J6" s="9">
        <v>2013</v>
      </c>
      <c r="K6" s="9">
        <v>2014</v>
      </c>
      <c r="L6" s="9">
        <v>2015</v>
      </c>
      <c r="M6" s="9">
        <v>2016</v>
      </c>
      <c r="N6" s="9" t="s">
        <v>0</v>
      </c>
    </row>
    <row r="7" spans="2:14" s="10" customFormat="1">
      <c r="B7" s="11"/>
      <c r="C7" s="11"/>
      <c r="D7" s="11"/>
      <c r="E7" s="11"/>
      <c r="F7" s="11"/>
      <c r="G7" s="11"/>
      <c r="H7" s="11"/>
      <c r="I7" s="11"/>
      <c r="J7" s="11"/>
      <c r="K7" s="11"/>
      <c r="L7" s="11"/>
      <c r="M7" s="11"/>
      <c r="N7" s="11"/>
    </row>
    <row r="8" spans="2:14">
      <c r="B8" s="6" t="s">
        <v>1</v>
      </c>
      <c r="C8" s="5"/>
      <c r="D8" s="8">
        <f>SUM(D9:D12)</f>
        <v>11.96</v>
      </c>
      <c r="E8" s="8">
        <f t="shared" ref="E8:N8" si="0">SUM(E9:E12)</f>
        <v>2.82</v>
      </c>
      <c r="F8" s="8">
        <f t="shared" si="0"/>
        <v>5.7200000000000006</v>
      </c>
      <c r="G8" s="8">
        <f t="shared" si="0"/>
        <v>25.72</v>
      </c>
      <c r="H8" s="8">
        <f t="shared" si="0"/>
        <v>26.61</v>
      </c>
      <c r="I8" s="8">
        <f t="shared" si="0"/>
        <v>54.379999999999995</v>
      </c>
      <c r="J8" s="8">
        <f t="shared" si="0"/>
        <v>154.63999999999999</v>
      </c>
      <c r="K8" s="8">
        <f t="shared" si="0"/>
        <v>148.29999999999998</v>
      </c>
      <c r="L8" s="8">
        <f t="shared" si="0"/>
        <v>232.85000000000002</v>
      </c>
      <c r="M8" s="8">
        <f t="shared" si="0"/>
        <v>347.4</v>
      </c>
      <c r="N8" s="8">
        <f t="shared" si="0"/>
        <v>57.61</v>
      </c>
    </row>
    <row r="9" spans="2:14">
      <c r="B9" s="4">
        <v>1</v>
      </c>
      <c r="C9" s="3" t="s">
        <v>23</v>
      </c>
      <c r="D9" s="1">
        <v>0.55000000000000004</v>
      </c>
      <c r="E9" s="1">
        <v>0.15</v>
      </c>
      <c r="F9" s="1">
        <v>0.49</v>
      </c>
      <c r="G9" s="1">
        <v>8.49</v>
      </c>
      <c r="H9" s="1">
        <v>3.1</v>
      </c>
      <c r="I9" s="1">
        <v>23.99</v>
      </c>
      <c r="J9" s="1">
        <v>33.799999999999997</v>
      </c>
      <c r="K9" s="1">
        <v>38.32</v>
      </c>
      <c r="L9" s="1">
        <v>55.51</v>
      </c>
      <c r="M9" s="1">
        <v>71.239999999999995</v>
      </c>
      <c r="N9" s="1">
        <v>57.61</v>
      </c>
    </row>
    <row r="10" spans="2:14">
      <c r="B10" s="1">
        <v>2</v>
      </c>
      <c r="C10" s="3" t="s">
        <v>24</v>
      </c>
      <c r="D10" s="1">
        <v>3.7</v>
      </c>
      <c r="F10" s="1">
        <v>1.08</v>
      </c>
      <c r="G10" s="1">
        <v>4.91</v>
      </c>
      <c r="H10" s="1">
        <v>8.18</v>
      </c>
      <c r="I10" s="1">
        <v>17.170000000000002</v>
      </c>
      <c r="J10" s="1">
        <v>38.44</v>
      </c>
      <c r="K10" s="1">
        <v>38.18</v>
      </c>
      <c r="L10" s="1">
        <v>40.590000000000003</v>
      </c>
      <c r="M10" s="1">
        <v>74.89</v>
      </c>
    </row>
    <row r="11" spans="2:14">
      <c r="B11" s="1">
        <v>3</v>
      </c>
      <c r="C11" s="3" t="s">
        <v>25</v>
      </c>
      <c r="D11" s="1">
        <v>2.96</v>
      </c>
      <c r="E11" s="1">
        <v>2.27</v>
      </c>
      <c r="F11" s="1">
        <v>1.96</v>
      </c>
      <c r="G11" s="1">
        <v>8.57</v>
      </c>
      <c r="H11" s="1">
        <v>4.45</v>
      </c>
      <c r="I11" s="1">
        <v>5.88</v>
      </c>
      <c r="J11" s="1">
        <v>22.75</v>
      </c>
      <c r="K11" s="1">
        <v>34.479999999999997</v>
      </c>
      <c r="L11" s="1">
        <v>39.83</v>
      </c>
      <c r="M11" s="1">
        <v>101.25</v>
      </c>
    </row>
    <row r="12" spans="2:14">
      <c r="B12" s="1">
        <v>4</v>
      </c>
      <c r="C12" s="3" t="s">
        <v>26</v>
      </c>
      <c r="D12" s="1">
        <v>4.75</v>
      </c>
      <c r="E12" s="1">
        <v>0.4</v>
      </c>
      <c r="F12" s="1">
        <v>2.19</v>
      </c>
      <c r="G12" s="1">
        <v>3.75</v>
      </c>
      <c r="H12" s="1">
        <v>10.88</v>
      </c>
      <c r="I12" s="1">
        <v>7.34</v>
      </c>
      <c r="J12" s="1">
        <v>59.65</v>
      </c>
      <c r="K12" s="1">
        <v>37.32</v>
      </c>
      <c r="L12" s="1">
        <v>96.92</v>
      </c>
      <c r="M12" s="1">
        <v>100.02</v>
      </c>
    </row>
    <row r="14" spans="2:14">
      <c r="B14" s="6" t="s">
        <v>2</v>
      </c>
      <c r="C14" s="5"/>
      <c r="D14" s="7">
        <f>SUM(D15:D26)</f>
        <v>11.959999999999999</v>
      </c>
      <c r="E14" s="7">
        <f t="shared" ref="E14:N14" si="1">SUM(E15:E26)</f>
        <v>2.8299999999999996</v>
      </c>
      <c r="F14" s="7">
        <f t="shared" si="1"/>
        <v>5.7200000000000006</v>
      </c>
      <c r="G14" s="7">
        <f t="shared" si="1"/>
        <v>25.729999999999997</v>
      </c>
      <c r="H14" s="7">
        <f t="shared" si="1"/>
        <v>26.6</v>
      </c>
      <c r="I14" s="7">
        <f t="shared" si="1"/>
        <v>54.37</v>
      </c>
      <c r="J14" s="7">
        <f t="shared" si="1"/>
        <v>154.64000000000001</v>
      </c>
      <c r="K14" s="7">
        <f t="shared" si="1"/>
        <v>148.29000000000002</v>
      </c>
      <c r="L14" s="7">
        <f t="shared" si="1"/>
        <v>232.84</v>
      </c>
      <c r="M14" s="7">
        <f t="shared" si="1"/>
        <v>347.4</v>
      </c>
      <c r="N14" s="7">
        <f t="shared" si="1"/>
        <v>57.61</v>
      </c>
    </row>
    <row r="15" spans="2:14">
      <c r="B15" s="1">
        <v>12</v>
      </c>
      <c r="C15" s="1" t="s">
        <v>14</v>
      </c>
      <c r="D15" s="1">
        <v>0.79</v>
      </c>
      <c r="F15" s="1">
        <v>0.49</v>
      </c>
      <c r="G15" s="1">
        <v>3.61</v>
      </c>
      <c r="H15" s="1">
        <v>0.21</v>
      </c>
      <c r="I15" s="1">
        <v>1.43</v>
      </c>
      <c r="J15" s="1">
        <v>13.17</v>
      </c>
      <c r="K15" s="1">
        <v>18.18</v>
      </c>
      <c r="L15" s="1">
        <v>32.729999999999997</v>
      </c>
      <c r="M15" s="1">
        <v>10.81</v>
      </c>
      <c r="N15" s="1">
        <v>2.4300000000000002</v>
      </c>
    </row>
    <row r="16" spans="2:14">
      <c r="B16" s="1">
        <v>11</v>
      </c>
      <c r="C16" s="2" t="s">
        <v>13</v>
      </c>
      <c r="G16" s="1">
        <v>0.99</v>
      </c>
      <c r="H16" s="1">
        <v>1.59</v>
      </c>
      <c r="J16" s="1">
        <v>0.42</v>
      </c>
      <c r="K16" s="1">
        <v>2.88</v>
      </c>
      <c r="L16" s="1">
        <v>0.83</v>
      </c>
      <c r="M16" s="1">
        <v>13.5</v>
      </c>
    </row>
    <row r="17" spans="2:14">
      <c r="B17" s="1">
        <v>10</v>
      </c>
      <c r="C17" s="2" t="s">
        <v>12</v>
      </c>
      <c r="I17" s="1">
        <v>0.71</v>
      </c>
      <c r="K17" s="1">
        <v>1.47</v>
      </c>
      <c r="L17" s="1">
        <v>0.9</v>
      </c>
      <c r="M17" s="1">
        <v>1.22</v>
      </c>
    </row>
    <row r="18" spans="2:14">
      <c r="B18" s="1">
        <v>9</v>
      </c>
      <c r="C18" s="2" t="s">
        <v>11</v>
      </c>
      <c r="E18" s="1">
        <v>0.15</v>
      </c>
      <c r="F18" s="1">
        <v>0.82</v>
      </c>
      <c r="H18" s="1">
        <v>2.5</v>
      </c>
      <c r="I18" s="1">
        <v>3.17</v>
      </c>
      <c r="J18" s="1">
        <v>21.87</v>
      </c>
      <c r="K18" s="1">
        <v>4.21</v>
      </c>
      <c r="L18" s="1">
        <v>1.18</v>
      </c>
      <c r="M18" s="1">
        <v>1.01</v>
      </c>
      <c r="N18" s="1">
        <v>2.46</v>
      </c>
    </row>
    <row r="19" spans="2:14">
      <c r="B19" s="1">
        <v>8</v>
      </c>
      <c r="C19" s="2" t="s">
        <v>10</v>
      </c>
      <c r="F19" s="1">
        <v>0.28999999999999998</v>
      </c>
      <c r="I19" s="1">
        <v>0.72</v>
      </c>
      <c r="K19" s="1">
        <v>2.78</v>
      </c>
      <c r="L19" s="1">
        <v>0.03</v>
      </c>
      <c r="M19" s="1">
        <v>2.06</v>
      </c>
    </row>
    <row r="20" spans="2:14">
      <c r="B20" s="1">
        <v>7</v>
      </c>
      <c r="C20" s="2" t="s">
        <v>9</v>
      </c>
      <c r="D20" s="1">
        <v>2.79</v>
      </c>
      <c r="E20" s="1">
        <v>1.52</v>
      </c>
      <c r="H20" s="1">
        <v>0.84</v>
      </c>
      <c r="I20" s="1">
        <v>16.09</v>
      </c>
      <c r="J20" s="1">
        <v>1.07</v>
      </c>
      <c r="K20" s="1">
        <v>6.01</v>
      </c>
      <c r="L20" s="1">
        <v>3.99</v>
      </c>
      <c r="M20" s="1">
        <v>14.64</v>
      </c>
    </row>
    <row r="21" spans="2:14">
      <c r="B21" s="1">
        <v>6</v>
      </c>
      <c r="C21" s="2" t="s">
        <v>8</v>
      </c>
      <c r="D21" s="1">
        <v>1.0900000000000001</v>
      </c>
      <c r="H21" s="1">
        <v>0.26</v>
      </c>
      <c r="J21" s="1">
        <v>1.77</v>
      </c>
      <c r="K21" s="1">
        <v>0.2</v>
      </c>
      <c r="L21" s="1">
        <v>0.31</v>
      </c>
      <c r="M21" s="1">
        <v>0.53</v>
      </c>
    </row>
    <row r="22" spans="2:14">
      <c r="B22" s="1">
        <v>5</v>
      </c>
      <c r="C22" s="2" t="s">
        <v>7</v>
      </c>
      <c r="F22" s="1">
        <v>2.02</v>
      </c>
      <c r="G22" s="1">
        <v>0.25</v>
      </c>
      <c r="H22" s="1">
        <v>0.32</v>
      </c>
      <c r="I22" s="1">
        <v>4.8899999999999997</v>
      </c>
      <c r="J22" s="1">
        <v>40.56</v>
      </c>
      <c r="K22" s="1">
        <v>30.43</v>
      </c>
      <c r="L22" s="1">
        <v>15.4</v>
      </c>
      <c r="M22" s="1">
        <v>14.62</v>
      </c>
      <c r="N22" s="1">
        <v>1.63</v>
      </c>
    </row>
    <row r="23" spans="2:14">
      <c r="B23" s="1">
        <v>4</v>
      </c>
      <c r="C23" s="2" t="s">
        <v>6</v>
      </c>
      <c r="E23" s="1">
        <v>0.25</v>
      </c>
      <c r="F23" s="1">
        <v>0.59</v>
      </c>
      <c r="G23" s="1">
        <v>2.42</v>
      </c>
      <c r="H23" s="1">
        <v>3.02</v>
      </c>
      <c r="I23" s="1">
        <v>2.5299999999999998</v>
      </c>
      <c r="J23" s="1">
        <v>12.49</v>
      </c>
      <c r="K23" s="1">
        <v>31.98</v>
      </c>
      <c r="L23" s="1">
        <v>44.75</v>
      </c>
      <c r="M23" s="1">
        <v>46.4</v>
      </c>
      <c r="N23" s="1">
        <v>1.75</v>
      </c>
    </row>
    <row r="24" spans="2:14">
      <c r="B24" s="1">
        <v>3</v>
      </c>
      <c r="C24" s="2" t="s">
        <v>5</v>
      </c>
      <c r="D24" s="1">
        <v>3.87</v>
      </c>
      <c r="G24" s="1">
        <v>7.18</v>
      </c>
      <c r="H24" s="1">
        <v>5.84</v>
      </c>
      <c r="I24" s="1">
        <v>4.37</v>
      </c>
      <c r="J24" s="1">
        <v>22.03</v>
      </c>
      <c r="K24" s="1">
        <v>5.15</v>
      </c>
      <c r="L24" s="1">
        <v>8.56</v>
      </c>
      <c r="M24" s="1">
        <v>5.76</v>
      </c>
      <c r="N24" s="1">
        <v>2.0699999999999998</v>
      </c>
    </row>
    <row r="25" spans="2:14">
      <c r="B25" s="1">
        <v>2</v>
      </c>
      <c r="C25" s="2" t="s">
        <v>4</v>
      </c>
      <c r="D25" s="1">
        <v>3.42</v>
      </c>
      <c r="E25" s="1">
        <v>0.76</v>
      </c>
      <c r="F25" s="1">
        <v>0.99</v>
      </c>
      <c r="G25" s="1">
        <v>2.75</v>
      </c>
      <c r="H25" s="1">
        <v>1.49</v>
      </c>
      <c r="I25" s="1">
        <v>17.309999999999999</v>
      </c>
      <c r="J25" s="1">
        <v>10.06</v>
      </c>
      <c r="K25" s="1">
        <v>12.2</v>
      </c>
      <c r="L25" s="1">
        <v>15.24</v>
      </c>
      <c r="M25" s="1">
        <v>67.900000000000006</v>
      </c>
      <c r="N25" s="1">
        <v>33.22</v>
      </c>
    </row>
    <row r="26" spans="2:14">
      <c r="B26" s="1">
        <v>1</v>
      </c>
      <c r="C26" s="2" t="s">
        <v>3</v>
      </c>
      <c r="E26" s="1">
        <v>0.15</v>
      </c>
      <c r="F26" s="1">
        <v>0.52</v>
      </c>
      <c r="G26" s="1">
        <v>8.5299999999999994</v>
      </c>
      <c r="H26" s="1">
        <v>10.53</v>
      </c>
      <c r="I26" s="1">
        <v>3.15</v>
      </c>
      <c r="J26" s="1">
        <v>31.2</v>
      </c>
      <c r="K26" s="1">
        <v>32.799999999999997</v>
      </c>
      <c r="L26" s="1">
        <v>108.92</v>
      </c>
      <c r="M26" s="1">
        <v>168.95</v>
      </c>
      <c r="N26" s="1">
        <v>14.05</v>
      </c>
    </row>
    <row r="28" spans="2:14">
      <c r="B28" s="6" t="s">
        <v>15</v>
      </c>
      <c r="C28" s="5"/>
      <c r="D28" s="7">
        <f>SUM(D29:D34)</f>
        <v>11.950000000000001</v>
      </c>
      <c r="E28" s="7">
        <f t="shared" ref="E28:N28" si="2">SUM(E29:E34)</f>
        <v>2.82</v>
      </c>
      <c r="F28" s="7">
        <f t="shared" si="2"/>
        <v>5.7199999999999989</v>
      </c>
      <c r="G28" s="7">
        <f t="shared" si="2"/>
        <v>25.72</v>
      </c>
      <c r="H28" s="7">
        <f t="shared" si="2"/>
        <v>26.619999999999997</v>
      </c>
      <c r="I28" s="7">
        <f t="shared" si="2"/>
        <v>54.360000000000007</v>
      </c>
      <c r="J28" s="7">
        <f t="shared" si="2"/>
        <v>154.62</v>
      </c>
      <c r="K28" s="7">
        <f t="shared" si="2"/>
        <v>148.30000000000001</v>
      </c>
      <c r="L28" s="7">
        <f t="shared" si="2"/>
        <v>232.86</v>
      </c>
      <c r="M28" s="7">
        <f t="shared" si="2"/>
        <v>347.4</v>
      </c>
      <c r="N28" s="7">
        <f t="shared" si="2"/>
        <v>57.6</v>
      </c>
    </row>
    <row r="29" spans="2:14">
      <c r="B29" s="4">
        <v>6</v>
      </c>
      <c r="C29" s="2" t="s">
        <v>21</v>
      </c>
      <c r="D29" s="1">
        <v>1.92</v>
      </c>
      <c r="E29" s="1">
        <v>0.4</v>
      </c>
      <c r="F29" s="1">
        <v>0.82</v>
      </c>
      <c r="G29" s="1">
        <v>5.71</v>
      </c>
      <c r="H29" s="1">
        <v>7.53</v>
      </c>
      <c r="I29" s="1">
        <v>10.17</v>
      </c>
      <c r="J29" s="1">
        <v>40.369999999999997</v>
      </c>
      <c r="K29" s="1">
        <v>60.78</v>
      </c>
      <c r="L29" s="1">
        <v>42.81</v>
      </c>
      <c r="M29" s="1">
        <v>77.69</v>
      </c>
      <c r="N29" s="1">
        <v>37.75</v>
      </c>
    </row>
    <row r="30" spans="2:14">
      <c r="B30" s="4">
        <v>5</v>
      </c>
      <c r="C30" s="2" t="s">
        <v>20</v>
      </c>
      <c r="D30" s="1">
        <v>1.87</v>
      </c>
      <c r="E30" s="1">
        <v>0.15</v>
      </c>
      <c r="F30" s="1">
        <v>0.28999999999999998</v>
      </c>
      <c r="G30" s="1">
        <v>0.63</v>
      </c>
      <c r="H30" s="1">
        <v>2.44</v>
      </c>
      <c r="I30" s="1">
        <v>5.6</v>
      </c>
      <c r="J30" s="1">
        <v>14.57</v>
      </c>
      <c r="K30" s="1">
        <v>12.25</v>
      </c>
      <c r="L30" s="1">
        <v>50.81</v>
      </c>
      <c r="M30" s="1">
        <v>95.3</v>
      </c>
      <c r="N30" s="1">
        <v>3.05</v>
      </c>
    </row>
    <row r="31" spans="2:14">
      <c r="B31" s="4">
        <v>4</v>
      </c>
      <c r="C31" s="2" t="s">
        <v>19</v>
      </c>
      <c r="D31" s="1">
        <v>1.02</v>
      </c>
      <c r="E31" s="1">
        <v>0.39</v>
      </c>
      <c r="G31" s="1">
        <v>5.18</v>
      </c>
      <c r="H31" s="1">
        <v>2.0099999999999998</v>
      </c>
      <c r="I31" s="1">
        <v>0.14000000000000001</v>
      </c>
      <c r="J31" s="1">
        <v>15.45</v>
      </c>
      <c r="K31" s="1">
        <v>4.26</v>
      </c>
      <c r="L31" s="1">
        <v>5.34</v>
      </c>
      <c r="M31" s="1">
        <v>7.13</v>
      </c>
    </row>
    <row r="32" spans="2:14">
      <c r="B32" s="4">
        <v>3</v>
      </c>
      <c r="C32" s="2" t="s">
        <v>18</v>
      </c>
      <c r="D32" s="1">
        <v>0.24</v>
      </c>
      <c r="H32" s="1">
        <v>0.76</v>
      </c>
      <c r="I32" s="1">
        <v>16.71</v>
      </c>
      <c r="J32" s="1">
        <v>1.27</v>
      </c>
      <c r="K32" s="1">
        <v>2.59</v>
      </c>
      <c r="L32" s="1">
        <v>37.47</v>
      </c>
      <c r="M32" s="1">
        <v>16.73</v>
      </c>
      <c r="N32" s="1">
        <v>3.67</v>
      </c>
    </row>
    <row r="33" spans="2:14">
      <c r="B33" s="4">
        <v>2</v>
      </c>
      <c r="C33" s="2" t="s">
        <v>17</v>
      </c>
      <c r="D33" s="1">
        <v>0.54</v>
      </c>
      <c r="F33" s="1">
        <v>0.59</v>
      </c>
      <c r="G33" s="1">
        <v>5.85</v>
      </c>
      <c r="H33" s="1">
        <v>0.94</v>
      </c>
      <c r="I33" s="1">
        <v>3.14</v>
      </c>
      <c r="J33" s="1">
        <v>20.190000000000001</v>
      </c>
      <c r="K33" s="1">
        <v>19.62</v>
      </c>
      <c r="L33" s="1">
        <v>22.36</v>
      </c>
      <c r="M33" s="1">
        <v>5.44</v>
      </c>
    </row>
    <row r="34" spans="2:14">
      <c r="B34" s="4">
        <v>1</v>
      </c>
      <c r="C34" s="2" t="s">
        <v>16</v>
      </c>
      <c r="D34" s="1">
        <v>6.36</v>
      </c>
      <c r="E34" s="1">
        <v>1.88</v>
      </c>
      <c r="F34" s="1">
        <v>4.0199999999999996</v>
      </c>
      <c r="G34" s="1">
        <v>8.35</v>
      </c>
      <c r="H34" s="1">
        <v>12.94</v>
      </c>
      <c r="I34" s="1">
        <v>18.600000000000001</v>
      </c>
      <c r="J34" s="1">
        <v>62.77</v>
      </c>
      <c r="K34" s="1">
        <v>48.8</v>
      </c>
      <c r="L34" s="1">
        <v>74.069999999999993</v>
      </c>
      <c r="M34" s="1">
        <v>145.11000000000001</v>
      </c>
      <c r="N34" s="1">
        <v>13.13</v>
      </c>
    </row>
    <row r="35" spans="2:14">
      <c r="B35" s="83"/>
      <c r="C35" s="83"/>
      <c r="D35" s="83"/>
      <c r="E35" s="83"/>
      <c r="F35" s="83"/>
      <c r="G35" s="83"/>
      <c r="H35" s="83"/>
      <c r="I35" s="83"/>
      <c r="J35" s="83"/>
      <c r="K35" s="83"/>
      <c r="L35" s="83"/>
      <c r="M35" s="83"/>
      <c r="N35" s="83"/>
    </row>
  </sheetData>
  <sortState ref="B9:N12">
    <sortCondition ref="B9"/>
  </sortState>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AD50"/>
  <sheetViews>
    <sheetView showGridLines="0" zoomScaleNormal="100" workbookViewId="0"/>
  </sheetViews>
  <sheetFormatPr defaultRowHeight="12.75"/>
  <cols>
    <col min="1" max="1" width="9.140625" style="58"/>
    <col min="2" max="3" width="9.140625" style="60"/>
    <col min="4" max="16384" width="9.140625" style="58"/>
  </cols>
  <sheetData>
    <row r="4" spans="2:30">
      <c r="U4" s="11"/>
      <c r="V4" s="11"/>
    </row>
    <row r="5" spans="2:30">
      <c r="K5" s="11">
        <f>data!B7</f>
        <v>0</v>
      </c>
      <c r="L5" s="11">
        <f>data!C7</f>
        <v>0</v>
      </c>
      <c r="M5" s="11"/>
      <c r="N5" s="11"/>
      <c r="O5" s="11"/>
      <c r="P5" s="11"/>
      <c r="Q5" s="11"/>
      <c r="R5" s="11"/>
      <c r="S5" s="11"/>
      <c r="T5" s="11"/>
      <c r="U5" s="11"/>
    </row>
    <row r="6" spans="2:30" s="79" customFormat="1">
      <c r="B6" s="80"/>
      <c r="C6" s="81" t="s">
        <v>99</v>
      </c>
      <c r="P6" s="82" t="s">
        <v>98</v>
      </c>
      <c r="AC6" s="81" t="s">
        <v>97</v>
      </c>
    </row>
    <row r="7" spans="2:30">
      <c r="B7" s="11"/>
      <c r="C7" s="11"/>
      <c r="D7" s="11">
        <f>data!D7</f>
        <v>0</v>
      </c>
      <c r="E7" s="11">
        <f>data!E7</f>
        <v>0</v>
      </c>
      <c r="F7" s="11">
        <f>data!F7</f>
        <v>0</v>
      </c>
      <c r="G7" s="11">
        <f>data!G7</f>
        <v>0</v>
      </c>
      <c r="H7" s="11">
        <f>data!H7</f>
        <v>0</v>
      </c>
      <c r="I7" s="11">
        <f>data!I7</f>
        <v>0</v>
      </c>
      <c r="J7" s="11">
        <f>data!J7</f>
        <v>0</v>
      </c>
      <c r="K7" s="11">
        <f>data!K7</f>
        <v>0</v>
      </c>
      <c r="L7" s="11">
        <f>data!L7</f>
        <v>0</v>
      </c>
      <c r="M7" s="11">
        <f>data!M7</f>
        <v>0</v>
      </c>
      <c r="N7" s="11">
        <f>data!N7</f>
        <v>0</v>
      </c>
    </row>
    <row r="8" spans="2:30">
      <c r="B8" s="60" t="str">
        <f>data!B8</f>
        <v>合计</v>
      </c>
      <c r="C8" s="61"/>
      <c r="D8" s="25">
        <f>data!D6</f>
        <v>2007</v>
      </c>
      <c r="E8" s="25">
        <f>data!E6</f>
        <v>2008</v>
      </c>
      <c r="F8" s="25">
        <f>data!F6</f>
        <v>2009</v>
      </c>
      <c r="G8" s="25">
        <f>data!G6</f>
        <v>2010</v>
      </c>
      <c r="H8" s="25">
        <f>data!H6</f>
        <v>2011</v>
      </c>
      <c r="I8" s="25">
        <f>data!I6</f>
        <v>2012</v>
      </c>
      <c r="J8" s="25">
        <f>data!J6</f>
        <v>2013</v>
      </c>
      <c r="K8" s="25">
        <f>data!K6</f>
        <v>2014</v>
      </c>
      <c r="L8" s="25">
        <f>data!L6</f>
        <v>2015</v>
      </c>
      <c r="M8" s="25">
        <f>data!M6</f>
        <v>2016</v>
      </c>
      <c r="N8" s="26" t="str">
        <f>data!N6</f>
        <v>2017Q1</v>
      </c>
      <c r="P8" s="59"/>
      <c r="Q8" s="25">
        <f>D8</f>
        <v>2007</v>
      </c>
      <c r="R8" s="25">
        <f t="shared" ref="R8:AA8" si="0">E8</f>
        <v>2008</v>
      </c>
      <c r="S8" s="25">
        <f t="shared" si="0"/>
        <v>2009</v>
      </c>
      <c r="T8" s="25">
        <f t="shared" si="0"/>
        <v>2010</v>
      </c>
      <c r="U8" s="25">
        <f t="shared" si="0"/>
        <v>2011</v>
      </c>
      <c r="V8" s="25">
        <f t="shared" si="0"/>
        <v>2012</v>
      </c>
      <c r="W8" s="25">
        <f t="shared" si="0"/>
        <v>2013</v>
      </c>
      <c r="X8" s="25">
        <f t="shared" si="0"/>
        <v>2014</v>
      </c>
      <c r="Y8" s="25">
        <f t="shared" si="0"/>
        <v>2015</v>
      </c>
      <c r="Z8" s="25">
        <f t="shared" si="0"/>
        <v>2016</v>
      </c>
      <c r="AA8" s="26" t="str">
        <f t="shared" si="0"/>
        <v>2017Q1</v>
      </c>
      <c r="AB8" s="60"/>
      <c r="AC8" s="61" t="s">
        <v>35</v>
      </c>
      <c r="AD8" s="84" t="s">
        <v>34</v>
      </c>
    </row>
    <row r="9" spans="2:30">
      <c r="B9" s="60">
        <f>data!B9</f>
        <v>1</v>
      </c>
      <c r="C9" s="65" t="str">
        <f>data!C9</f>
        <v>第1季度</v>
      </c>
      <c r="D9" s="63">
        <f>data!D9</f>
        <v>0.55000000000000004</v>
      </c>
      <c r="E9" s="63">
        <f>data!E9</f>
        <v>0.15</v>
      </c>
      <c r="F9" s="63">
        <f>data!F9</f>
        <v>0.49</v>
      </c>
      <c r="G9" s="63">
        <f>data!G9</f>
        <v>8.49</v>
      </c>
      <c r="H9" s="63">
        <f>data!H9</f>
        <v>3.1</v>
      </c>
      <c r="I9" s="63">
        <f>data!I9</f>
        <v>23.99</v>
      </c>
      <c r="J9" s="63">
        <f>data!J9</f>
        <v>33.799999999999997</v>
      </c>
      <c r="K9" s="63">
        <f>data!K9</f>
        <v>38.32</v>
      </c>
      <c r="L9" s="63">
        <f>data!L9</f>
        <v>55.51</v>
      </c>
      <c r="M9" s="63">
        <f>data!M9</f>
        <v>71.239999999999995</v>
      </c>
      <c r="N9" s="64">
        <f>data!N9</f>
        <v>57.61</v>
      </c>
      <c r="P9" s="62" t="str">
        <f>data!C9</f>
        <v>第1季度</v>
      </c>
      <c r="Q9" s="63">
        <f>IF(control!$C$3=3,calc!D9,NA())</f>
        <v>0.55000000000000004</v>
      </c>
      <c r="R9" s="63">
        <f>IF(control!$C$3=3,calc!E9,NA())</f>
        <v>0.15</v>
      </c>
      <c r="S9" s="63">
        <f>IF(control!$C$3=3,calc!F9,NA())</f>
        <v>0.49</v>
      </c>
      <c r="T9" s="63">
        <f>IF(control!$C$3=3,calc!G9,NA())</f>
        <v>8.49</v>
      </c>
      <c r="U9" s="63">
        <f>IF(control!$C$3=3,calc!H9,NA())</f>
        <v>3.1</v>
      </c>
      <c r="V9" s="63">
        <f>IF(control!$C$3=3,calc!I9,NA())</f>
        <v>23.99</v>
      </c>
      <c r="W9" s="63">
        <f>IF(control!$C$3=3,calc!J9,NA())</f>
        <v>33.799999999999997</v>
      </c>
      <c r="X9" s="63">
        <f>IF(control!$C$3=3,calc!K9,NA())</f>
        <v>38.32</v>
      </c>
      <c r="Y9" s="63">
        <f>IF(control!$C$3=3,calc!L9,NA())</f>
        <v>55.51</v>
      </c>
      <c r="Z9" s="63">
        <f>IF(control!$C$3=3,calc!M9,NA())</f>
        <v>71.239999999999995</v>
      </c>
      <c r="AA9" s="64">
        <f>IF(control!$C$3=3,calc!N9,NA())</f>
        <v>57.61</v>
      </c>
      <c r="AB9" s="60"/>
      <c r="AC9" s="65">
        <f>IF(control!$C$3=3,11,NA())</f>
        <v>11</v>
      </c>
      <c r="AD9" s="78">
        <f>AA9/2</f>
        <v>28.805</v>
      </c>
    </row>
    <row r="10" spans="2:30">
      <c r="B10" s="60">
        <f>data!B10</f>
        <v>2</v>
      </c>
      <c r="C10" s="65" t="str">
        <f>data!C10</f>
        <v>第2季度</v>
      </c>
      <c r="D10" s="63">
        <f>data!D10</f>
        <v>3.7</v>
      </c>
      <c r="E10" s="63">
        <f>data!E10</f>
        <v>0</v>
      </c>
      <c r="F10" s="63">
        <f>data!F10</f>
        <v>1.08</v>
      </c>
      <c r="G10" s="63">
        <f>data!G10</f>
        <v>4.91</v>
      </c>
      <c r="H10" s="63">
        <f>data!H10</f>
        <v>8.18</v>
      </c>
      <c r="I10" s="63">
        <f>data!I10</f>
        <v>17.170000000000002</v>
      </c>
      <c r="J10" s="63">
        <f>data!J10</f>
        <v>38.44</v>
      </c>
      <c r="K10" s="63">
        <f>data!K10</f>
        <v>38.18</v>
      </c>
      <c r="L10" s="63">
        <f>data!L10</f>
        <v>40.590000000000003</v>
      </c>
      <c r="M10" s="63">
        <f>data!M10</f>
        <v>74.89</v>
      </c>
      <c r="N10" s="64">
        <f>data!N10</f>
        <v>0</v>
      </c>
      <c r="P10" s="62" t="str">
        <f>data!C10</f>
        <v>第2季度</v>
      </c>
      <c r="Q10" s="63">
        <f>IF(control!$C$3=3,calc!D10,NA())</f>
        <v>3.7</v>
      </c>
      <c r="R10" s="63">
        <f>IF(control!$C$3=3,calc!E10,NA())</f>
        <v>0</v>
      </c>
      <c r="S10" s="63">
        <f>IF(control!$C$3=3,calc!F10,NA())</f>
        <v>1.08</v>
      </c>
      <c r="T10" s="63">
        <f>IF(control!$C$3=3,calc!G10,NA())</f>
        <v>4.91</v>
      </c>
      <c r="U10" s="63">
        <f>IF(control!$C$3=3,calc!H10,NA())</f>
        <v>8.18</v>
      </c>
      <c r="V10" s="63">
        <f>IF(control!$C$3=3,calc!I10,NA())</f>
        <v>17.170000000000002</v>
      </c>
      <c r="W10" s="63">
        <f>IF(control!$C$3=3,calc!J10,NA())</f>
        <v>38.44</v>
      </c>
      <c r="X10" s="63">
        <f>IF(control!$C$3=3,calc!K10,NA())</f>
        <v>38.18</v>
      </c>
      <c r="Y10" s="63">
        <f>IF(control!$C$3=3,calc!L10,NA())</f>
        <v>40.590000000000003</v>
      </c>
      <c r="Z10" s="63">
        <f>IF(control!$C$3=3,calc!M10,NA())</f>
        <v>74.89</v>
      </c>
      <c r="AA10" s="64">
        <f>IF(control!$C$3=3,calc!N10,NA())</f>
        <v>0</v>
      </c>
      <c r="AB10" s="60"/>
      <c r="AC10" s="65">
        <f>IF(control!$C$3=3,11,NA())</f>
        <v>11</v>
      </c>
      <c r="AD10" s="78">
        <f>SUM($Z$9:Z10)-Z10/2</f>
        <v>108.685</v>
      </c>
    </row>
    <row r="11" spans="2:30">
      <c r="B11" s="60">
        <f>data!B11</f>
        <v>3</v>
      </c>
      <c r="C11" s="65" t="str">
        <f>data!C11</f>
        <v>第3季度</v>
      </c>
      <c r="D11" s="63">
        <f>data!D11</f>
        <v>2.96</v>
      </c>
      <c r="E11" s="63">
        <f>data!E11</f>
        <v>2.27</v>
      </c>
      <c r="F11" s="63">
        <f>data!F11</f>
        <v>1.96</v>
      </c>
      <c r="G11" s="63">
        <f>data!G11</f>
        <v>8.57</v>
      </c>
      <c r="H11" s="63">
        <f>data!H11</f>
        <v>4.45</v>
      </c>
      <c r="I11" s="63">
        <f>data!I11</f>
        <v>5.88</v>
      </c>
      <c r="J11" s="63">
        <f>data!J11</f>
        <v>22.75</v>
      </c>
      <c r="K11" s="63">
        <f>data!K11</f>
        <v>34.479999999999997</v>
      </c>
      <c r="L11" s="63">
        <f>data!L11</f>
        <v>39.83</v>
      </c>
      <c r="M11" s="63">
        <f>data!M11</f>
        <v>101.25</v>
      </c>
      <c r="N11" s="64">
        <f>data!N11</f>
        <v>0</v>
      </c>
      <c r="P11" s="62" t="str">
        <f>data!C11</f>
        <v>第3季度</v>
      </c>
      <c r="Q11" s="63">
        <f>IF(control!$C$3=3,calc!D11,NA())</f>
        <v>2.96</v>
      </c>
      <c r="R11" s="63">
        <f>IF(control!$C$3=3,calc!E11,NA())</f>
        <v>2.27</v>
      </c>
      <c r="S11" s="63">
        <f>IF(control!$C$3=3,calc!F11,NA())</f>
        <v>1.96</v>
      </c>
      <c r="T11" s="63">
        <f>IF(control!$C$3=3,calc!G11,NA())</f>
        <v>8.57</v>
      </c>
      <c r="U11" s="63">
        <f>IF(control!$C$3=3,calc!H11,NA())</f>
        <v>4.45</v>
      </c>
      <c r="V11" s="63">
        <f>IF(control!$C$3=3,calc!I11,NA())</f>
        <v>5.88</v>
      </c>
      <c r="W11" s="63">
        <f>IF(control!$C$3=3,calc!J11,NA())</f>
        <v>22.75</v>
      </c>
      <c r="X11" s="63">
        <f>IF(control!$C$3=3,calc!K11,NA())</f>
        <v>34.479999999999997</v>
      </c>
      <c r="Y11" s="63">
        <f>IF(control!$C$3=3,calc!L11,NA())</f>
        <v>39.83</v>
      </c>
      <c r="Z11" s="63">
        <f>IF(control!$C$3=3,calc!M11,NA())</f>
        <v>101.25</v>
      </c>
      <c r="AA11" s="64">
        <f>IF(control!$C$3=3,calc!N11,NA())</f>
        <v>0</v>
      </c>
      <c r="AB11" s="60"/>
      <c r="AC11" s="65">
        <f>IF(control!$C$3=3,11,NA())</f>
        <v>11</v>
      </c>
      <c r="AD11" s="78">
        <f>SUM($Z$9:Z11)-Z11/2</f>
        <v>196.755</v>
      </c>
    </row>
    <row r="12" spans="2:30">
      <c r="B12" s="60">
        <f>data!B12</f>
        <v>4</v>
      </c>
      <c r="C12" s="66" t="str">
        <f>data!C12</f>
        <v>第4季度</v>
      </c>
      <c r="D12" s="67">
        <f>data!D12</f>
        <v>4.75</v>
      </c>
      <c r="E12" s="67">
        <f>data!E12</f>
        <v>0.4</v>
      </c>
      <c r="F12" s="67">
        <f>data!F12</f>
        <v>2.19</v>
      </c>
      <c r="G12" s="67">
        <f>data!G12</f>
        <v>3.75</v>
      </c>
      <c r="H12" s="67">
        <f>data!H12</f>
        <v>10.88</v>
      </c>
      <c r="I12" s="67">
        <f>data!I12</f>
        <v>7.34</v>
      </c>
      <c r="J12" s="67">
        <f>data!J12</f>
        <v>59.65</v>
      </c>
      <c r="K12" s="67">
        <f>data!K12</f>
        <v>37.32</v>
      </c>
      <c r="L12" s="67">
        <f>data!L12</f>
        <v>96.92</v>
      </c>
      <c r="M12" s="67">
        <f>data!M12</f>
        <v>100.02</v>
      </c>
      <c r="N12" s="68">
        <f>data!N12</f>
        <v>0</v>
      </c>
      <c r="P12" s="62" t="str">
        <f>data!C12</f>
        <v>第4季度</v>
      </c>
      <c r="Q12" s="63">
        <f>IF(control!$C$3=3,calc!D12,NA())</f>
        <v>4.75</v>
      </c>
      <c r="R12" s="63">
        <f>IF(control!$C$3=3,calc!E12,NA())</f>
        <v>0.4</v>
      </c>
      <c r="S12" s="63">
        <f>IF(control!$C$3=3,calc!F12,NA())</f>
        <v>2.19</v>
      </c>
      <c r="T12" s="63">
        <f>IF(control!$C$3=3,calc!G12,NA())</f>
        <v>3.75</v>
      </c>
      <c r="U12" s="63">
        <f>IF(control!$C$3=3,calc!H12,NA())</f>
        <v>10.88</v>
      </c>
      <c r="V12" s="63">
        <f>IF(control!$C$3=3,calc!I12,NA())</f>
        <v>7.34</v>
      </c>
      <c r="W12" s="63">
        <f>IF(control!$C$3=3,calc!J12,NA())</f>
        <v>59.65</v>
      </c>
      <c r="X12" s="63">
        <f>IF(control!$C$3=3,calc!K12,NA())</f>
        <v>37.32</v>
      </c>
      <c r="Y12" s="63">
        <f>IF(control!$C$3=3,calc!L12,NA())</f>
        <v>96.92</v>
      </c>
      <c r="Z12" s="63">
        <f>IF(control!$C$3=3,calc!M12,NA())</f>
        <v>100.02</v>
      </c>
      <c r="AA12" s="64">
        <f>IF(control!$C$3=3,calc!N12,NA())</f>
        <v>0</v>
      </c>
      <c r="AB12" s="60"/>
      <c r="AC12" s="65">
        <f>IF(control!$C$3=3,11,NA())</f>
        <v>11</v>
      </c>
      <c r="AD12" s="78">
        <f>SUM($Z$9:Z12)-Z12/2</f>
        <v>297.39</v>
      </c>
    </row>
    <row r="13" spans="2:30">
      <c r="P13" s="62"/>
      <c r="Q13" s="63"/>
      <c r="R13" s="63"/>
      <c r="S13" s="63"/>
      <c r="T13" s="63"/>
      <c r="U13" s="63"/>
      <c r="V13" s="63"/>
      <c r="W13" s="63"/>
      <c r="X13" s="63"/>
      <c r="Y13" s="63"/>
      <c r="Z13" s="63"/>
      <c r="AA13" s="64"/>
      <c r="AB13" s="60"/>
      <c r="AC13" s="65"/>
      <c r="AD13" s="69"/>
    </row>
    <row r="14" spans="2:30">
      <c r="B14" s="60" t="str">
        <f>data!B14</f>
        <v>按国家及地区</v>
      </c>
      <c r="C14" s="15"/>
      <c r="D14" s="25"/>
      <c r="E14" s="25"/>
      <c r="F14" s="25"/>
      <c r="G14" s="25"/>
      <c r="H14" s="25"/>
      <c r="I14" s="25"/>
      <c r="J14" s="25"/>
      <c r="K14" s="25"/>
      <c r="L14" s="25"/>
      <c r="M14" s="25"/>
      <c r="N14" s="26"/>
      <c r="P14" s="70"/>
      <c r="Q14" s="71"/>
      <c r="R14" s="71"/>
      <c r="S14" s="71"/>
      <c r="T14" s="71"/>
      <c r="U14" s="71"/>
      <c r="V14" s="71"/>
      <c r="W14" s="71"/>
      <c r="X14" s="71"/>
      <c r="Y14" s="71"/>
      <c r="Z14" s="71"/>
      <c r="AA14" s="72"/>
      <c r="AB14" s="60"/>
      <c r="AC14" s="65"/>
      <c r="AD14" s="69"/>
    </row>
    <row r="15" spans="2:30">
      <c r="B15" s="60">
        <f>data!B15</f>
        <v>12</v>
      </c>
      <c r="C15" s="62" t="str">
        <f>data!C15</f>
        <v>EMEA其他国家及地区</v>
      </c>
      <c r="D15" s="63">
        <f>data!D15</f>
        <v>0.79</v>
      </c>
      <c r="E15" s="63">
        <f>data!E15</f>
        <v>0</v>
      </c>
      <c r="F15" s="63">
        <f>data!F15</f>
        <v>0.49</v>
      </c>
      <c r="G15" s="63">
        <f>data!G15</f>
        <v>3.61</v>
      </c>
      <c r="H15" s="63">
        <f>data!H15</f>
        <v>0.21</v>
      </c>
      <c r="I15" s="63">
        <f>data!I15</f>
        <v>1.43</v>
      </c>
      <c r="J15" s="63">
        <f>data!J15</f>
        <v>13.17</v>
      </c>
      <c r="K15" s="63">
        <f>data!K15</f>
        <v>18.18</v>
      </c>
      <c r="L15" s="63">
        <f>data!L15</f>
        <v>32.729999999999997</v>
      </c>
      <c r="M15" s="63">
        <f>data!M15</f>
        <v>10.81</v>
      </c>
      <c r="N15" s="64">
        <f>data!N15</f>
        <v>2.4300000000000002</v>
      </c>
      <c r="P15" s="62" t="str">
        <f>data!C15</f>
        <v>EMEA其他国家及地区</v>
      </c>
      <c r="Q15" s="63" t="e">
        <f>IF(control!$C$3=1,calc!D15,NA())</f>
        <v>#N/A</v>
      </c>
      <c r="R15" s="63" t="e">
        <f>IF(control!$C$3=1,calc!E15,NA())</f>
        <v>#N/A</v>
      </c>
      <c r="S15" s="63" t="e">
        <f>IF(control!$C$3=1,calc!F15,NA())</f>
        <v>#N/A</v>
      </c>
      <c r="T15" s="63" t="e">
        <f>IF(control!$C$3=1,calc!G15,NA())</f>
        <v>#N/A</v>
      </c>
      <c r="U15" s="63" t="e">
        <f>IF(control!$C$3=1,calc!H15,NA())</f>
        <v>#N/A</v>
      </c>
      <c r="V15" s="63" t="e">
        <f>IF(control!$C$3=1,calc!I15,NA())</f>
        <v>#N/A</v>
      </c>
      <c r="W15" s="63" t="e">
        <f>IF(control!$C$3=1,calc!J15,NA())</f>
        <v>#N/A</v>
      </c>
      <c r="X15" s="63" t="e">
        <f>IF(control!$C$3=1,calc!K15,NA())</f>
        <v>#N/A</v>
      </c>
      <c r="Y15" s="63" t="e">
        <f>IF(control!$C$3=1,calc!L15,NA())</f>
        <v>#N/A</v>
      </c>
      <c r="Z15" s="63" t="e">
        <f>IF(control!$C$3=1,calc!M15,NA())</f>
        <v>#N/A</v>
      </c>
      <c r="AA15" s="64" t="e">
        <f>IF(control!$C$3=1,calc!N15,NA())</f>
        <v>#N/A</v>
      </c>
      <c r="AB15" s="60"/>
      <c r="AC15" s="65" t="e">
        <f>IF(control!$C$3=1,0.5,NA())</f>
        <v>#N/A</v>
      </c>
      <c r="AD15" s="69" t="e">
        <f>SUM($Q$15:Q15)-Q15</f>
        <v>#N/A</v>
      </c>
    </row>
    <row r="16" spans="2:30">
      <c r="C16" s="62"/>
      <c r="D16" s="73">
        <f t="shared" ref="D16:N16" si="1">MAX($D15:$N15)-D15+vgap_2</f>
        <v>65.72999999999999</v>
      </c>
      <c r="E16" s="73">
        <f t="shared" si="1"/>
        <v>66.52</v>
      </c>
      <c r="F16" s="73">
        <f t="shared" si="1"/>
        <v>66.03</v>
      </c>
      <c r="G16" s="73">
        <f t="shared" si="1"/>
        <v>62.91</v>
      </c>
      <c r="H16" s="73">
        <f t="shared" si="1"/>
        <v>66.31</v>
      </c>
      <c r="I16" s="73">
        <f t="shared" si="1"/>
        <v>65.09</v>
      </c>
      <c r="J16" s="73">
        <f t="shared" si="1"/>
        <v>53.349999999999994</v>
      </c>
      <c r="K16" s="73">
        <f t="shared" si="1"/>
        <v>48.339999999999996</v>
      </c>
      <c r="L16" s="73">
        <f t="shared" si="1"/>
        <v>33.79</v>
      </c>
      <c r="M16" s="73">
        <f t="shared" si="1"/>
        <v>55.709999999999994</v>
      </c>
      <c r="N16" s="74">
        <f t="shared" si="1"/>
        <v>64.09</v>
      </c>
      <c r="O16" s="58" t="s">
        <v>100</v>
      </c>
      <c r="P16" s="62"/>
      <c r="Q16" s="63" t="e">
        <f>IF(control!$C$3=1,calc!D16,NA())</f>
        <v>#N/A</v>
      </c>
      <c r="R16" s="63" t="e">
        <f>IF(control!$C$3=1,calc!E16,NA())</f>
        <v>#N/A</v>
      </c>
      <c r="S16" s="63" t="e">
        <f>IF(control!$C$3=1,calc!F16,NA())</f>
        <v>#N/A</v>
      </c>
      <c r="T16" s="63" t="e">
        <f>IF(control!$C$3=1,calc!G16,NA())</f>
        <v>#N/A</v>
      </c>
      <c r="U16" s="63" t="e">
        <f>IF(control!$C$3=1,calc!H16,NA())</f>
        <v>#N/A</v>
      </c>
      <c r="V16" s="63" t="e">
        <f>IF(control!$C$3=1,calc!I16,NA())</f>
        <v>#N/A</v>
      </c>
      <c r="W16" s="63" t="e">
        <f>IF(control!$C$3=1,calc!J16,NA())</f>
        <v>#N/A</v>
      </c>
      <c r="X16" s="63" t="e">
        <f>IF(control!$C$3=1,calc!K16,NA())</f>
        <v>#N/A</v>
      </c>
      <c r="Y16" s="63" t="e">
        <f>IF(control!$C$3=1,calc!L16,NA())</f>
        <v>#N/A</v>
      </c>
      <c r="Z16" s="63" t="e">
        <f>IF(control!$C$3=1,calc!M16,NA())</f>
        <v>#N/A</v>
      </c>
      <c r="AA16" s="64" t="e">
        <f>IF(control!$C$3=1,calc!N16,NA())</f>
        <v>#N/A</v>
      </c>
      <c r="AB16" s="60"/>
      <c r="AC16" s="65" t="e">
        <f>IF(control!$C$3=1,0.5,NA())</f>
        <v>#N/A</v>
      </c>
      <c r="AD16" s="69" t="e">
        <f>SUM($Q$15:Q16)-Q16</f>
        <v>#N/A</v>
      </c>
    </row>
    <row r="17" spans="2:30">
      <c r="B17" s="60">
        <f>data!B16</f>
        <v>11</v>
      </c>
      <c r="C17" s="62" t="str">
        <f>data!C16</f>
        <v>美洲其他国家及地区</v>
      </c>
      <c r="D17" s="63">
        <f>data!D16</f>
        <v>0</v>
      </c>
      <c r="E17" s="63">
        <f>data!E16</f>
        <v>0</v>
      </c>
      <c r="F17" s="63">
        <f>data!F16</f>
        <v>0</v>
      </c>
      <c r="G17" s="63">
        <f>data!G16</f>
        <v>0.99</v>
      </c>
      <c r="H17" s="63">
        <f>data!H16</f>
        <v>1.59</v>
      </c>
      <c r="I17" s="63">
        <f>data!I16</f>
        <v>0</v>
      </c>
      <c r="J17" s="63">
        <f>data!J16</f>
        <v>0.42</v>
      </c>
      <c r="K17" s="63">
        <f>data!K16</f>
        <v>2.88</v>
      </c>
      <c r="L17" s="63">
        <f>data!L16</f>
        <v>0.83</v>
      </c>
      <c r="M17" s="63">
        <f>data!M16</f>
        <v>13.5</v>
      </c>
      <c r="N17" s="64">
        <f>data!N16</f>
        <v>0</v>
      </c>
      <c r="P17" s="62" t="str">
        <f>data!C16</f>
        <v>美洲其他国家及地区</v>
      </c>
      <c r="Q17" s="63" t="e">
        <f>IF(control!$C$3=1,calc!D17,NA())</f>
        <v>#N/A</v>
      </c>
      <c r="R17" s="63" t="e">
        <f>IF(control!$C$3=1,calc!E17,NA())</f>
        <v>#N/A</v>
      </c>
      <c r="S17" s="63" t="e">
        <f>IF(control!$C$3=1,calc!F17,NA())</f>
        <v>#N/A</v>
      </c>
      <c r="T17" s="63" t="e">
        <f>IF(control!$C$3=1,calc!G17,NA())</f>
        <v>#N/A</v>
      </c>
      <c r="U17" s="63" t="e">
        <f>IF(control!$C$3=1,calc!H17,NA())</f>
        <v>#N/A</v>
      </c>
      <c r="V17" s="63" t="e">
        <f>IF(control!$C$3=1,calc!I17,NA())</f>
        <v>#N/A</v>
      </c>
      <c r="W17" s="63" t="e">
        <f>IF(control!$C$3=1,calc!J17,NA())</f>
        <v>#N/A</v>
      </c>
      <c r="X17" s="63" t="e">
        <f>IF(control!$C$3=1,calc!K17,NA())</f>
        <v>#N/A</v>
      </c>
      <c r="Y17" s="63" t="e">
        <f>IF(control!$C$3=1,calc!L17,NA())</f>
        <v>#N/A</v>
      </c>
      <c r="Z17" s="63" t="e">
        <f>IF(control!$C$3=1,calc!M17,NA())</f>
        <v>#N/A</v>
      </c>
      <c r="AA17" s="64" t="e">
        <f>IF(control!$C$3=1,calc!N17,NA())</f>
        <v>#N/A</v>
      </c>
      <c r="AB17" s="60"/>
      <c r="AC17" s="65" t="e">
        <f>IF(control!$C$3=1,0.5,NA())</f>
        <v>#N/A</v>
      </c>
      <c r="AD17" s="69" t="e">
        <f>SUM($Q$15:Q17)-Q17</f>
        <v>#N/A</v>
      </c>
    </row>
    <row r="18" spans="2:30">
      <c r="C18" s="62"/>
      <c r="D18" s="73">
        <f t="shared" ref="D18:N18" si="2">MAX($D17:$N17)-D17+vgap_2</f>
        <v>47.29</v>
      </c>
      <c r="E18" s="73">
        <f t="shared" si="2"/>
        <v>47.29</v>
      </c>
      <c r="F18" s="73">
        <f t="shared" si="2"/>
        <v>47.29</v>
      </c>
      <c r="G18" s="73">
        <f t="shared" si="2"/>
        <v>46.3</v>
      </c>
      <c r="H18" s="73">
        <f t="shared" si="2"/>
        <v>45.7</v>
      </c>
      <c r="I18" s="73">
        <f t="shared" si="2"/>
        <v>47.29</v>
      </c>
      <c r="J18" s="73">
        <f t="shared" si="2"/>
        <v>46.87</v>
      </c>
      <c r="K18" s="73">
        <f t="shared" si="2"/>
        <v>44.41</v>
      </c>
      <c r="L18" s="73">
        <f t="shared" si="2"/>
        <v>46.46</v>
      </c>
      <c r="M18" s="73">
        <f t="shared" si="2"/>
        <v>33.79</v>
      </c>
      <c r="N18" s="74">
        <f t="shared" si="2"/>
        <v>47.29</v>
      </c>
      <c r="P18" s="62"/>
      <c r="Q18" s="63" t="e">
        <f>IF(control!$C$3=1,calc!D18,NA())</f>
        <v>#N/A</v>
      </c>
      <c r="R18" s="63" t="e">
        <f>IF(control!$C$3=1,calc!E18,NA())</f>
        <v>#N/A</v>
      </c>
      <c r="S18" s="63" t="e">
        <f>IF(control!$C$3=1,calc!F18,NA())</f>
        <v>#N/A</v>
      </c>
      <c r="T18" s="63" t="e">
        <f>IF(control!$C$3=1,calc!G18,NA())</f>
        <v>#N/A</v>
      </c>
      <c r="U18" s="63" t="e">
        <f>IF(control!$C$3=1,calc!H18,NA())</f>
        <v>#N/A</v>
      </c>
      <c r="V18" s="63" t="e">
        <f>IF(control!$C$3=1,calc!I18,NA())</f>
        <v>#N/A</v>
      </c>
      <c r="W18" s="63" t="e">
        <f>IF(control!$C$3=1,calc!J18,NA())</f>
        <v>#N/A</v>
      </c>
      <c r="X18" s="63" t="e">
        <f>IF(control!$C$3=1,calc!K18,NA())</f>
        <v>#N/A</v>
      </c>
      <c r="Y18" s="63" t="e">
        <f>IF(control!$C$3=1,calc!L18,NA())</f>
        <v>#N/A</v>
      </c>
      <c r="Z18" s="63" t="e">
        <f>IF(control!$C$3=1,calc!M18,NA())</f>
        <v>#N/A</v>
      </c>
      <c r="AA18" s="64" t="e">
        <f>IF(control!$C$3=1,calc!N18,NA())</f>
        <v>#N/A</v>
      </c>
      <c r="AB18" s="60"/>
      <c r="AC18" s="65" t="e">
        <f>IF(control!$C$3=1,0.5,NA())</f>
        <v>#N/A</v>
      </c>
      <c r="AD18" s="69" t="e">
        <f>SUM($Q$15:Q18)-Q18</f>
        <v>#N/A</v>
      </c>
    </row>
    <row r="19" spans="2:30">
      <c r="B19" s="60">
        <f>data!B17</f>
        <v>10</v>
      </c>
      <c r="C19" s="62" t="str">
        <f>data!C17</f>
        <v>环太平洋其他地区</v>
      </c>
      <c r="D19" s="63">
        <f>data!D17</f>
        <v>0</v>
      </c>
      <c r="E19" s="63">
        <f>data!E17</f>
        <v>0</v>
      </c>
      <c r="F19" s="63">
        <f>data!F17</f>
        <v>0</v>
      </c>
      <c r="G19" s="63">
        <f>data!G17</f>
        <v>0</v>
      </c>
      <c r="H19" s="63">
        <f>data!H17</f>
        <v>0</v>
      </c>
      <c r="I19" s="63">
        <f>data!I17</f>
        <v>0.71</v>
      </c>
      <c r="J19" s="63">
        <f>data!J17</f>
        <v>0</v>
      </c>
      <c r="K19" s="63">
        <f>data!K17</f>
        <v>1.47</v>
      </c>
      <c r="L19" s="63">
        <f>data!L17</f>
        <v>0.9</v>
      </c>
      <c r="M19" s="63">
        <f>data!M17</f>
        <v>1.22</v>
      </c>
      <c r="N19" s="64">
        <f>data!N17</f>
        <v>0</v>
      </c>
      <c r="P19" s="62" t="str">
        <f>data!C17</f>
        <v>环太平洋其他地区</v>
      </c>
      <c r="Q19" s="63" t="e">
        <f>IF(control!$C$3=1,calc!D19,NA())</f>
        <v>#N/A</v>
      </c>
      <c r="R19" s="63" t="e">
        <f>IF(control!$C$3=1,calc!E19,NA())</f>
        <v>#N/A</v>
      </c>
      <c r="S19" s="63" t="e">
        <f>IF(control!$C$3=1,calc!F19,NA())</f>
        <v>#N/A</v>
      </c>
      <c r="T19" s="63" t="e">
        <f>IF(control!$C$3=1,calc!G19,NA())</f>
        <v>#N/A</v>
      </c>
      <c r="U19" s="63" t="e">
        <f>IF(control!$C$3=1,calc!H19,NA())</f>
        <v>#N/A</v>
      </c>
      <c r="V19" s="63" t="e">
        <f>IF(control!$C$3=1,calc!I19,NA())</f>
        <v>#N/A</v>
      </c>
      <c r="W19" s="63" t="e">
        <f>IF(control!$C$3=1,calc!J19,NA())</f>
        <v>#N/A</v>
      </c>
      <c r="X19" s="63" t="e">
        <f>IF(control!$C$3=1,calc!K19,NA())</f>
        <v>#N/A</v>
      </c>
      <c r="Y19" s="63" t="e">
        <f>IF(control!$C$3=1,calc!L19,NA())</f>
        <v>#N/A</v>
      </c>
      <c r="Z19" s="63" t="e">
        <f>IF(control!$C$3=1,calc!M19,NA())</f>
        <v>#N/A</v>
      </c>
      <c r="AA19" s="64" t="e">
        <f>IF(control!$C$3=1,calc!N19,NA())</f>
        <v>#N/A</v>
      </c>
      <c r="AB19" s="60"/>
      <c r="AC19" s="65" t="e">
        <f>IF(control!$C$3=1,0.5,NA())</f>
        <v>#N/A</v>
      </c>
      <c r="AD19" s="69" t="e">
        <f>SUM($Q$15:Q19)-Q19</f>
        <v>#N/A</v>
      </c>
    </row>
    <row r="20" spans="2:30">
      <c r="C20" s="62"/>
      <c r="D20" s="73">
        <f t="shared" ref="D20:N20" si="3">MAX($D19:$N19)-D19+vgap_2</f>
        <v>35.26</v>
      </c>
      <c r="E20" s="73">
        <f t="shared" si="3"/>
        <v>35.26</v>
      </c>
      <c r="F20" s="73">
        <f t="shared" si="3"/>
        <v>35.26</v>
      </c>
      <c r="G20" s="73">
        <f t="shared" si="3"/>
        <v>35.26</v>
      </c>
      <c r="H20" s="73">
        <f t="shared" si="3"/>
        <v>35.26</v>
      </c>
      <c r="I20" s="73">
        <f t="shared" si="3"/>
        <v>34.549999999999997</v>
      </c>
      <c r="J20" s="73">
        <f t="shared" si="3"/>
        <v>35.26</v>
      </c>
      <c r="K20" s="73">
        <f t="shared" si="3"/>
        <v>33.79</v>
      </c>
      <c r="L20" s="73">
        <f t="shared" si="3"/>
        <v>34.36</v>
      </c>
      <c r="M20" s="73">
        <f t="shared" si="3"/>
        <v>34.04</v>
      </c>
      <c r="N20" s="74">
        <f t="shared" si="3"/>
        <v>35.26</v>
      </c>
      <c r="P20" s="62"/>
      <c r="Q20" s="63" t="e">
        <f>IF(control!$C$3=1,calc!D20,NA())</f>
        <v>#N/A</v>
      </c>
      <c r="R20" s="63" t="e">
        <f>IF(control!$C$3=1,calc!E20,NA())</f>
        <v>#N/A</v>
      </c>
      <c r="S20" s="63" t="e">
        <f>IF(control!$C$3=1,calc!F20,NA())</f>
        <v>#N/A</v>
      </c>
      <c r="T20" s="63" t="e">
        <f>IF(control!$C$3=1,calc!G20,NA())</f>
        <v>#N/A</v>
      </c>
      <c r="U20" s="63" t="e">
        <f>IF(control!$C$3=1,calc!H20,NA())</f>
        <v>#N/A</v>
      </c>
      <c r="V20" s="63" t="e">
        <f>IF(control!$C$3=1,calc!I20,NA())</f>
        <v>#N/A</v>
      </c>
      <c r="W20" s="63" t="e">
        <f>IF(control!$C$3=1,calc!J20,NA())</f>
        <v>#N/A</v>
      </c>
      <c r="X20" s="63" t="e">
        <f>IF(control!$C$3=1,calc!K20,NA())</f>
        <v>#N/A</v>
      </c>
      <c r="Y20" s="63" t="e">
        <f>IF(control!$C$3=1,calc!L20,NA())</f>
        <v>#N/A</v>
      </c>
      <c r="Z20" s="63" t="e">
        <f>IF(control!$C$3=1,calc!M20,NA())</f>
        <v>#N/A</v>
      </c>
      <c r="AA20" s="64" t="e">
        <f>IF(control!$C$3=1,calc!N20,NA())</f>
        <v>#N/A</v>
      </c>
      <c r="AB20" s="60"/>
      <c r="AC20" s="65" t="e">
        <f>IF(control!$C$3=1,0.5,NA())</f>
        <v>#N/A</v>
      </c>
      <c r="AD20" s="69" t="e">
        <f>SUM($Q$15:Q20)-Q20</f>
        <v>#N/A</v>
      </c>
    </row>
    <row r="21" spans="2:30">
      <c r="B21" s="60">
        <f>data!B18</f>
        <v>9</v>
      </c>
      <c r="C21" s="62" t="str">
        <f>data!C18</f>
        <v>亚洲其他国家及地区</v>
      </c>
      <c r="D21" s="63">
        <f>data!D18</f>
        <v>0</v>
      </c>
      <c r="E21" s="63">
        <f>data!E18</f>
        <v>0.15</v>
      </c>
      <c r="F21" s="63">
        <f>data!F18</f>
        <v>0.82</v>
      </c>
      <c r="G21" s="63">
        <f>data!G18</f>
        <v>0</v>
      </c>
      <c r="H21" s="63">
        <f>data!H18</f>
        <v>2.5</v>
      </c>
      <c r="I21" s="63">
        <f>data!I18</f>
        <v>3.17</v>
      </c>
      <c r="J21" s="63">
        <f>data!J18</f>
        <v>21.87</v>
      </c>
      <c r="K21" s="63">
        <f>data!K18</f>
        <v>4.21</v>
      </c>
      <c r="L21" s="63">
        <f>data!L18</f>
        <v>1.18</v>
      </c>
      <c r="M21" s="63">
        <f>data!M18</f>
        <v>1.01</v>
      </c>
      <c r="N21" s="64">
        <f>data!N18</f>
        <v>2.46</v>
      </c>
      <c r="P21" s="62" t="str">
        <f>data!C18</f>
        <v>亚洲其他国家及地区</v>
      </c>
      <c r="Q21" s="63" t="e">
        <f>IF(control!$C$3=1,calc!D21,NA())</f>
        <v>#N/A</v>
      </c>
      <c r="R21" s="63" t="e">
        <f>IF(control!$C$3=1,calc!E21,NA())</f>
        <v>#N/A</v>
      </c>
      <c r="S21" s="63" t="e">
        <f>IF(control!$C$3=1,calc!F21,NA())</f>
        <v>#N/A</v>
      </c>
      <c r="T21" s="63" t="e">
        <f>IF(control!$C$3=1,calc!G21,NA())</f>
        <v>#N/A</v>
      </c>
      <c r="U21" s="63" t="e">
        <f>IF(control!$C$3=1,calc!H21,NA())</f>
        <v>#N/A</v>
      </c>
      <c r="V21" s="63" t="e">
        <f>IF(control!$C$3=1,calc!I21,NA())</f>
        <v>#N/A</v>
      </c>
      <c r="W21" s="63" t="e">
        <f>IF(control!$C$3=1,calc!J21,NA())</f>
        <v>#N/A</v>
      </c>
      <c r="X21" s="63" t="e">
        <f>IF(control!$C$3=1,calc!K21,NA())</f>
        <v>#N/A</v>
      </c>
      <c r="Y21" s="63" t="e">
        <f>IF(control!$C$3=1,calc!L21,NA())</f>
        <v>#N/A</v>
      </c>
      <c r="Z21" s="63" t="e">
        <f>IF(control!$C$3=1,calc!M21,NA())</f>
        <v>#N/A</v>
      </c>
      <c r="AA21" s="64" t="e">
        <f>IF(control!$C$3=1,calc!N21,NA())</f>
        <v>#N/A</v>
      </c>
      <c r="AB21" s="60"/>
      <c r="AC21" s="65" t="e">
        <f>IF(control!$C$3=1,0.5,NA())</f>
        <v>#N/A</v>
      </c>
      <c r="AD21" s="69" t="e">
        <f>SUM($Q$15:Q21)-Q21</f>
        <v>#N/A</v>
      </c>
    </row>
    <row r="22" spans="2:30">
      <c r="C22" s="62"/>
      <c r="D22" s="73">
        <f t="shared" ref="D22:N22" si="4">MAX($D21:$N21)-D21+vgap_2</f>
        <v>55.66</v>
      </c>
      <c r="E22" s="73">
        <f t="shared" si="4"/>
        <v>55.510000000000005</v>
      </c>
      <c r="F22" s="73">
        <f t="shared" si="4"/>
        <v>54.84</v>
      </c>
      <c r="G22" s="73">
        <f t="shared" si="4"/>
        <v>55.66</v>
      </c>
      <c r="H22" s="73">
        <f t="shared" si="4"/>
        <v>53.16</v>
      </c>
      <c r="I22" s="73">
        <f t="shared" si="4"/>
        <v>52.49</v>
      </c>
      <c r="J22" s="73">
        <f t="shared" si="4"/>
        <v>33.79</v>
      </c>
      <c r="K22" s="73">
        <f t="shared" si="4"/>
        <v>51.45</v>
      </c>
      <c r="L22" s="73">
        <f t="shared" si="4"/>
        <v>54.480000000000004</v>
      </c>
      <c r="M22" s="73">
        <f t="shared" si="4"/>
        <v>54.65</v>
      </c>
      <c r="N22" s="74">
        <f t="shared" si="4"/>
        <v>53.2</v>
      </c>
      <c r="P22" s="62"/>
      <c r="Q22" s="63" t="e">
        <f>IF(control!$C$3=1,calc!D22,NA())</f>
        <v>#N/A</v>
      </c>
      <c r="R22" s="63" t="e">
        <f>IF(control!$C$3=1,calc!E22,NA())</f>
        <v>#N/A</v>
      </c>
      <c r="S22" s="63" t="e">
        <f>IF(control!$C$3=1,calc!F22,NA())</f>
        <v>#N/A</v>
      </c>
      <c r="T22" s="63" t="e">
        <f>IF(control!$C$3=1,calc!G22,NA())</f>
        <v>#N/A</v>
      </c>
      <c r="U22" s="63" t="e">
        <f>IF(control!$C$3=1,calc!H22,NA())</f>
        <v>#N/A</v>
      </c>
      <c r="V22" s="63" t="e">
        <f>IF(control!$C$3=1,calc!I22,NA())</f>
        <v>#N/A</v>
      </c>
      <c r="W22" s="63" t="e">
        <f>IF(control!$C$3=1,calc!J22,NA())</f>
        <v>#N/A</v>
      </c>
      <c r="X22" s="63" t="e">
        <f>IF(control!$C$3=1,calc!K22,NA())</f>
        <v>#N/A</v>
      </c>
      <c r="Y22" s="63" t="e">
        <f>IF(control!$C$3=1,calc!L22,NA())</f>
        <v>#N/A</v>
      </c>
      <c r="Z22" s="63" t="e">
        <f>IF(control!$C$3=1,calc!M22,NA())</f>
        <v>#N/A</v>
      </c>
      <c r="AA22" s="64" t="e">
        <f>IF(control!$C$3=1,calc!N22,NA())</f>
        <v>#N/A</v>
      </c>
      <c r="AB22" s="60"/>
      <c r="AC22" s="65" t="e">
        <f>IF(control!$C$3=1,0.5,NA())</f>
        <v>#N/A</v>
      </c>
      <c r="AD22" s="69" t="e">
        <f>SUM($Q$15:Q22)-Q22</f>
        <v>#N/A</v>
      </c>
    </row>
    <row r="23" spans="2:30">
      <c r="B23" s="60">
        <f>data!B19</f>
        <v>8</v>
      </c>
      <c r="C23" s="62" t="str">
        <f>data!C19</f>
        <v>韩国</v>
      </c>
      <c r="D23" s="63">
        <f>data!D19</f>
        <v>0</v>
      </c>
      <c r="E23" s="63">
        <f>data!E19</f>
        <v>0</v>
      </c>
      <c r="F23" s="63">
        <f>data!F19</f>
        <v>0.28999999999999998</v>
      </c>
      <c r="G23" s="63">
        <f>data!G19</f>
        <v>0</v>
      </c>
      <c r="H23" s="63">
        <f>data!H19</f>
        <v>0</v>
      </c>
      <c r="I23" s="63">
        <f>data!I19</f>
        <v>0.72</v>
      </c>
      <c r="J23" s="63">
        <f>data!J19</f>
        <v>0</v>
      </c>
      <c r="K23" s="63">
        <f>data!K19</f>
        <v>2.78</v>
      </c>
      <c r="L23" s="63">
        <f>data!L19</f>
        <v>0.03</v>
      </c>
      <c r="M23" s="63">
        <f>data!M19</f>
        <v>2.06</v>
      </c>
      <c r="N23" s="64">
        <f>data!N19</f>
        <v>0</v>
      </c>
      <c r="P23" s="62" t="str">
        <f>data!C19</f>
        <v>韩国</v>
      </c>
      <c r="Q23" s="63" t="e">
        <f>IF(control!$C$3=1,calc!D23,NA())</f>
        <v>#N/A</v>
      </c>
      <c r="R23" s="63" t="e">
        <f>IF(control!$C$3=1,calc!E23,NA())</f>
        <v>#N/A</v>
      </c>
      <c r="S23" s="63" t="e">
        <f>IF(control!$C$3=1,calc!F23,NA())</f>
        <v>#N/A</v>
      </c>
      <c r="T23" s="63" t="e">
        <f>IF(control!$C$3=1,calc!G23,NA())</f>
        <v>#N/A</v>
      </c>
      <c r="U23" s="63" t="e">
        <f>IF(control!$C$3=1,calc!H23,NA())</f>
        <v>#N/A</v>
      </c>
      <c r="V23" s="63" t="e">
        <f>IF(control!$C$3=1,calc!I23,NA())</f>
        <v>#N/A</v>
      </c>
      <c r="W23" s="63" t="e">
        <f>IF(control!$C$3=1,calc!J23,NA())</f>
        <v>#N/A</v>
      </c>
      <c r="X23" s="63" t="e">
        <f>IF(control!$C$3=1,calc!K23,NA())</f>
        <v>#N/A</v>
      </c>
      <c r="Y23" s="63" t="e">
        <f>IF(control!$C$3=1,calc!L23,NA())</f>
        <v>#N/A</v>
      </c>
      <c r="Z23" s="63" t="e">
        <f>IF(control!$C$3=1,calc!M23,NA())</f>
        <v>#N/A</v>
      </c>
      <c r="AA23" s="64" t="e">
        <f>IF(control!$C$3=1,calc!N23,NA())</f>
        <v>#N/A</v>
      </c>
      <c r="AB23" s="60"/>
      <c r="AC23" s="65" t="e">
        <f>IF(control!$C$3=1,0.5,NA())</f>
        <v>#N/A</v>
      </c>
      <c r="AD23" s="69" t="e">
        <f>SUM($Q$15:Q23)-Q23</f>
        <v>#N/A</v>
      </c>
    </row>
    <row r="24" spans="2:30">
      <c r="C24" s="62"/>
      <c r="D24" s="73">
        <f t="shared" ref="D24:N24" si="5">MAX($D23:$N23)-D23+vgap_2</f>
        <v>36.57</v>
      </c>
      <c r="E24" s="73">
        <f t="shared" si="5"/>
        <v>36.57</v>
      </c>
      <c r="F24" s="73">
        <f t="shared" si="5"/>
        <v>36.28</v>
      </c>
      <c r="G24" s="73">
        <f t="shared" si="5"/>
        <v>36.57</v>
      </c>
      <c r="H24" s="73">
        <f t="shared" si="5"/>
        <v>36.57</v>
      </c>
      <c r="I24" s="73">
        <f t="shared" si="5"/>
        <v>35.85</v>
      </c>
      <c r="J24" s="73">
        <f t="shared" si="5"/>
        <v>36.57</v>
      </c>
      <c r="K24" s="73">
        <f t="shared" si="5"/>
        <v>33.79</v>
      </c>
      <c r="L24" s="73">
        <f t="shared" si="5"/>
        <v>36.54</v>
      </c>
      <c r="M24" s="73">
        <f t="shared" si="5"/>
        <v>34.51</v>
      </c>
      <c r="N24" s="74">
        <f t="shared" si="5"/>
        <v>36.57</v>
      </c>
      <c r="P24" s="62"/>
      <c r="Q24" s="63" t="e">
        <f>IF(control!$C$3=1,calc!D24,NA())</f>
        <v>#N/A</v>
      </c>
      <c r="R24" s="63" t="e">
        <f>IF(control!$C$3=1,calc!E24,NA())</f>
        <v>#N/A</v>
      </c>
      <c r="S24" s="63" t="e">
        <f>IF(control!$C$3=1,calc!F24,NA())</f>
        <v>#N/A</v>
      </c>
      <c r="T24" s="63" t="e">
        <f>IF(control!$C$3=1,calc!G24,NA())</f>
        <v>#N/A</v>
      </c>
      <c r="U24" s="63" t="e">
        <f>IF(control!$C$3=1,calc!H24,NA())</f>
        <v>#N/A</v>
      </c>
      <c r="V24" s="63" t="e">
        <f>IF(control!$C$3=1,calc!I24,NA())</f>
        <v>#N/A</v>
      </c>
      <c r="W24" s="63" t="e">
        <f>IF(control!$C$3=1,calc!J24,NA())</f>
        <v>#N/A</v>
      </c>
      <c r="X24" s="63" t="e">
        <f>IF(control!$C$3=1,calc!K24,NA())</f>
        <v>#N/A</v>
      </c>
      <c r="Y24" s="63" t="e">
        <f>IF(control!$C$3=1,calc!L24,NA())</f>
        <v>#N/A</v>
      </c>
      <c r="Z24" s="63" t="e">
        <f>IF(control!$C$3=1,calc!M24,NA())</f>
        <v>#N/A</v>
      </c>
      <c r="AA24" s="64" t="e">
        <f>IF(control!$C$3=1,calc!N24,NA())</f>
        <v>#N/A</v>
      </c>
      <c r="AB24" s="60"/>
      <c r="AC24" s="65" t="e">
        <f>IF(control!$C$3=1,0.5,NA())</f>
        <v>#N/A</v>
      </c>
      <c r="AD24" s="69" t="e">
        <f>SUM($Q$15:Q24)-Q24</f>
        <v>#N/A</v>
      </c>
    </row>
    <row r="25" spans="2:30">
      <c r="B25" s="60">
        <f>data!B20</f>
        <v>7</v>
      </c>
      <c r="C25" s="62" t="str">
        <f>data!C20</f>
        <v>日本</v>
      </c>
      <c r="D25" s="63">
        <f>data!D20</f>
        <v>2.79</v>
      </c>
      <c r="E25" s="63">
        <f>data!E20</f>
        <v>1.52</v>
      </c>
      <c r="F25" s="63">
        <f>data!F20</f>
        <v>0</v>
      </c>
      <c r="G25" s="63">
        <f>data!G20</f>
        <v>0</v>
      </c>
      <c r="H25" s="63">
        <f>data!H20</f>
        <v>0.84</v>
      </c>
      <c r="I25" s="63">
        <f>data!I20</f>
        <v>16.09</v>
      </c>
      <c r="J25" s="63">
        <f>data!J20</f>
        <v>1.07</v>
      </c>
      <c r="K25" s="63">
        <f>data!K20</f>
        <v>6.01</v>
      </c>
      <c r="L25" s="63">
        <f>data!L20</f>
        <v>3.99</v>
      </c>
      <c r="M25" s="63">
        <f>data!M20</f>
        <v>14.64</v>
      </c>
      <c r="N25" s="64">
        <f>data!N20</f>
        <v>0</v>
      </c>
      <c r="P25" s="62" t="str">
        <f>data!C20</f>
        <v>日本</v>
      </c>
      <c r="Q25" s="63" t="e">
        <f>IF(control!$C$3=1,calc!D25,NA())</f>
        <v>#N/A</v>
      </c>
      <c r="R25" s="63" t="e">
        <f>IF(control!$C$3=1,calc!E25,NA())</f>
        <v>#N/A</v>
      </c>
      <c r="S25" s="63" t="e">
        <f>IF(control!$C$3=1,calc!F25,NA())</f>
        <v>#N/A</v>
      </c>
      <c r="T25" s="63" t="e">
        <f>IF(control!$C$3=1,calc!G25,NA())</f>
        <v>#N/A</v>
      </c>
      <c r="U25" s="63" t="e">
        <f>IF(control!$C$3=1,calc!H25,NA())</f>
        <v>#N/A</v>
      </c>
      <c r="V25" s="63" t="e">
        <f>IF(control!$C$3=1,calc!I25,NA())</f>
        <v>#N/A</v>
      </c>
      <c r="W25" s="63" t="e">
        <f>IF(control!$C$3=1,calc!J25,NA())</f>
        <v>#N/A</v>
      </c>
      <c r="X25" s="63" t="e">
        <f>IF(control!$C$3=1,calc!K25,NA())</f>
        <v>#N/A</v>
      </c>
      <c r="Y25" s="63" t="e">
        <f>IF(control!$C$3=1,calc!L25,NA())</f>
        <v>#N/A</v>
      </c>
      <c r="Z25" s="63" t="e">
        <f>IF(control!$C$3=1,calc!M25,NA())</f>
        <v>#N/A</v>
      </c>
      <c r="AA25" s="64" t="e">
        <f>IF(control!$C$3=1,calc!N25,NA())</f>
        <v>#N/A</v>
      </c>
      <c r="AB25" s="60"/>
      <c r="AC25" s="65" t="e">
        <f>IF(control!$C$3=1,0.5,NA())</f>
        <v>#N/A</v>
      </c>
      <c r="AD25" s="69" t="e">
        <f>SUM($Q$15:Q25)-Q25</f>
        <v>#N/A</v>
      </c>
    </row>
    <row r="26" spans="2:30">
      <c r="C26" s="62"/>
      <c r="D26" s="73">
        <f t="shared" ref="D26:N26" si="6">MAX($D25:$N25)-D25+vgap_2</f>
        <v>47.09</v>
      </c>
      <c r="E26" s="73">
        <f t="shared" si="6"/>
        <v>48.36</v>
      </c>
      <c r="F26" s="73">
        <f t="shared" si="6"/>
        <v>49.879999999999995</v>
      </c>
      <c r="G26" s="73">
        <f t="shared" si="6"/>
        <v>49.879999999999995</v>
      </c>
      <c r="H26" s="73">
        <f t="shared" si="6"/>
        <v>49.04</v>
      </c>
      <c r="I26" s="73">
        <f t="shared" si="6"/>
        <v>33.79</v>
      </c>
      <c r="J26" s="73">
        <f t="shared" si="6"/>
        <v>48.81</v>
      </c>
      <c r="K26" s="73">
        <f t="shared" si="6"/>
        <v>43.87</v>
      </c>
      <c r="L26" s="73">
        <f t="shared" si="6"/>
        <v>45.89</v>
      </c>
      <c r="M26" s="73">
        <f t="shared" si="6"/>
        <v>35.239999999999995</v>
      </c>
      <c r="N26" s="74">
        <f t="shared" si="6"/>
        <v>49.879999999999995</v>
      </c>
      <c r="P26" s="62"/>
      <c r="Q26" s="63" t="e">
        <f>IF(control!$C$3=1,calc!D26,NA())</f>
        <v>#N/A</v>
      </c>
      <c r="R26" s="63" t="e">
        <f>IF(control!$C$3=1,calc!E26,NA())</f>
        <v>#N/A</v>
      </c>
      <c r="S26" s="63" t="e">
        <f>IF(control!$C$3=1,calc!F26,NA())</f>
        <v>#N/A</v>
      </c>
      <c r="T26" s="63" t="e">
        <f>IF(control!$C$3=1,calc!G26,NA())</f>
        <v>#N/A</v>
      </c>
      <c r="U26" s="63" t="e">
        <f>IF(control!$C$3=1,calc!H26,NA())</f>
        <v>#N/A</v>
      </c>
      <c r="V26" s="63" t="e">
        <f>IF(control!$C$3=1,calc!I26,NA())</f>
        <v>#N/A</v>
      </c>
      <c r="W26" s="63" t="e">
        <f>IF(control!$C$3=1,calc!J26,NA())</f>
        <v>#N/A</v>
      </c>
      <c r="X26" s="63" t="e">
        <f>IF(control!$C$3=1,calc!K26,NA())</f>
        <v>#N/A</v>
      </c>
      <c r="Y26" s="63" t="e">
        <f>IF(control!$C$3=1,calc!L26,NA())</f>
        <v>#N/A</v>
      </c>
      <c r="Z26" s="63" t="e">
        <f>IF(control!$C$3=1,calc!M26,NA())</f>
        <v>#N/A</v>
      </c>
      <c r="AA26" s="64" t="e">
        <f>IF(control!$C$3=1,calc!N26,NA())</f>
        <v>#N/A</v>
      </c>
      <c r="AB26" s="60"/>
      <c r="AC26" s="65" t="e">
        <f>IF(control!$C$3=1,0.5,NA())</f>
        <v>#N/A</v>
      </c>
      <c r="AD26" s="69" t="e">
        <f>SUM($Q$15:Q26)-Q26</f>
        <v>#N/A</v>
      </c>
    </row>
    <row r="27" spans="2:30">
      <c r="B27" s="60">
        <f>data!B21</f>
        <v>6</v>
      </c>
      <c r="C27" s="62" t="str">
        <f>data!C21</f>
        <v>德国</v>
      </c>
      <c r="D27" s="63">
        <f>data!D21</f>
        <v>1.0900000000000001</v>
      </c>
      <c r="E27" s="63">
        <f>data!E21</f>
        <v>0</v>
      </c>
      <c r="F27" s="63">
        <f>data!F21</f>
        <v>0</v>
      </c>
      <c r="G27" s="63">
        <f>data!G21</f>
        <v>0</v>
      </c>
      <c r="H27" s="63">
        <f>data!H21</f>
        <v>0.26</v>
      </c>
      <c r="I27" s="63">
        <f>data!I21</f>
        <v>0</v>
      </c>
      <c r="J27" s="63">
        <f>data!J21</f>
        <v>1.77</v>
      </c>
      <c r="K27" s="63">
        <f>data!K21</f>
        <v>0.2</v>
      </c>
      <c r="L27" s="63">
        <f>data!L21</f>
        <v>0.31</v>
      </c>
      <c r="M27" s="63">
        <f>data!M21</f>
        <v>0.53</v>
      </c>
      <c r="N27" s="64">
        <f>data!N21</f>
        <v>0</v>
      </c>
      <c r="P27" s="62" t="str">
        <f>data!C21</f>
        <v>德国</v>
      </c>
      <c r="Q27" s="63" t="e">
        <f>IF(control!$C$3=1,calc!D27,NA())</f>
        <v>#N/A</v>
      </c>
      <c r="R27" s="63" t="e">
        <f>IF(control!$C$3=1,calc!E27,NA())</f>
        <v>#N/A</v>
      </c>
      <c r="S27" s="63" t="e">
        <f>IF(control!$C$3=1,calc!F27,NA())</f>
        <v>#N/A</v>
      </c>
      <c r="T27" s="63" t="e">
        <f>IF(control!$C$3=1,calc!G27,NA())</f>
        <v>#N/A</v>
      </c>
      <c r="U27" s="63" t="e">
        <f>IF(control!$C$3=1,calc!H27,NA())</f>
        <v>#N/A</v>
      </c>
      <c r="V27" s="63" t="e">
        <f>IF(control!$C$3=1,calc!I27,NA())</f>
        <v>#N/A</v>
      </c>
      <c r="W27" s="63" t="e">
        <f>IF(control!$C$3=1,calc!J27,NA())</f>
        <v>#N/A</v>
      </c>
      <c r="X27" s="63" t="e">
        <f>IF(control!$C$3=1,calc!K27,NA())</f>
        <v>#N/A</v>
      </c>
      <c r="Y27" s="63" t="e">
        <f>IF(control!$C$3=1,calc!L27,NA())</f>
        <v>#N/A</v>
      </c>
      <c r="Z27" s="63" t="e">
        <f>IF(control!$C$3=1,calc!M27,NA())</f>
        <v>#N/A</v>
      </c>
      <c r="AA27" s="64" t="e">
        <f>IF(control!$C$3=1,calc!N27,NA())</f>
        <v>#N/A</v>
      </c>
      <c r="AB27" s="60"/>
      <c r="AC27" s="65" t="e">
        <f>IF(control!$C$3=1,0.5,NA())</f>
        <v>#N/A</v>
      </c>
      <c r="AD27" s="69" t="e">
        <f>SUM($Q$15:Q27)-Q27</f>
        <v>#N/A</v>
      </c>
    </row>
    <row r="28" spans="2:30">
      <c r="C28" s="62"/>
      <c r="D28" s="73">
        <f t="shared" ref="D28:N28" si="7">MAX($D27:$N27)-D27+vgap_2</f>
        <v>34.47</v>
      </c>
      <c r="E28" s="73">
        <f t="shared" si="7"/>
        <v>35.56</v>
      </c>
      <c r="F28" s="73">
        <f t="shared" si="7"/>
        <v>35.56</v>
      </c>
      <c r="G28" s="73">
        <f t="shared" si="7"/>
        <v>35.56</v>
      </c>
      <c r="H28" s="73">
        <f t="shared" si="7"/>
        <v>35.299999999999997</v>
      </c>
      <c r="I28" s="73">
        <f t="shared" si="7"/>
        <v>35.56</v>
      </c>
      <c r="J28" s="73">
        <f t="shared" si="7"/>
        <v>33.79</v>
      </c>
      <c r="K28" s="73">
        <f t="shared" si="7"/>
        <v>35.36</v>
      </c>
      <c r="L28" s="73">
        <f t="shared" si="7"/>
        <v>35.25</v>
      </c>
      <c r="M28" s="73">
        <f t="shared" si="7"/>
        <v>35.03</v>
      </c>
      <c r="N28" s="74">
        <f t="shared" si="7"/>
        <v>35.56</v>
      </c>
      <c r="P28" s="62"/>
      <c r="Q28" s="63" t="e">
        <f>IF(control!$C$3=1,calc!D28,NA())</f>
        <v>#N/A</v>
      </c>
      <c r="R28" s="63" t="e">
        <f>IF(control!$C$3=1,calc!E28,NA())</f>
        <v>#N/A</v>
      </c>
      <c r="S28" s="63" t="e">
        <f>IF(control!$C$3=1,calc!F28,NA())</f>
        <v>#N/A</v>
      </c>
      <c r="T28" s="63" t="e">
        <f>IF(control!$C$3=1,calc!G28,NA())</f>
        <v>#N/A</v>
      </c>
      <c r="U28" s="63" t="e">
        <f>IF(control!$C$3=1,calc!H28,NA())</f>
        <v>#N/A</v>
      </c>
      <c r="V28" s="63" t="e">
        <f>IF(control!$C$3=1,calc!I28,NA())</f>
        <v>#N/A</v>
      </c>
      <c r="W28" s="63" t="e">
        <f>IF(control!$C$3=1,calc!J28,NA())</f>
        <v>#N/A</v>
      </c>
      <c r="X28" s="63" t="e">
        <f>IF(control!$C$3=1,calc!K28,NA())</f>
        <v>#N/A</v>
      </c>
      <c r="Y28" s="63" t="e">
        <f>IF(control!$C$3=1,calc!L28,NA())</f>
        <v>#N/A</v>
      </c>
      <c r="Z28" s="63" t="e">
        <f>IF(control!$C$3=1,calc!M28,NA())</f>
        <v>#N/A</v>
      </c>
      <c r="AA28" s="64" t="e">
        <f>IF(control!$C$3=1,calc!N28,NA())</f>
        <v>#N/A</v>
      </c>
      <c r="AB28" s="60"/>
      <c r="AC28" s="65" t="e">
        <f>IF(control!$C$3=1,0.5,NA())</f>
        <v>#N/A</v>
      </c>
      <c r="AD28" s="69" t="e">
        <f>SUM($Q$15:Q28)-Q28</f>
        <v>#N/A</v>
      </c>
    </row>
    <row r="29" spans="2:30">
      <c r="B29" s="60">
        <f>data!B22</f>
        <v>5</v>
      </c>
      <c r="C29" s="62" t="str">
        <f>data!C22</f>
        <v>英国</v>
      </c>
      <c r="D29" s="63">
        <f>data!D22</f>
        <v>0</v>
      </c>
      <c r="E29" s="63">
        <f>data!E22</f>
        <v>0</v>
      </c>
      <c r="F29" s="63">
        <f>data!F22</f>
        <v>2.02</v>
      </c>
      <c r="G29" s="63">
        <f>data!G22</f>
        <v>0.25</v>
      </c>
      <c r="H29" s="63">
        <f>data!H22</f>
        <v>0.32</v>
      </c>
      <c r="I29" s="63">
        <f>data!I22</f>
        <v>4.8899999999999997</v>
      </c>
      <c r="J29" s="63">
        <f>data!J22</f>
        <v>40.56</v>
      </c>
      <c r="K29" s="63">
        <f>data!K22</f>
        <v>30.43</v>
      </c>
      <c r="L29" s="63">
        <f>data!L22</f>
        <v>15.4</v>
      </c>
      <c r="M29" s="63">
        <f>data!M22</f>
        <v>14.62</v>
      </c>
      <c r="N29" s="64">
        <f>data!N22</f>
        <v>1.63</v>
      </c>
      <c r="P29" s="62" t="str">
        <f>data!C22</f>
        <v>英国</v>
      </c>
      <c r="Q29" s="63" t="e">
        <f>IF(control!$C$3=1,calc!D29,NA())</f>
        <v>#N/A</v>
      </c>
      <c r="R29" s="63" t="e">
        <f>IF(control!$C$3=1,calc!E29,NA())</f>
        <v>#N/A</v>
      </c>
      <c r="S29" s="63" t="e">
        <f>IF(control!$C$3=1,calc!F29,NA())</f>
        <v>#N/A</v>
      </c>
      <c r="T29" s="63" t="e">
        <f>IF(control!$C$3=1,calc!G29,NA())</f>
        <v>#N/A</v>
      </c>
      <c r="U29" s="63" t="e">
        <f>IF(control!$C$3=1,calc!H29,NA())</f>
        <v>#N/A</v>
      </c>
      <c r="V29" s="63" t="e">
        <f>IF(control!$C$3=1,calc!I29,NA())</f>
        <v>#N/A</v>
      </c>
      <c r="W29" s="63" t="e">
        <f>IF(control!$C$3=1,calc!J29,NA())</f>
        <v>#N/A</v>
      </c>
      <c r="X29" s="63" t="e">
        <f>IF(control!$C$3=1,calc!K29,NA())</f>
        <v>#N/A</v>
      </c>
      <c r="Y29" s="63" t="e">
        <f>IF(control!$C$3=1,calc!L29,NA())</f>
        <v>#N/A</v>
      </c>
      <c r="Z29" s="63" t="e">
        <f>IF(control!$C$3=1,calc!M29,NA())</f>
        <v>#N/A</v>
      </c>
      <c r="AA29" s="64" t="e">
        <f>IF(control!$C$3=1,calc!N29,NA())</f>
        <v>#N/A</v>
      </c>
      <c r="AB29" s="60"/>
      <c r="AC29" s="65" t="e">
        <f>IF(control!$C$3=1,0.5,NA())</f>
        <v>#N/A</v>
      </c>
      <c r="AD29" s="69" t="e">
        <f>SUM($Q$15:Q29)-Q29</f>
        <v>#N/A</v>
      </c>
    </row>
    <row r="30" spans="2:30">
      <c r="C30" s="62"/>
      <c r="D30" s="73">
        <f t="shared" ref="D30:N30" si="8">MAX($D29:$N29)-D29+vgap_2</f>
        <v>74.349999999999994</v>
      </c>
      <c r="E30" s="73">
        <f t="shared" si="8"/>
        <v>74.349999999999994</v>
      </c>
      <c r="F30" s="73">
        <f t="shared" si="8"/>
        <v>72.33</v>
      </c>
      <c r="G30" s="73">
        <f t="shared" si="8"/>
        <v>74.099999999999994</v>
      </c>
      <c r="H30" s="73">
        <f t="shared" si="8"/>
        <v>74.03</v>
      </c>
      <c r="I30" s="73">
        <f t="shared" si="8"/>
        <v>69.460000000000008</v>
      </c>
      <c r="J30" s="73">
        <f t="shared" si="8"/>
        <v>33.79</v>
      </c>
      <c r="K30" s="73">
        <f t="shared" si="8"/>
        <v>43.92</v>
      </c>
      <c r="L30" s="73">
        <f t="shared" si="8"/>
        <v>58.95</v>
      </c>
      <c r="M30" s="73">
        <f t="shared" si="8"/>
        <v>59.730000000000004</v>
      </c>
      <c r="N30" s="74">
        <f t="shared" si="8"/>
        <v>72.72</v>
      </c>
      <c r="P30" s="62"/>
      <c r="Q30" s="63" t="e">
        <f>IF(control!$C$3=1,calc!D30,NA())</f>
        <v>#N/A</v>
      </c>
      <c r="R30" s="63" t="e">
        <f>IF(control!$C$3=1,calc!E30,NA())</f>
        <v>#N/A</v>
      </c>
      <c r="S30" s="63" t="e">
        <f>IF(control!$C$3=1,calc!F30,NA())</f>
        <v>#N/A</v>
      </c>
      <c r="T30" s="63" t="e">
        <f>IF(control!$C$3=1,calc!G30,NA())</f>
        <v>#N/A</v>
      </c>
      <c r="U30" s="63" t="e">
        <f>IF(control!$C$3=1,calc!H30,NA())</f>
        <v>#N/A</v>
      </c>
      <c r="V30" s="63" t="e">
        <f>IF(control!$C$3=1,calc!I30,NA())</f>
        <v>#N/A</v>
      </c>
      <c r="W30" s="63" t="e">
        <f>IF(control!$C$3=1,calc!J30,NA())</f>
        <v>#N/A</v>
      </c>
      <c r="X30" s="63" t="e">
        <f>IF(control!$C$3=1,calc!K30,NA())</f>
        <v>#N/A</v>
      </c>
      <c r="Y30" s="63" t="e">
        <f>IF(control!$C$3=1,calc!L30,NA())</f>
        <v>#N/A</v>
      </c>
      <c r="Z30" s="63" t="e">
        <f>IF(control!$C$3=1,calc!M30,NA())</f>
        <v>#N/A</v>
      </c>
      <c r="AA30" s="64" t="e">
        <f>IF(control!$C$3=1,calc!N30,NA())</f>
        <v>#N/A</v>
      </c>
      <c r="AB30" s="60"/>
      <c r="AC30" s="65" t="e">
        <f>IF(control!$C$3=1,0.5,NA())</f>
        <v>#N/A</v>
      </c>
      <c r="AD30" s="69" t="e">
        <f>SUM($Q$15:Q30)-Q30</f>
        <v>#N/A</v>
      </c>
    </row>
    <row r="31" spans="2:30">
      <c r="B31" s="60">
        <f>data!B23</f>
        <v>4</v>
      </c>
      <c r="C31" s="62" t="str">
        <f>data!C23</f>
        <v>澳大利亚</v>
      </c>
      <c r="D31" s="63">
        <f>data!D23</f>
        <v>0</v>
      </c>
      <c r="E31" s="63">
        <f>data!E23</f>
        <v>0.25</v>
      </c>
      <c r="F31" s="63">
        <f>data!F23</f>
        <v>0.59</v>
      </c>
      <c r="G31" s="63">
        <f>data!G23</f>
        <v>2.42</v>
      </c>
      <c r="H31" s="63">
        <f>data!H23</f>
        <v>3.02</v>
      </c>
      <c r="I31" s="63">
        <f>data!I23</f>
        <v>2.5299999999999998</v>
      </c>
      <c r="J31" s="63">
        <f>data!J23</f>
        <v>12.49</v>
      </c>
      <c r="K31" s="63">
        <f>data!K23</f>
        <v>31.98</v>
      </c>
      <c r="L31" s="63">
        <f>data!L23</f>
        <v>44.75</v>
      </c>
      <c r="M31" s="63">
        <f>data!M23</f>
        <v>46.4</v>
      </c>
      <c r="N31" s="64">
        <f>data!N23</f>
        <v>1.75</v>
      </c>
      <c r="P31" s="62" t="str">
        <f>data!C23</f>
        <v>澳大利亚</v>
      </c>
      <c r="Q31" s="63" t="e">
        <f>IF(control!$C$3=1,calc!D31,NA())</f>
        <v>#N/A</v>
      </c>
      <c r="R31" s="63" t="e">
        <f>IF(control!$C$3=1,calc!E31,NA())</f>
        <v>#N/A</v>
      </c>
      <c r="S31" s="63" t="e">
        <f>IF(control!$C$3=1,calc!F31,NA())</f>
        <v>#N/A</v>
      </c>
      <c r="T31" s="63" t="e">
        <f>IF(control!$C$3=1,calc!G31,NA())</f>
        <v>#N/A</v>
      </c>
      <c r="U31" s="63" t="e">
        <f>IF(control!$C$3=1,calc!H31,NA())</f>
        <v>#N/A</v>
      </c>
      <c r="V31" s="63" t="e">
        <f>IF(control!$C$3=1,calc!I31,NA())</f>
        <v>#N/A</v>
      </c>
      <c r="W31" s="63" t="e">
        <f>IF(control!$C$3=1,calc!J31,NA())</f>
        <v>#N/A</v>
      </c>
      <c r="X31" s="63" t="e">
        <f>IF(control!$C$3=1,calc!K31,NA())</f>
        <v>#N/A</v>
      </c>
      <c r="Y31" s="63" t="e">
        <f>IF(control!$C$3=1,calc!L31,NA())</f>
        <v>#N/A</v>
      </c>
      <c r="Z31" s="63" t="e">
        <f>IF(control!$C$3=1,calc!M31,NA())</f>
        <v>#N/A</v>
      </c>
      <c r="AA31" s="64" t="e">
        <f>IF(control!$C$3=1,calc!N31,NA())</f>
        <v>#N/A</v>
      </c>
      <c r="AB31" s="60"/>
      <c r="AC31" s="65" t="e">
        <f>IF(control!$C$3=1,0.5,NA())</f>
        <v>#N/A</v>
      </c>
      <c r="AD31" s="69" t="e">
        <f>SUM($Q$15:Q31)-Q31</f>
        <v>#N/A</v>
      </c>
    </row>
    <row r="32" spans="2:30">
      <c r="C32" s="62"/>
      <c r="D32" s="73">
        <f t="shared" ref="D32:N32" si="9">MAX($D31:$N31)-D31+vgap_2</f>
        <v>80.19</v>
      </c>
      <c r="E32" s="73">
        <f t="shared" si="9"/>
        <v>79.94</v>
      </c>
      <c r="F32" s="73">
        <f t="shared" si="9"/>
        <v>79.599999999999994</v>
      </c>
      <c r="G32" s="73">
        <f t="shared" si="9"/>
        <v>77.77</v>
      </c>
      <c r="H32" s="73">
        <f t="shared" si="9"/>
        <v>77.169999999999987</v>
      </c>
      <c r="I32" s="73">
        <f t="shared" si="9"/>
        <v>77.66</v>
      </c>
      <c r="J32" s="73">
        <f t="shared" si="9"/>
        <v>67.699999999999989</v>
      </c>
      <c r="K32" s="73">
        <f t="shared" si="9"/>
        <v>48.209999999999994</v>
      </c>
      <c r="L32" s="73">
        <f t="shared" si="9"/>
        <v>35.44</v>
      </c>
      <c r="M32" s="73">
        <f t="shared" si="9"/>
        <v>33.79</v>
      </c>
      <c r="N32" s="74">
        <f t="shared" si="9"/>
        <v>78.44</v>
      </c>
      <c r="P32" s="62"/>
      <c r="Q32" s="63" t="e">
        <f>IF(control!$C$3=1,calc!D32,NA())</f>
        <v>#N/A</v>
      </c>
      <c r="R32" s="63" t="e">
        <f>IF(control!$C$3=1,calc!E32,NA())</f>
        <v>#N/A</v>
      </c>
      <c r="S32" s="63" t="e">
        <f>IF(control!$C$3=1,calc!F32,NA())</f>
        <v>#N/A</v>
      </c>
      <c r="T32" s="63" t="e">
        <f>IF(control!$C$3=1,calc!G32,NA())</f>
        <v>#N/A</v>
      </c>
      <c r="U32" s="63" t="e">
        <f>IF(control!$C$3=1,calc!H32,NA())</f>
        <v>#N/A</v>
      </c>
      <c r="V32" s="63" t="e">
        <f>IF(control!$C$3=1,calc!I32,NA())</f>
        <v>#N/A</v>
      </c>
      <c r="W32" s="63" t="e">
        <f>IF(control!$C$3=1,calc!J32,NA())</f>
        <v>#N/A</v>
      </c>
      <c r="X32" s="63" t="e">
        <f>IF(control!$C$3=1,calc!K32,NA())</f>
        <v>#N/A</v>
      </c>
      <c r="Y32" s="63" t="e">
        <f>IF(control!$C$3=1,calc!L32,NA())</f>
        <v>#N/A</v>
      </c>
      <c r="Z32" s="63" t="e">
        <f>IF(control!$C$3=1,calc!M32,NA())</f>
        <v>#N/A</v>
      </c>
      <c r="AA32" s="64" t="e">
        <f>IF(control!$C$3=1,calc!N32,NA())</f>
        <v>#N/A</v>
      </c>
      <c r="AB32" s="60"/>
      <c r="AC32" s="65" t="e">
        <f>IF(control!$C$3=1,0.5,NA())</f>
        <v>#N/A</v>
      </c>
      <c r="AD32" s="69" t="e">
        <f>SUM($Q$15:Q32)-Q32</f>
        <v>#N/A</v>
      </c>
    </row>
    <row r="33" spans="2:30">
      <c r="B33" s="60">
        <f>data!B24</f>
        <v>3</v>
      </c>
      <c r="C33" s="62" t="str">
        <f>data!C24</f>
        <v>新加坡</v>
      </c>
      <c r="D33" s="63">
        <f>data!D24</f>
        <v>3.87</v>
      </c>
      <c r="E33" s="63">
        <f>data!E24</f>
        <v>0</v>
      </c>
      <c r="F33" s="63">
        <f>data!F24</f>
        <v>0</v>
      </c>
      <c r="G33" s="63">
        <f>data!G24</f>
        <v>7.18</v>
      </c>
      <c r="H33" s="63">
        <f>data!H24</f>
        <v>5.84</v>
      </c>
      <c r="I33" s="63">
        <f>data!I24</f>
        <v>4.37</v>
      </c>
      <c r="J33" s="63">
        <f>data!J24</f>
        <v>22.03</v>
      </c>
      <c r="K33" s="63">
        <f>data!K24</f>
        <v>5.15</v>
      </c>
      <c r="L33" s="63">
        <f>data!L24</f>
        <v>8.56</v>
      </c>
      <c r="M33" s="63">
        <f>data!M24</f>
        <v>5.76</v>
      </c>
      <c r="N33" s="64">
        <f>data!N24</f>
        <v>2.0699999999999998</v>
      </c>
      <c r="P33" s="62" t="str">
        <f>data!C24</f>
        <v>新加坡</v>
      </c>
      <c r="Q33" s="63" t="e">
        <f>IF(control!$C$3=1,calc!D33,NA())</f>
        <v>#N/A</v>
      </c>
      <c r="R33" s="63" t="e">
        <f>IF(control!$C$3=1,calc!E33,NA())</f>
        <v>#N/A</v>
      </c>
      <c r="S33" s="63" t="e">
        <f>IF(control!$C$3=1,calc!F33,NA())</f>
        <v>#N/A</v>
      </c>
      <c r="T33" s="63" t="e">
        <f>IF(control!$C$3=1,calc!G33,NA())</f>
        <v>#N/A</v>
      </c>
      <c r="U33" s="63" t="e">
        <f>IF(control!$C$3=1,calc!H33,NA())</f>
        <v>#N/A</v>
      </c>
      <c r="V33" s="63" t="e">
        <f>IF(control!$C$3=1,calc!I33,NA())</f>
        <v>#N/A</v>
      </c>
      <c r="W33" s="63" t="e">
        <f>IF(control!$C$3=1,calc!J33,NA())</f>
        <v>#N/A</v>
      </c>
      <c r="X33" s="63" t="e">
        <f>IF(control!$C$3=1,calc!K33,NA())</f>
        <v>#N/A</v>
      </c>
      <c r="Y33" s="63" t="e">
        <f>IF(control!$C$3=1,calc!L33,NA())</f>
        <v>#N/A</v>
      </c>
      <c r="Z33" s="63" t="e">
        <f>IF(control!$C$3=1,calc!M33,NA())</f>
        <v>#N/A</v>
      </c>
      <c r="AA33" s="64" t="e">
        <f>IF(control!$C$3=1,calc!N33,NA())</f>
        <v>#N/A</v>
      </c>
      <c r="AB33" s="60"/>
      <c r="AC33" s="65" t="e">
        <f>IF(control!$C$3=1,0.5,NA())</f>
        <v>#N/A</v>
      </c>
      <c r="AD33" s="69" t="e">
        <f>SUM($Q$15:Q33)-Q33</f>
        <v>#N/A</v>
      </c>
    </row>
    <row r="34" spans="2:30">
      <c r="C34" s="62"/>
      <c r="D34" s="73">
        <f t="shared" ref="D34:N34" si="10">MAX($D33:$N33)-D33+vgap_2</f>
        <v>51.95</v>
      </c>
      <c r="E34" s="73">
        <f t="shared" si="10"/>
        <v>55.82</v>
      </c>
      <c r="F34" s="73">
        <f t="shared" si="10"/>
        <v>55.82</v>
      </c>
      <c r="G34" s="73">
        <f t="shared" si="10"/>
        <v>48.64</v>
      </c>
      <c r="H34" s="73">
        <f t="shared" si="10"/>
        <v>49.980000000000004</v>
      </c>
      <c r="I34" s="73">
        <f t="shared" si="10"/>
        <v>51.45</v>
      </c>
      <c r="J34" s="73">
        <f t="shared" si="10"/>
        <v>33.79</v>
      </c>
      <c r="K34" s="73">
        <f t="shared" si="10"/>
        <v>50.67</v>
      </c>
      <c r="L34" s="73">
        <f t="shared" si="10"/>
        <v>47.26</v>
      </c>
      <c r="M34" s="73">
        <f t="shared" si="10"/>
        <v>50.06</v>
      </c>
      <c r="N34" s="74">
        <f t="shared" si="10"/>
        <v>53.75</v>
      </c>
      <c r="P34" s="62"/>
      <c r="Q34" s="63" t="e">
        <f>IF(control!$C$3=1,calc!D34,NA())</f>
        <v>#N/A</v>
      </c>
      <c r="R34" s="63" t="e">
        <f>IF(control!$C$3=1,calc!E34,NA())</f>
        <v>#N/A</v>
      </c>
      <c r="S34" s="63" t="e">
        <f>IF(control!$C$3=1,calc!F34,NA())</f>
        <v>#N/A</v>
      </c>
      <c r="T34" s="63" t="e">
        <f>IF(control!$C$3=1,calc!G34,NA())</f>
        <v>#N/A</v>
      </c>
      <c r="U34" s="63" t="e">
        <f>IF(control!$C$3=1,calc!H34,NA())</f>
        <v>#N/A</v>
      </c>
      <c r="V34" s="63" t="e">
        <f>IF(control!$C$3=1,calc!I34,NA())</f>
        <v>#N/A</v>
      </c>
      <c r="W34" s="63" t="e">
        <f>IF(control!$C$3=1,calc!J34,NA())</f>
        <v>#N/A</v>
      </c>
      <c r="X34" s="63" t="e">
        <f>IF(control!$C$3=1,calc!K34,NA())</f>
        <v>#N/A</v>
      </c>
      <c r="Y34" s="63" t="e">
        <f>IF(control!$C$3=1,calc!L34,NA())</f>
        <v>#N/A</v>
      </c>
      <c r="Z34" s="63" t="e">
        <f>IF(control!$C$3=1,calc!M34,NA())</f>
        <v>#N/A</v>
      </c>
      <c r="AA34" s="64" t="e">
        <f>IF(control!$C$3=1,calc!N34,NA())</f>
        <v>#N/A</v>
      </c>
      <c r="AB34" s="60"/>
      <c r="AC34" s="65" t="e">
        <f>IF(control!$C$3=1,0.5,NA())</f>
        <v>#N/A</v>
      </c>
      <c r="AD34" s="69" t="e">
        <f>SUM($Q$15:Q34)-Q34</f>
        <v>#N/A</v>
      </c>
    </row>
    <row r="35" spans="2:30">
      <c r="B35" s="60">
        <f>data!B25</f>
        <v>2</v>
      </c>
      <c r="C35" s="62" t="str">
        <f>data!C25</f>
        <v>香港</v>
      </c>
      <c r="D35" s="63">
        <f>data!D25</f>
        <v>3.42</v>
      </c>
      <c r="E35" s="63">
        <f>data!E25</f>
        <v>0.76</v>
      </c>
      <c r="F35" s="63">
        <f>data!F25</f>
        <v>0.99</v>
      </c>
      <c r="G35" s="63">
        <f>data!G25</f>
        <v>2.75</v>
      </c>
      <c r="H35" s="63">
        <f>data!H25</f>
        <v>1.49</v>
      </c>
      <c r="I35" s="63">
        <f>data!I25</f>
        <v>17.309999999999999</v>
      </c>
      <c r="J35" s="63">
        <f>data!J25</f>
        <v>10.06</v>
      </c>
      <c r="K35" s="63">
        <f>data!K25</f>
        <v>12.2</v>
      </c>
      <c r="L35" s="63">
        <f>data!L25</f>
        <v>15.24</v>
      </c>
      <c r="M35" s="63">
        <f>data!M25</f>
        <v>67.900000000000006</v>
      </c>
      <c r="N35" s="64">
        <f>data!N25</f>
        <v>33.22</v>
      </c>
      <c r="P35" s="62" t="str">
        <f>data!C25</f>
        <v>香港</v>
      </c>
      <c r="Q35" s="63" t="e">
        <f>IF(control!$C$3=1,calc!D35,NA())</f>
        <v>#N/A</v>
      </c>
      <c r="R35" s="63" t="e">
        <f>IF(control!$C$3=1,calc!E35,NA())</f>
        <v>#N/A</v>
      </c>
      <c r="S35" s="63" t="e">
        <f>IF(control!$C$3=1,calc!F35,NA())</f>
        <v>#N/A</v>
      </c>
      <c r="T35" s="63" t="e">
        <f>IF(control!$C$3=1,calc!G35,NA())</f>
        <v>#N/A</v>
      </c>
      <c r="U35" s="63" t="e">
        <f>IF(control!$C$3=1,calc!H35,NA())</f>
        <v>#N/A</v>
      </c>
      <c r="V35" s="63" t="e">
        <f>IF(control!$C$3=1,calc!I35,NA())</f>
        <v>#N/A</v>
      </c>
      <c r="W35" s="63" t="e">
        <f>IF(control!$C$3=1,calc!J35,NA())</f>
        <v>#N/A</v>
      </c>
      <c r="X35" s="63" t="e">
        <f>IF(control!$C$3=1,calc!K35,NA())</f>
        <v>#N/A</v>
      </c>
      <c r="Y35" s="63" t="e">
        <f>IF(control!$C$3=1,calc!L35,NA())</f>
        <v>#N/A</v>
      </c>
      <c r="Z35" s="63" t="e">
        <f>IF(control!$C$3=1,calc!M35,NA())</f>
        <v>#N/A</v>
      </c>
      <c r="AA35" s="64" t="e">
        <f>IF(control!$C$3=1,calc!N35,NA())</f>
        <v>#N/A</v>
      </c>
      <c r="AB35" s="60"/>
      <c r="AC35" s="65" t="e">
        <f>IF(control!$C$3=1,0.5,NA())</f>
        <v>#N/A</v>
      </c>
      <c r="AD35" s="69" t="e">
        <f>SUM($Q$15:Q35)-Q35</f>
        <v>#N/A</v>
      </c>
    </row>
    <row r="36" spans="2:30">
      <c r="C36" s="62"/>
      <c r="D36" s="73">
        <f t="shared" ref="D36:N36" si="11">MAX($D35:$N35)-D35+vgap_2</f>
        <v>98.27000000000001</v>
      </c>
      <c r="E36" s="73">
        <f t="shared" si="11"/>
        <v>100.93</v>
      </c>
      <c r="F36" s="73">
        <f t="shared" si="11"/>
        <v>100.70000000000002</v>
      </c>
      <c r="G36" s="73">
        <f t="shared" si="11"/>
        <v>98.94</v>
      </c>
      <c r="H36" s="73">
        <f t="shared" si="11"/>
        <v>100.20000000000002</v>
      </c>
      <c r="I36" s="73">
        <f t="shared" si="11"/>
        <v>84.38</v>
      </c>
      <c r="J36" s="73">
        <f t="shared" si="11"/>
        <v>91.63</v>
      </c>
      <c r="K36" s="73">
        <f t="shared" si="11"/>
        <v>89.490000000000009</v>
      </c>
      <c r="L36" s="73">
        <f t="shared" si="11"/>
        <v>86.45</v>
      </c>
      <c r="M36" s="73">
        <f t="shared" si="11"/>
        <v>33.79</v>
      </c>
      <c r="N36" s="74">
        <f t="shared" si="11"/>
        <v>68.47</v>
      </c>
      <c r="P36" s="62"/>
      <c r="Q36" s="63" t="e">
        <f>IF(control!$C$3=1,calc!D36,NA())</f>
        <v>#N/A</v>
      </c>
      <c r="R36" s="63" t="e">
        <f>IF(control!$C$3=1,calc!E36,NA())</f>
        <v>#N/A</v>
      </c>
      <c r="S36" s="63" t="e">
        <f>IF(control!$C$3=1,calc!F36,NA())</f>
        <v>#N/A</v>
      </c>
      <c r="T36" s="63" t="e">
        <f>IF(control!$C$3=1,calc!G36,NA())</f>
        <v>#N/A</v>
      </c>
      <c r="U36" s="63" t="e">
        <f>IF(control!$C$3=1,calc!H36,NA())</f>
        <v>#N/A</v>
      </c>
      <c r="V36" s="63" t="e">
        <f>IF(control!$C$3=1,calc!I36,NA())</f>
        <v>#N/A</v>
      </c>
      <c r="W36" s="63" t="e">
        <f>IF(control!$C$3=1,calc!J36,NA())</f>
        <v>#N/A</v>
      </c>
      <c r="X36" s="63" t="e">
        <f>IF(control!$C$3=1,calc!K36,NA())</f>
        <v>#N/A</v>
      </c>
      <c r="Y36" s="63" t="e">
        <f>IF(control!$C$3=1,calc!L36,NA())</f>
        <v>#N/A</v>
      </c>
      <c r="Z36" s="63" t="e">
        <f>IF(control!$C$3=1,calc!M36,NA())</f>
        <v>#N/A</v>
      </c>
      <c r="AA36" s="64" t="e">
        <f>IF(control!$C$3=1,calc!N36,NA())</f>
        <v>#N/A</v>
      </c>
      <c r="AB36" s="60"/>
      <c r="AC36" s="65" t="e">
        <f>IF(control!$C$3=1,0.5,NA())</f>
        <v>#N/A</v>
      </c>
      <c r="AD36" s="69" t="e">
        <f>SUM($Q$15:Q36)-Q36</f>
        <v>#N/A</v>
      </c>
    </row>
    <row r="37" spans="2:30">
      <c r="B37" s="60">
        <f>data!B26</f>
        <v>1</v>
      </c>
      <c r="C37" s="75" t="str">
        <f>data!C26</f>
        <v>美国</v>
      </c>
      <c r="D37" s="67">
        <f>data!D26</f>
        <v>0</v>
      </c>
      <c r="E37" s="67">
        <f>data!E26</f>
        <v>0.15</v>
      </c>
      <c r="F37" s="67">
        <f>data!F26</f>
        <v>0.52</v>
      </c>
      <c r="G37" s="67">
        <f>data!G26</f>
        <v>8.5299999999999994</v>
      </c>
      <c r="H37" s="67">
        <f>data!H26</f>
        <v>10.53</v>
      </c>
      <c r="I37" s="67">
        <f>data!I26</f>
        <v>3.15</v>
      </c>
      <c r="J37" s="67">
        <f>data!J26</f>
        <v>31.2</v>
      </c>
      <c r="K37" s="67">
        <f>data!K26</f>
        <v>32.799999999999997</v>
      </c>
      <c r="L37" s="67">
        <f>data!L26</f>
        <v>108.92</v>
      </c>
      <c r="M37" s="67">
        <f>data!M26</f>
        <v>168.95</v>
      </c>
      <c r="N37" s="68">
        <f>data!N26</f>
        <v>14.05</v>
      </c>
      <c r="P37" s="62" t="str">
        <f>data!C26</f>
        <v>美国</v>
      </c>
      <c r="Q37" s="63" t="e">
        <f>IF(control!$C$3=1,calc!D37,NA())</f>
        <v>#N/A</v>
      </c>
      <c r="R37" s="63" t="e">
        <f>IF(control!$C$3=1,calc!E37,NA())</f>
        <v>#N/A</v>
      </c>
      <c r="S37" s="63" t="e">
        <f>IF(control!$C$3=1,calc!F37,NA())</f>
        <v>#N/A</v>
      </c>
      <c r="T37" s="63" t="e">
        <f>IF(control!$C$3=1,calc!G37,NA())</f>
        <v>#N/A</v>
      </c>
      <c r="U37" s="63" t="e">
        <f>IF(control!$C$3=1,calc!H37,NA())</f>
        <v>#N/A</v>
      </c>
      <c r="V37" s="63" t="e">
        <f>IF(control!$C$3=1,calc!I37,NA())</f>
        <v>#N/A</v>
      </c>
      <c r="W37" s="63" t="e">
        <f>IF(control!$C$3=1,calc!J37,NA())</f>
        <v>#N/A</v>
      </c>
      <c r="X37" s="63" t="e">
        <f>IF(control!$C$3=1,calc!K37,NA())</f>
        <v>#N/A</v>
      </c>
      <c r="Y37" s="63" t="e">
        <f>IF(control!$C$3=1,calc!L37,NA())</f>
        <v>#N/A</v>
      </c>
      <c r="Z37" s="63" t="e">
        <f>IF(control!$C$3=1,calc!M37,NA())</f>
        <v>#N/A</v>
      </c>
      <c r="AA37" s="64" t="e">
        <f>IF(control!$C$3=1,calc!N37,NA())</f>
        <v>#N/A</v>
      </c>
      <c r="AB37" s="60"/>
      <c r="AC37" s="65" t="e">
        <f>IF(control!$C$3=1,0.5,NA())</f>
        <v>#N/A</v>
      </c>
      <c r="AD37" s="69" t="e">
        <f>SUM($Q$15:Q37)-Q37</f>
        <v>#N/A</v>
      </c>
    </row>
    <row r="38" spans="2:30">
      <c r="P38" s="62"/>
      <c r="Q38" s="63"/>
      <c r="R38" s="63"/>
      <c r="S38" s="63"/>
      <c r="T38" s="63"/>
      <c r="U38" s="63"/>
      <c r="V38" s="63"/>
      <c r="W38" s="63"/>
      <c r="X38" s="63"/>
      <c r="Y38" s="63"/>
      <c r="Z38" s="63"/>
      <c r="AA38" s="64"/>
      <c r="AB38" s="60"/>
      <c r="AC38" s="65"/>
      <c r="AD38" s="69"/>
    </row>
    <row r="39" spans="2:30">
      <c r="B39" s="60" t="str">
        <f>data!B28</f>
        <v>按房产类型</v>
      </c>
      <c r="C39" s="76"/>
      <c r="D39" s="25"/>
      <c r="E39" s="25"/>
      <c r="F39" s="25"/>
      <c r="G39" s="25"/>
      <c r="H39" s="25"/>
      <c r="I39" s="25"/>
      <c r="J39" s="25"/>
      <c r="K39" s="25"/>
      <c r="L39" s="25"/>
      <c r="M39" s="25"/>
      <c r="N39" s="26"/>
      <c r="P39" s="70"/>
      <c r="Q39" s="71"/>
      <c r="R39" s="71"/>
      <c r="S39" s="71"/>
      <c r="T39" s="71"/>
      <c r="U39" s="71"/>
      <c r="V39" s="71"/>
      <c r="W39" s="71"/>
      <c r="X39" s="71"/>
      <c r="Y39" s="71"/>
      <c r="Z39" s="71"/>
      <c r="AA39" s="72"/>
      <c r="AB39" s="60"/>
      <c r="AC39" s="65"/>
      <c r="AD39" s="69"/>
    </row>
    <row r="40" spans="2:30">
      <c r="B40" s="60">
        <f>data!B29</f>
        <v>6</v>
      </c>
      <c r="C40" s="62" t="str">
        <f>data!C29</f>
        <v>正在开发土地</v>
      </c>
      <c r="D40" s="63">
        <f>data!D29</f>
        <v>1.92</v>
      </c>
      <c r="E40" s="63">
        <f>data!E29</f>
        <v>0.4</v>
      </c>
      <c r="F40" s="63">
        <f>data!F29</f>
        <v>0.82</v>
      </c>
      <c r="G40" s="63">
        <f>data!G29</f>
        <v>5.71</v>
      </c>
      <c r="H40" s="63">
        <f>data!H29</f>
        <v>7.53</v>
      </c>
      <c r="I40" s="63">
        <f>data!I29</f>
        <v>10.17</v>
      </c>
      <c r="J40" s="63">
        <f>data!J29</f>
        <v>40.369999999999997</v>
      </c>
      <c r="K40" s="63">
        <f>data!K29</f>
        <v>60.78</v>
      </c>
      <c r="L40" s="63">
        <f>data!L29</f>
        <v>42.81</v>
      </c>
      <c r="M40" s="63">
        <f>data!M29</f>
        <v>77.69</v>
      </c>
      <c r="N40" s="64">
        <f>data!N29</f>
        <v>37.75</v>
      </c>
      <c r="P40" s="62" t="str">
        <f>data!C29</f>
        <v>正在开发土地</v>
      </c>
      <c r="Q40" s="63" t="e">
        <f>IF(control!$C$3=2,calc!D40,NA())</f>
        <v>#N/A</v>
      </c>
      <c r="R40" s="63" t="e">
        <f>IF(control!$C$3=2,calc!E40,NA())</f>
        <v>#N/A</v>
      </c>
      <c r="S40" s="63" t="e">
        <f>IF(control!$C$3=2,calc!F40,NA())</f>
        <v>#N/A</v>
      </c>
      <c r="T40" s="63" t="e">
        <f>IF(control!$C$3=2,calc!G40,NA())</f>
        <v>#N/A</v>
      </c>
      <c r="U40" s="63" t="e">
        <f>IF(control!$C$3=2,calc!H40,NA())</f>
        <v>#N/A</v>
      </c>
      <c r="V40" s="63" t="e">
        <f>IF(control!$C$3=2,calc!I40,NA())</f>
        <v>#N/A</v>
      </c>
      <c r="W40" s="63" t="e">
        <f>IF(control!$C$3=2,calc!J40,NA())</f>
        <v>#N/A</v>
      </c>
      <c r="X40" s="63" t="e">
        <f>IF(control!$C$3=2,calc!K40,NA())</f>
        <v>#N/A</v>
      </c>
      <c r="Y40" s="63" t="e">
        <f>IF(control!$C$3=2,calc!L40,NA())</f>
        <v>#N/A</v>
      </c>
      <c r="Z40" s="63" t="e">
        <f>IF(control!$C$3=2,calc!M40,NA())</f>
        <v>#N/A</v>
      </c>
      <c r="AA40" s="64" t="e">
        <f>IF(control!$C$3=2,calc!N40,NA())</f>
        <v>#N/A</v>
      </c>
      <c r="AB40" s="60"/>
      <c r="AC40" s="65" t="e">
        <f>IF(control!$C$3=2,0.5,NA())</f>
        <v>#N/A</v>
      </c>
      <c r="AD40" s="69" t="e">
        <f>SUM($Q$40:Q40)</f>
        <v>#N/A</v>
      </c>
    </row>
    <row r="41" spans="2:30">
      <c r="C41" s="62"/>
      <c r="D41" s="73">
        <f t="shared" ref="D41:N41" si="12">MAX($D40:$N40)-D40+vgap_3</f>
        <v>109.56</v>
      </c>
      <c r="E41" s="73">
        <f t="shared" si="12"/>
        <v>111.07999999999998</v>
      </c>
      <c r="F41" s="73">
        <f t="shared" si="12"/>
        <v>110.66</v>
      </c>
      <c r="G41" s="73">
        <f t="shared" si="12"/>
        <v>105.77000000000001</v>
      </c>
      <c r="H41" s="73">
        <f t="shared" si="12"/>
        <v>103.94999999999999</v>
      </c>
      <c r="I41" s="73">
        <f t="shared" si="12"/>
        <v>101.31</v>
      </c>
      <c r="J41" s="73">
        <f t="shared" si="12"/>
        <v>71.11</v>
      </c>
      <c r="K41" s="73">
        <f t="shared" si="12"/>
        <v>50.699999999999996</v>
      </c>
      <c r="L41" s="73">
        <f t="shared" si="12"/>
        <v>68.669999999999987</v>
      </c>
      <c r="M41" s="73">
        <f t="shared" si="12"/>
        <v>33.79</v>
      </c>
      <c r="N41" s="74">
        <f t="shared" si="12"/>
        <v>73.72999999999999</v>
      </c>
      <c r="P41" s="62"/>
      <c r="Q41" s="63" t="e">
        <f>IF(control!$C$3=2,calc!D41,NA())</f>
        <v>#N/A</v>
      </c>
      <c r="R41" s="63" t="e">
        <f>IF(control!$C$3=2,calc!E41,NA())</f>
        <v>#N/A</v>
      </c>
      <c r="S41" s="63" t="e">
        <f>IF(control!$C$3=2,calc!F41,NA())</f>
        <v>#N/A</v>
      </c>
      <c r="T41" s="63" t="e">
        <f>IF(control!$C$3=2,calc!G41,NA())</f>
        <v>#N/A</v>
      </c>
      <c r="U41" s="63" t="e">
        <f>IF(control!$C$3=2,calc!H41,NA())</f>
        <v>#N/A</v>
      </c>
      <c r="V41" s="63" t="e">
        <f>IF(control!$C$3=2,calc!I41,NA())</f>
        <v>#N/A</v>
      </c>
      <c r="W41" s="63" t="e">
        <f>IF(control!$C$3=2,calc!J41,NA())</f>
        <v>#N/A</v>
      </c>
      <c r="X41" s="63" t="e">
        <f>IF(control!$C$3=2,calc!K41,NA())</f>
        <v>#N/A</v>
      </c>
      <c r="Y41" s="63" t="e">
        <f>IF(control!$C$3=2,calc!L41,NA())</f>
        <v>#N/A</v>
      </c>
      <c r="Z41" s="63" t="e">
        <f>IF(control!$C$3=2,calc!M41,NA())</f>
        <v>#N/A</v>
      </c>
      <c r="AA41" s="64" t="e">
        <f>IF(control!$C$3=2,calc!N41,NA())</f>
        <v>#N/A</v>
      </c>
      <c r="AB41" s="60"/>
      <c r="AC41" s="65" t="e">
        <f>IF(control!$C$3=2,0.5,NA())</f>
        <v>#N/A</v>
      </c>
      <c r="AD41" s="69" t="e">
        <f>SUM($Q$40:Q41)</f>
        <v>#N/A</v>
      </c>
    </row>
    <row r="42" spans="2:30">
      <c r="B42" s="60">
        <f>data!B30</f>
        <v>5</v>
      </c>
      <c r="C42" s="62" t="str">
        <f>data!C30</f>
        <v>酒店物业</v>
      </c>
      <c r="D42" s="63">
        <f>data!D30</f>
        <v>1.87</v>
      </c>
      <c r="E42" s="63">
        <f>data!E30</f>
        <v>0.15</v>
      </c>
      <c r="F42" s="63">
        <f>data!F30</f>
        <v>0.28999999999999998</v>
      </c>
      <c r="G42" s="63">
        <f>data!G30</f>
        <v>0.63</v>
      </c>
      <c r="H42" s="63">
        <f>data!H30</f>
        <v>2.44</v>
      </c>
      <c r="I42" s="63">
        <f>data!I30</f>
        <v>5.6</v>
      </c>
      <c r="J42" s="63">
        <f>data!J30</f>
        <v>14.57</v>
      </c>
      <c r="K42" s="63">
        <f>data!K30</f>
        <v>12.25</v>
      </c>
      <c r="L42" s="63">
        <f>data!L30</f>
        <v>50.81</v>
      </c>
      <c r="M42" s="63">
        <f>data!M30</f>
        <v>95.3</v>
      </c>
      <c r="N42" s="64">
        <f>data!N30</f>
        <v>3.05</v>
      </c>
      <c r="P42" s="62" t="str">
        <f>data!C30</f>
        <v>酒店物业</v>
      </c>
      <c r="Q42" s="63" t="e">
        <f>IF(control!$C$3=2,calc!D42,NA())</f>
        <v>#N/A</v>
      </c>
      <c r="R42" s="63" t="e">
        <f>IF(control!$C$3=2,calc!E42,NA())</f>
        <v>#N/A</v>
      </c>
      <c r="S42" s="63" t="e">
        <f>IF(control!$C$3=2,calc!F42,NA())</f>
        <v>#N/A</v>
      </c>
      <c r="T42" s="63" t="e">
        <f>IF(control!$C$3=2,calc!G42,NA())</f>
        <v>#N/A</v>
      </c>
      <c r="U42" s="63" t="e">
        <f>IF(control!$C$3=2,calc!H42,NA())</f>
        <v>#N/A</v>
      </c>
      <c r="V42" s="63" t="e">
        <f>IF(control!$C$3=2,calc!I42,NA())</f>
        <v>#N/A</v>
      </c>
      <c r="W42" s="63" t="e">
        <f>IF(control!$C$3=2,calc!J42,NA())</f>
        <v>#N/A</v>
      </c>
      <c r="X42" s="63" t="e">
        <f>IF(control!$C$3=2,calc!K42,NA())</f>
        <v>#N/A</v>
      </c>
      <c r="Y42" s="63" t="e">
        <f>IF(control!$C$3=2,calc!L42,NA())</f>
        <v>#N/A</v>
      </c>
      <c r="Z42" s="63" t="e">
        <f>IF(control!$C$3=2,calc!M42,NA())</f>
        <v>#N/A</v>
      </c>
      <c r="AA42" s="64" t="e">
        <f>IF(control!$C$3=2,calc!N42,NA())</f>
        <v>#N/A</v>
      </c>
      <c r="AB42" s="60"/>
      <c r="AC42" s="65" t="e">
        <f>IF(control!$C$3=2,0.5,NA())</f>
        <v>#N/A</v>
      </c>
      <c r="AD42" s="69" t="e">
        <f>SUM($Q$40:Q42)</f>
        <v>#N/A</v>
      </c>
    </row>
    <row r="43" spans="2:30">
      <c r="C43" s="62"/>
      <c r="D43" s="73">
        <f t="shared" ref="D43:N43" si="13">MAX($D42:$N42)-D42+vgap_3</f>
        <v>127.22</v>
      </c>
      <c r="E43" s="73">
        <f t="shared" si="13"/>
        <v>128.94</v>
      </c>
      <c r="F43" s="73">
        <f t="shared" si="13"/>
        <v>128.79999999999998</v>
      </c>
      <c r="G43" s="73">
        <f t="shared" si="13"/>
        <v>128.46</v>
      </c>
      <c r="H43" s="73">
        <f t="shared" si="13"/>
        <v>126.65</v>
      </c>
      <c r="I43" s="73">
        <f t="shared" si="13"/>
        <v>123.49000000000001</v>
      </c>
      <c r="J43" s="73">
        <f t="shared" si="13"/>
        <v>114.51999999999998</v>
      </c>
      <c r="K43" s="73">
        <f t="shared" si="13"/>
        <v>116.84</v>
      </c>
      <c r="L43" s="73">
        <f t="shared" si="13"/>
        <v>78.28</v>
      </c>
      <c r="M43" s="73">
        <f t="shared" si="13"/>
        <v>33.79</v>
      </c>
      <c r="N43" s="74">
        <f t="shared" si="13"/>
        <v>126.03999999999999</v>
      </c>
      <c r="P43" s="62"/>
      <c r="Q43" s="63" t="e">
        <f>IF(control!$C$3=2,calc!D43,NA())</f>
        <v>#N/A</v>
      </c>
      <c r="R43" s="63" t="e">
        <f>IF(control!$C$3=2,calc!E43,NA())</f>
        <v>#N/A</v>
      </c>
      <c r="S43" s="63" t="e">
        <f>IF(control!$C$3=2,calc!F43,NA())</f>
        <v>#N/A</v>
      </c>
      <c r="T43" s="63" t="e">
        <f>IF(control!$C$3=2,calc!G43,NA())</f>
        <v>#N/A</v>
      </c>
      <c r="U43" s="63" t="e">
        <f>IF(control!$C$3=2,calc!H43,NA())</f>
        <v>#N/A</v>
      </c>
      <c r="V43" s="63" t="e">
        <f>IF(control!$C$3=2,calc!I43,NA())</f>
        <v>#N/A</v>
      </c>
      <c r="W43" s="63" t="e">
        <f>IF(control!$C$3=2,calc!J43,NA())</f>
        <v>#N/A</v>
      </c>
      <c r="X43" s="63" t="e">
        <f>IF(control!$C$3=2,calc!K43,NA())</f>
        <v>#N/A</v>
      </c>
      <c r="Y43" s="63" t="e">
        <f>IF(control!$C$3=2,calc!L43,NA())</f>
        <v>#N/A</v>
      </c>
      <c r="Z43" s="63" t="e">
        <f>IF(control!$C$3=2,calc!M43,NA())</f>
        <v>#N/A</v>
      </c>
      <c r="AA43" s="64" t="e">
        <f>IF(control!$C$3=2,calc!N43,NA())</f>
        <v>#N/A</v>
      </c>
      <c r="AB43" s="60"/>
      <c r="AC43" s="65" t="e">
        <f>IF(control!$C$3=2,0.5,NA())</f>
        <v>#N/A</v>
      </c>
      <c r="AD43" s="69" t="e">
        <f>SUM($Q$40:Q43)</f>
        <v>#N/A</v>
      </c>
    </row>
    <row r="44" spans="2:30">
      <c r="B44" s="60">
        <f>data!B31</f>
        <v>4</v>
      </c>
      <c r="C44" s="62" t="str">
        <f>data!C31</f>
        <v>住宅</v>
      </c>
      <c r="D44" s="63">
        <f>data!D31</f>
        <v>1.02</v>
      </c>
      <c r="E44" s="63">
        <f>data!E31</f>
        <v>0.39</v>
      </c>
      <c r="F44" s="63">
        <f>data!F31</f>
        <v>0</v>
      </c>
      <c r="G44" s="63">
        <f>data!G31</f>
        <v>5.18</v>
      </c>
      <c r="H44" s="63">
        <f>data!H31</f>
        <v>2.0099999999999998</v>
      </c>
      <c r="I44" s="63">
        <f>data!I31</f>
        <v>0.14000000000000001</v>
      </c>
      <c r="J44" s="63">
        <f>data!J31</f>
        <v>15.45</v>
      </c>
      <c r="K44" s="63">
        <f>data!K31</f>
        <v>4.26</v>
      </c>
      <c r="L44" s="63">
        <f>data!L31</f>
        <v>5.34</v>
      </c>
      <c r="M44" s="63">
        <f>data!M31</f>
        <v>7.13</v>
      </c>
      <c r="N44" s="64">
        <f>data!N31</f>
        <v>0</v>
      </c>
      <c r="P44" s="62" t="str">
        <f>data!C31</f>
        <v>住宅</v>
      </c>
      <c r="Q44" s="63" t="e">
        <f>IF(control!$C$3=2,calc!D44,NA())</f>
        <v>#N/A</v>
      </c>
      <c r="R44" s="63" t="e">
        <f>IF(control!$C$3=2,calc!E44,NA())</f>
        <v>#N/A</v>
      </c>
      <c r="S44" s="63" t="e">
        <f>IF(control!$C$3=2,calc!F44,NA())</f>
        <v>#N/A</v>
      </c>
      <c r="T44" s="63" t="e">
        <f>IF(control!$C$3=2,calc!G44,NA())</f>
        <v>#N/A</v>
      </c>
      <c r="U44" s="63" t="e">
        <f>IF(control!$C$3=2,calc!H44,NA())</f>
        <v>#N/A</v>
      </c>
      <c r="V44" s="63" t="e">
        <f>IF(control!$C$3=2,calc!I44,NA())</f>
        <v>#N/A</v>
      </c>
      <c r="W44" s="63" t="e">
        <f>IF(control!$C$3=2,calc!J44,NA())</f>
        <v>#N/A</v>
      </c>
      <c r="X44" s="63" t="e">
        <f>IF(control!$C$3=2,calc!K44,NA())</f>
        <v>#N/A</v>
      </c>
      <c r="Y44" s="63" t="e">
        <f>IF(control!$C$3=2,calc!L44,NA())</f>
        <v>#N/A</v>
      </c>
      <c r="Z44" s="63" t="e">
        <f>IF(control!$C$3=2,calc!M44,NA())</f>
        <v>#N/A</v>
      </c>
      <c r="AA44" s="64" t="e">
        <f>IF(control!$C$3=2,calc!N44,NA())</f>
        <v>#N/A</v>
      </c>
      <c r="AB44" s="60"/>
      <c r="AC44" s="65" t="e">
        <f>IF(control!$C$3=2,0.5,NA())</f>
        <v>#N/A</v>
      </c>
      <c r="AD44" s="69" t="e">
        <f>SUM($Q$40:Q44)</f>
        <v>#N/A</v>
      </c>
    </row>
    <row r="45" spans="2:30">
      <c r="C45" s="62"/>
      <c r="D45" s="73">
        <f t="shared" ref="D45:N45" si="14">MAX($D44:$N44)-D44+vgap_3</f>
        <v>48.22</v>
      </c>
      <c r="E45" s="73">
        <f t="shared" si="14"/>
        <v>48.849999999999994</v>
      </c>
      <c r="F45" s="73">
        <f t="shared" si="14"/>
        <v>49.239999999999995</v>
      </c>
      <c r="G45" s="73">
        <f t="shared" si="14"/>
        <v>44.06</v>
      </c>
      <c r="H45" s="73">
        <f t="shared" si="14"/>
        <v>47.23</v>
      </c>
      <c r="I45" s="73">
        <f t="shared" si="14"/>
        <v>49.099999999999994</v>
      </c>
      <c r="J45" s="73">
        <f t="shared" si="14"/>
        <v>33.79</v>
      </c>
      <c r="K45" s="73">
        <f t="shared" si="14"/>
        <v>44.98</v>
      </c>
      <c r="L45" s="73">
        <f t="shared" si="14"/>
        <v>43.9</v>
      </c>
      <c r="M45" s="73">
        <f t="shared" si="14"/>
        <v>42.11</v>
      </c>
      <c r="N45" s="74">
        <f t="shared" si="14"/>
        <v>49.239999999999995</v>
      </c>
      <c r="P45" s="62"/>
      <c r="Q45" s="63" t="e">
        <f>IF(control!$C$3=2,calc!D45,NA())</f>
        <v>#N/A</v>
      </c>
      <c r="R45" s="63" t="e">
        <f>IF(control!$C$3=2,calc!E45,NA())</f>
        <v>#N/A</v>
      </c>
      <c r="S45" s="63" t="e">
        <f>IF(control!$C$3=2,calc!F45,NA())</f>
        <v>#N/A</v>
      </c>
      <c r="T45" s="63" t="e">
        <f>IF(control!$C$3=2,calc!G45,NA())</f>
        <v>#N/A</v>
      </c>
      <c r="U45" s="63" t="e">
        <f>IF(control!$C$3=2,calc!H45,NA())</f>
        <v>#N/A</v>
      </c>
      <c r="V45" s="63" t="e">
        <f>IF(control!$C$3=2,calc!I45,NA())</f>
        <v>#N/A</v>
      </c>
      <c r="W45" s="63" t="e">
        <f>IF(control!$C$3=2,calc!J45,NA())</f>
        <v>#N/A</v>
      </c>
      <c r="X45" s="63" t="e">
        <f>IF(control!$C$3=2,calc!K45,NA())</f>
        <v>#N/A</v>
      </c>
      <c r="Y45" s="63" t="e">
        <f>IF(control!$C$3=2,calc!L45,NA())</f>
        <v>#N/A</v>
      </c>
      <c r="Z45" s="63" t="e">
        <f>IF(control!$C$3=2,calc!M45,NA())</f>
        <v>#N/A</v>
      </c>
      <c r="AA45" s="64" t="e">
        <f>IF(control!$C$3=2,calc!N45,NA())</f>
        <v>#N/A</v>
      </c>
      <c r="AB45" s="60"/>
      <c r="AC45" s="65" t="e">
        <f>IF(control!$C$3=2,0.5,NA())</f>
        <v>#N/A</v>
      </c>
      <c r="AD45" s="69" t="e">
        <f>SUM($Q$40:Q45)</f>
        <v>#N/A</v>
      </c>
    </row>
    <row r="46" spans="2:30">
      <c r="B46" s="60">
        <f>data!B32</f>
        <v>3</v>
      </c>
      <c r="C46" s="62" t="str">
        <f>data!C32</f>
        <v>工业房产</v>
      </c>
      <c r="D46" s="63">
        <f>data!D32</f>
        <v>0.24</v>
      </c>
      <c r="E46" s="63">
        <f>data!E32</f>
        <v>0</v>
      </c>
      <c r="F46" s="63">
        <f>data!F32</f>
        <v>0</v>
      </c>
      <c r="G46" s="63">
        <f>data!G32</f>
        <v>0</v>
      </c>
      <c r="H46" s="63">
        <f>data!H32</f>
        <v>0.76</v>
      </c>
      <c r="I46" s="63">
        <f>data!I32</f>
        <v>16.71</v>
      </c>
      <c r="J46" s="63">
        <f>data!J32</f>
        <v>1.27</v>
      </c>
      <c r="K46" s="63">
        <f>data!K32</f>
        <v>2.59</v>
      </c>
      <c r="L46" s="63">
        <f>data!L32</f>
        <v>37.47</v>
      </c>
      <c r="M46" s="63">
        <f>data!M32</f>
        <v>16.73</v>
      </c>
      <c r="N46" s="64">
        <f>data!N32</f>
        <v>3.67</v>
      </c>
      <c r="P46" s="62" t="str">
        <f>data!C32</f>
        <v>工业房产</v>
      </c>
      <c r="Q46" s="63" t="e">
        <f>IF(control!$C$3=2,calc!D46,NA())</f>
        <v>#N/A</v>
      </c>
      <c r="R46" s="63" t="e">
        <f>IF(control!$C$3=2,calc!E46,NA())</f>
        <v>#N/A</v>
      </c>
      <c r="S46" s="63" t="e">
        <f>IF(control!$C$3=2,calc!F46,NA())</f>
        <v>#N/A</v>
      </c>
      <c r="T46" s="63" t="e">
        <f>IF(control!$C$3=2,calc!G46,NA())</f>
        <v>#N/A</v>
      </c>
      <c r="U46" s="63" t="e">
        <f>IF(control!$C$3=2,calc!H46,NA())</f>
        <v>#N/A</v>
      </c>
      <c r="V46" s="63" t="e">
        <f>IF(control!$C$3=2,calc!I46,NA())</f>
        <v>#N/A</v>
      </c>
      <c r="W46" s="63" t="e">
        <f>IF(control!$C$3=2,calc!J46,NA())</f>
        <v>#N/A</v>
      </c>
      <c r="X46" s="63" t="e">
        <f>IF(control!$C$3=2,calc!K46,NA())</f>
        <v>#N/A</v>
      </c>
      <c r="Y46" s="63" t="e">
        <f>IF(control!$C$3=2,calc!L46,NA())</f>
        <v>#N/A</v>
      </c>
      <c r="Z46" s="63" t="e">
        <f>IF(control!$C$3=2,calc!M46,NA())</f>
        <v>#N/A</v>
      </c>
      <c r="AA46" s="64" t="e">
        <f>IF(control!$C$3=2,calc!N46,NA())</f>
        <v>#N/A</v>
      </c>
      <c r="AB46" s="60"/>
      <c r="AC46" s="65" t="e">
        <f>IF(control!$C$3=2,0.5,NA())</f>
        <v>#N/A</v>
      </c>
      <c r="AD46" s="69" t="e">
        <f>SUM($Q$40:Q46)</f>
        <v>#N/A</v>
      </c>
    </row>
    <row r="47" spans="2:30">
      <c r="C47" s="62"/>
      <c r="D47" s="73">
        <f t="shared" ref="D47:N47" si="15">MAX($D46:$N46)-D46+vgap_3</f>
        <v>71.02</v>
      </c>
      <c r="E47" s="73">
        <f t="shared" si="15"/>
        <v>71.259999999999991</v>
      </c>
      <c r="F47" s="73">
        <f t="shared" si="15"/>
        <v>71.259999999999991</v>
      </c>
      <c r="G47" s="73">
        <f t="shared" si="15"/>
        <v>71.259999999999991</v>
      </c>
      <c r="H47" s="73">
        <f t="shared" si="15"/>
        <v>70.5</v>
      </c>
      <c r="I47" s="73">
        <f t="shared" si="15"/>
        <v>54.55</v>
      </c>
      <c r="J47" s="73">
        <f t="shared" si="15"/>
        <v>69.989999999999995</v>
      </c>
      <c r="K47" s="73">
        <f t="shared" si="15"/>
        <v>68.669999999999987</v>
      </c>
      <c r="L47" s="73">
        <f t="shared" si="15"/>
        <v>33.79</v>
      </c>
      <c r="M47" s="73">
        <f t="shared" si="15"/>
        <v>54.53</v>
      </c>
      <c r="N47" s="74">
        <f t="shared" si="15"/>
        <v>67.59</v>
      </c>
      <c r="P47" s="62"/>
      <c r="Q47" s="63" t="e">
        <f>IF(control!$C$3=2,calc!D47,NA())</f>
        <v>#N/A</v>
      </c>
      <c r="R47" s="63" t="e">
        <f>IF(control!$C$3=2,calc!E47,NA())</f>
        <v>#N/A</v>
      </c>
      <c r="S47" s="63" t="e">
        <f>IF(control!$C$3=2,calc!F47,NA())</f>
        <v>#N/A</v>
      </c>
      <c r="T47" s="63" t="e">
        <f>IF(control!$C$3=2,calc!G47,NA())</f>
        <v>#N/A</v>
      </c>
      <c r="U47" s="63" t="e">
        <f>IF(control!$C$3=2,calc!H47,NA())</f>
        <v>#N/A</v>
      </c>
      <c r="V47" s="63" t="e">
        <f>IF(control!$C$3=2,calc!I47,NA())</f>
        <v>#N/A</v>
      </c>
      <c r="W47" s="63" t="e">
        <f>IF(control!$C$3=2,calc!J47,NA())</f>
        <v>#N/A</v>
      </c>
      <c r="X47" s="63" t="e">
        <f>IF(control!$C$3=2,calc!K47,NA())</f>
        <v>#N/A</v>
      </c>
      <c r="Y47" s="63" t="e">
        <f>IF(control!$C$3=2,calc!L47,NA())</f>
        <v>#N/A</v>
      </c>
      <c r="Z47" s="63" t="e">
        <f>IF(control!$C$3=2,calc!M47,NA())</f>
        <v>#N/A</v>
      </c>
      <c r="AA47" s="64" t="e">
        <f>IF(control!$C$3=2,calc!N47,NA())</f>
        <v>#N/A</v>
      </c>
      <c r="AB47" s="60"/>
      <c r="AC47" s="65" t="e">
        <f>IF(control!$C$3=2,0.5,NA())</f>
        <v>#N/A</v>
      </c>
      <c r="AD47" s="69" t="e">
        <f>SUM($Q$40:Q47)</f>
        <v>#N/A</v>
      </c>
    </row>
    <row r="48" spans="2:30">
      <c r="B48" s="60">
        <f>data!B33</f>
        <v>2</v>
      </c>
      <c r="C48" s="62" t="str">
        <f>data!C33</f>
        <v>零售房产</v>
      </c>
      <c r="D48" s="63">
        <f>data!D33</f>
        <v>0.54</v>
      </c>
      <c r="E48" s="63">
        <f>data!E33</f>
        <v>0</v>
      </c>
      <c r="F48" s="63">
        <f>data!F33</f>
        <v>0.59</v>
      </c>
      <c r="G48" s="63">
        <f>data!G33</f>
        <v>5.85</v>
      </c>
      <c r="H48" s="63">
        <f>data!H33</f>
        <v>0.94</v>
      </c>
      <c r="I48" s="63">
        <f>data!I33</f>
        <v>3.14</v>
      </c>
      <c r="J48" s="63">
        <f>data!J33</f>
        <v>20.190000000000001</v>
      </c>
      <c r="K48" s="63">
        <f>data!K33</f>
        <v>19.62</v>
      </c>
      <c r="L48" s="63">
        <f>data!L33</f>
        <v>22.36</v>
      </c>
      <c r="M48" s="63">
        <f>data!M33</f>
        <v>5.44</v>
      </c>
      <c r="N48" s="64">
        <f>data!N33</f>
        <v>0</v>
      </c>
      <c r="P48" s="62" t="str">
        <f>data!C33</f>
        <v>零售房产</v>
      </c>
      <c r="Q48" s="63" t="e">
        <f>IF(control!$C$3=2,calc!D48,NA())</f>
        <v>#N/A</v>
      </c>
      <c r="R48" s="63" t="e">
        <f>IF(control!$C$3=2,calc!E48,NA())</f>
        <v>#N/A</v>
      </c>
      <c r="S48" s="63" t="e">
        <f>IF(control!$C$3=2,calc!F48,NA())</f>
        <v>#N/A</v>
      </c>
      <c r="T48" s="63" t="e">
        <f>IF(control!$C$3=2,calc!G48,NA())</f>
        <v>#N/A</v>
      </c>
      <c r="U48" s="63" t="e">
        <f>IF(control!$C$3=2,calc!H48,NA())</f>
        <v>#N/A</v>
      </c>
      <c r="V48" s="63" t="e">
        <f>IF(control!$C$3=2,calc!I48,NA())</f>
        <v>#N/A</v>
      </c>
      <c r="W48" s="63" t="e">
        <f>IF(control!$C$3=2,calc!J48,NA())</f>
        <v>#N/A</v>
      </c>
      <c r="X48" s="63" t="e">
        <f>IF(control!$C$3=2,calc!K48,NA())</f>
        <v>#N/A</v>
      </c>
      <c r="Y48" s="63" t="e">
        <f>IF(control!$C$3=2,calc!L48,NA())</f>
        <v>#N/A</v>
      </c>
      <c r="Z48" s="63" t="e">
        <f>IF(control!$C$3=2,calc!M48,NA())</f>
        <v>#N/A</v>
      </c>
      <c r="AA48" s="64" t="e">
        <f>IF(control!$C$3=2,calc!N48,NA())</f>
        <v>#N/A</v>
      </c>
      <c r="AB48" s="60"/>
      <c r="AC48" s="65" t="e">
        <f>IF(control!$C$3=2,0.5,NA())</f>
        <v>#N/A</v>
      </c>
      <c r="AD48" s="69" t="e">
        <f>SUM($Q$40:Q48)</f>
        <v>#N/A</v>
      </c>
    </row>
    <row r="49" spans="2:30">
      <c r="C49" s="62"/>
      <c r="D49" s="73">
        <f t="shared" ref="D49:N49" si="16">MAX($D48:$N48)-D48+vgap_3</f>
        <v>55.61</v>
      </c>
      <c r="E49" s="73">
        <f t="shared" si="16"/>
        <v>56.15</v>
      </c>
      <c r="F49" s="73">
        <f t="shared" si="16"/>
        <v>55.56</v>
      </c>
      <c r="G49" s="73">
        <f t="shared" si="16"/>
        <v>50.3</v>
      </c>
      <c r="H49" s="73">
        <f t="shared" si="16"/>
        <v>55.209999999999994</v>
      </c>
      <c r="I49" s="73">
        <f t="shared" si="16"/>
        <v>53.01</v>
      </c>
      <c r="J49" s="73">
        <f t="shared" si="16"/>
        <v>35.959999999999994</v>
      </c>
      <c r="K49" s="73">
        <f t="shared" si="16"/>
        <v>36.53</v>
      </c>
      <c r="L49" s="73">
        <f t="shared" si="16"/>
        <v>33.79</v>
      </c>
      <c r="M49" s="73">
        <f t="shared" si="16"/>
        <v>50.709999999999994</v>
      </c>
      <c r="N49" s="74">
        <f t="shared" si="16"/>
        <v>56.15</v>
      </c>
      <c r="P49" s="62"/>
      <c r="Q49" s="63" t="e">
        <f>IF(control!$C$3=2,calc!D49,NA())</f>
        <v>#N/A</v>
      </c>
      <c r="R49" s="63" t="e">
        <f>IF(control!$C$3=2,calc!E49,NA())</f>
        <v>#N/A</v>
      </c>
      <c r="S49" s="63" t="e">
        <f>IF(control!$C$3=2,calc!F49,NA())</f>
        <v>#N/A</v>
      </c>
      <c r="T49" s="63" t="e">
        <f>IF(control!$C$3=2,calc!G49,NA())</f>
        <v>#N/A</v>
      </c>
      <c r="U49" s="63" t="e">
        <f>IF(control!$C$3=2,calc!H49,NA())</f>
        <v>#N/A</v>
      </c>
      <c r="V49" s="63" t="e">
        <f>IF(control!$C$3=2,calc!I49,NA())</f>
        <v>#N/A</v>
      </c>
      <c r="W49" s="63" t="e">
        <f>IF(control!$C$3=2,calc!J49,NA())</f>
        <v>#N/A</v>
      </c>
      <c r="X49" s="63" t="e">
        <f>IF(control!$C$3=2,calc!K49,NA())</f>
        <v>#N/A</v>
      </c>
      <c r="Y49" s="63" t="e">
        <f>IF(control!$C$3=2,calc!L49,NA())</f>
        <v>#N/A</v>
      </c>
      <c r="Z49" s="63" t="e">
        <f>IF(control!$C$3=2,calc!M49,NA())</f>
        <v>#N/A</v>
      </c>
      <c r="AA49" s="64" t="e">
        <f>IF(control!$C$3=2,calc!N49,NA())</f>
        <v>#N/A</v>
      </c>
      <c r="AB49" s="60"/>
      <c r="AC49" s="65" t="e">
        <f>IF(control!$C$3=2,0.5,NA())</f>
        <v>#N/A</v>
      </c>
      <c r="AD49" s="69" t="e">
        <f>SUM($Q$40:Q49)</f>
        <v>#N/A</v>
      </c>
    </row>
    <row r="50" spans="2:30">
      <c r="B50" s="60">
        <f>data!B34</f>
        <v>1</v>
      </c>
      <c r="C50" s="75" t="str">
        <f>data!C34</f>
        <v>写字楼</v>
      </c>
      <c r="D50" s="67">
        <f>data!D34</f>
        <v>6.36</v>
      </c>
      <c r="E50" s="67">
        <f>data!E34</f>
        <v>1.88</v>
      </c>
      <c r="F50" s="67">
        <f>data!F34</f>
        <v>4.0199999999999996</v>
      </c>
      <c r="G50" s="67">
        <f>data!G34</f>
        <v>8.35</v>
      </c>
      <c r="H50" s="67">
        <f>data!H34</f>
        <v>12.94</v>
      </c>
      <c r="I50" s="67">
        <f>data!I34</f>
        <v>18.600000000000001</v>
      </c>
      <c r="J50" s="67">
        <f>data!J34</f>
        <v>62.77</v>
      </c>
      <c r="K50" s="67">
        <f>data!K34</f>
        <v>48.8</v>
      </c>
      <c r="L50" s="67">
        <f>data!L34</f>
        <v>74.069999999999993</v>
      </c>
      <c r="M50" s="67">
        <f>data!M34</f>
        <v>145.11000000000001</v>
      </c>
      <c r="N50" s="68">
        <f>data!N34</f>
        <v>13.13</v>
      </c>
      <c r="P50" s="75" t="str">
        <f>data!C34</f>
        <v>写字楼</v>
      </c>
      <c r="Q50" s="67" t="e">
        <f>IF(control!$C$3=2,calc!D50,NA())</f>
        <v>#N/A</v>
      </c>
      <c r="R50" s="67" t="e">
        <f>IF(control!$C$3=2,calc!E50,NA())</f>
        <v>#N/A</v>
      </c>
      <c r="S50" s="67" t="e">
        <f>IF(control!$C$3=2,calc!F50,NA())</f>
        <v>#N/A</v>
      </c>
      <c r="T50" s="67" t="e">
        <f>IF(control!$C$3=2,calc!G50,NA())</f>
        <v>#N/A</v>
      </c>
      <c r="U50" s="67" t="e">
        <f>IF(control!$C$3=2,calc!H50,NA())</f>
        <v>#N/A</v>
      </c>
      <c r="V50" s="67" t="e">
        <f>IF(control!$C$3=2,calc!I50,NA())</f>
        <v>#N/A</v>
      </c>
      <c r="W50" s="67" t="e">
        <f>IF(control!$C$3=2,calc!J50,NA())</f>
        <v>#N/A</v>
      </c>
      <c r="X50" s="67" t="e">
        <f>IF(control!$C$3=2,calc!K50,NA())</f>
        <v>#N/A</v>
      </c>
      <c r="Y50" s="67" t="e">
        <f>IF(control!$C$3=2,calc!L50,NA())</f>
        <v>#N/A</v>
      </c>
      <c r="Z50" s="67" t="e">
        <f>IF(control!$C$3=2,calc!M50,NA())</f>
        <v>#N/A</v>
      </c>
      <c r="AA50" s="68" t="e">
        <f>IF(control!$C$3=2,calc!N50,NA())</f>
        <v>#N/A</v>
      </c>
      <c r="AB50" s="60"/>
      <c r="AC50" s="66" t="e">
        <f>IF(control!$C$3=2,0.5,NA())</f>
        <v>#N/A</v>
      </c>
      <c r="AD50" s="77" t="e">
        <f>SUM($Q$40:Q50)</f>
        <v>#N/A</v>
      </c>
    </row>
  </sheetData>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28"/>
  <sheetViews>
    <sheetView showGridLines="0" workbookViewId="0"/>
  </sheetViews>
  <sheetFormatPr defaultRowHeight="12.75"/>
  <cols>
    <col min="8" max="8" width="2.42578125" customWidth="1"/>
  </cols>
  <sheetData>
    <row r="3" spans="2:4">
      <c r="B3" s="2" t="s">
        <v>30</v>
      </c>
      <c r="C3" s="19">
        <v>3</v>
      </c>
      <c r="D3" t="str">
        <f>CHOOSE(cur_sel,dashboard!C6,dashboard!D6,dashboard!F6)</f>
        <v>↺</v>
      </c>
    </row>
    <row r="5" spans="2:4">
      <c r="B5" s="2" t="s">
        <v>27</v>
      </c>
    </row>
    <row r="6" spans="2:4">
      <c r="B6" s="2" t="s">
        <v>29</v>
      </c>
      <c r="C6" s="12">
        <f>MAX(data!D15:N26)/5</f>
        <v>33.79</v>
      </c>
    </row>
    <row r="7" spans="2:4">
      <c r="B7" s="2" t="s">
        <v>28</v>
      </c>
      <c r="C7" s="12">
        <f>vgap_2</f>
        <v>33.79</v>
      </c>
    </row>
    <row r="10" spans="2:4">
      <c r="B10" s="2" t="s">
        <v>37</v>
      </c>
    </row>
    <row r="12" spans="2:4">
      <c r="B12" s="16" t="s">
        <v>95</v>
      </c>
    </row>
    <row r="15" spans="2:4">
      <c r="B15" s="12" t="str">
        <f>IF(cur_sel=3,B12,"")</f>
        <v>单位：亿美元
注：统计样本仅计入单笔交易额超过1000万美元的交易 
数据来源：Real Capital Analytics
原图制作：财新
Excel 制图：http://study.163.com/u/ExcelPro</v>
      </c>
    </row>
    <row r="18" spans="2:9">
      <c r="H18" s="14"/>
      <c r="I18" t="s">
        <v>36</v>
      </c>
    </row>
    <row r="20" spans="2:9">
      <c r="H20" s="14"/>
    </row>
    <row r="28" spans="2:9">
      <c r="B28" s="2" t="s">
        <v>42</v>
      </c>
      <c r="C28" s="24" t="s">
        <v>41</v>
      </c>
    </row>
  </sheetData>
  <phoneticPr fontId="3" type="noConversion"/>
  <conditionalFormatting sqref="H18">
    <cfRule type="expression" dxfId="1" priority="2">
      <formula>$C$3=1</formula>
    </cfRule>
  </conditionalFormatting>
  <conditionalFormatting sqref="H20">
    <cfRule type="expression" dxfId="0" priority="1">
      <formula>$C$3=2</formula>
    </cfRule>
  </conditionalFormatting>
  <hyperlinks>
    <hyperlink ref="C28"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6"/>
  <sheetViews>
    <sheetView showGridLines="0" workbookViewId="0"/>
  </sheetViews>
  <sheetFormatPr defaultRowHeight="12.75"/>
  <cols>
    <col min="1" max="8" width="9.140625" style="29"/>
    <col min="9" max="9" width="11.85546875" style="29" customWidth="1"/>
    <col min="10" max="15" width="9.140625" style="29"/>
    <col min="16" max="16" width="7.5703125" style="29" customWidth="1"/>
    <col min="17" max="16384" width="9.140625" style="29"/>
  </cols>
  <sheetData>
    <row r="1" spans="2:2" ht="22.5">
      <c r="B1" s="28"/>
    </row>
    <row r="18" spans="2:16" ht="16.5">
      <c r="B18" s="44" t="s">
        <v>46</v>
      </c>
    </row>
    <row r="19" spans="2:16" ht="16.5">
      <c r="B19" s="44"/>
    </row>
    <row r="20" spans="2:16" ht="17.25">
      <c r="B20" s="45" t="s">
        <v>47</v>
      </c>
      <c r="C20" s="46"/>
      <c r="D20" s="46"/>
      <c r="E20" s="46"/>
      <c r="F20" s="46"/>
      <c r="G20" s="46"/>
      <c r="H20" s="46"/>
      <c r="I20" s="46"/>
      <c r="J20" s="46"/>
      <c r="K20" s="46"/>
      <c r="L20" s="46"/>
      <c r="M20" s="46"/>
      <c r="N20" s="46"/>
      <c r="O20" s="46"/>
      <c r="P20" s="46"/>
    </row>
    <row r="21" spans="2:16" ht="16.5">
      <c r="B21" s="44"/>
    </row>
    <row r="22" spans="2:16" ht="16.5">
      <c r="B22" s="47" t="s">
        <v>48</v>
      </c>
      <c r="I22" s="48" t="s">
        <v>49</v>
      </c>
    </row>
    <row r="23" spans="2:16" ht="16.5">
      <c r="B23" s="49" t="s">
        <v>50</v>
      </c>
      <c r="C23" s="50" t="s">
        <v>51</v>
      </c>
      <c r="I23" s="51" t="s">
        <v>50</v>
      </c>
      <c r="J23" s="50" t="s">
        <v>52</v>
      </c>
    </row>
    <row r="24" spans="2:16" ht="16.5">
      <c r="B24" s="49" t="s">
        <v>53</v>
      </c>
      <c r="C24" s="50" t="s">
        <v>54</v>
      </c>
      <c r="I24" s="51" t="s">
        <v>53</v>
      </c>
      <c r="J24" s="50" t="s">
        <v>55</v>
      </c>
    </row>
    <row r="25" spans="2:16" ht="16.5">
      <c r="B25" s="49" t="s">
        <v>56</v>
      </c>
      <c r="C25" s="50" t="s">
        <v>57</v>
      </c>
      <c r="I25" s="51" t="s">
        <v>56</v>
      </c>
      <c r="J25" s="50" t="s">
        <v>58</v>
      </c>
    </row>
    <row r="27" spans="2:16" ht="16.5">
      <c r="B27" s="44"/>
    </row>
    <row r="28" spans="2:16" ht="17.25">
      <c r="B28" s="45" t="s">
        <v>59</v>
      </c>
      <c r="C28" s="46"/>
      <c r="D28" s="46"/>
      <c r="E28" s="46"/>
      <c r="F28" s="46"/>
      <c r="G28" s="46"/>
      <c r="H28" s="46"/>
      <c r="I28" s="46"/>
      <c r="J28" s="46"/>
      <c r="K28" s="46"/>
      <c r="L28" s="46"/>
      <c r="M28" s="46"/>
      <c r="N28" s="46"/>
      <c r="O28" s="46"/>
      <c r="P28" s="46"/>
    </row>
    <row r="29" spans="2:16" ht="16.5">
      <c r="B29" s="44"/>
    </row>
    <row r="30" spans="2:16" ht="16.5">
      <c r="B30" s="44" t="s">
        <v>60</v>
      </c>
      <c r="D30" s="50" t="s">
        <v>61</v>
      </c>
    </row>
    <row r="31" spans="2:16" ht="16.5">
      <c r="B31" s="44"/>
      <c r="D31" s="50"/>
    </row>
    <row r="32" spans="2:16" ht="16.5">
      <c r="B32" s="44" t="s">
        <v>62</v>
      </c>
      <c r="D32" s="50"/>
      <c r="I32" s="50" t="s">
        <v>63</v>
      </c>
    </row>
    <row r="33" spans="2:16" ht="16.5">
      <c r="B33" s="44" t="s">
        <v>64</v>
      </c>
      <c r="D33" s="50"/>
      <c r="I33" s="50" t="s">
        <v>65</v>
      </c>
    </row>
    <row r="34" spans="2:16" ht="16.5">
      <c r="B34" s="44" t="s">
        <v>66</v>
      </c>
      <c r="D34" s="50"/>
      <c r="I34" s="50" t="s">
        <v>67</v>
      </c>
    </row>
    <row r="35" spans="2:16" ht="16.5">
      <c r="B35" s="44" t="s">
        <v>68</v>
      </c>
      <c r="D35" s="50"/>
      <c r="I35" s="50" t="s">
        <v>69</v>
      </c>
    </row>
    <row r="36" spans="2:16" ht="16.5">
      <c r="B36" s="44" t="s">
        <v>70</v>
      </c>
      <c r="H36" s="52"/>
      <c r="I36" s="53" t="s">
        <v>71</v>
      </c>
      <c r="J36" s="52"/>
      <c r="K36" s="52"/>
    </row>
    <row r="37" spans="2:16" ht="16.5">
      <c r="B37" s="44" t="s">
        <v>72</v>
      </c>
      <c r="H37" s="52"/>
      <c r="I37" s="53" t="s">
        <v>73</v>
      </c>
      <c r="J37" s="52"/>
      <c r="K37" s="52"/>
    </row>
    <row r="38" spans="2:16" ht="16.5">
      <c r="B38" s="44" t="s">
        <v>74</v>
      </c>
      <c r="H38" s="52"/>
      <c r="I38" s="53" t="s">
        <v>75</v>
      </c>
      <c r="J38" s="52"/>
      <c r="K38" s="52"/>
    </row>
    <row r="39" spans="2:16" ht="16.5">
      <c r="B39" s="44" t="s">
        <v>76</v>
      </c>
      <c r="H39" s="52"/>
      <c r="I39" s="54" t="s">
        <v>77</v>
      </c>
      <c r="J39" s="52"/>
      <c r="K39" s="52"/>
    </row>
    <row r="40" spans="2:16" ht="16.5">
      <c r="B40" s="44" t="s">
        <v>78</v>
      </c>
      <c r="H40" s="52"/>
      <c r="I40" s="54" t="s">
        <v>79</v>
      </c>
      <c r="J40" s="52"/>
      <c r="K40" s="52"/>
    </row>
    <row r="41" spans="2:16" ht="16.5">
      <c r="B41" s="44"/>
    </row>
    <row r="42" spans="2:16" ht="17.25">
      <c r="B42" s="45" t="s">
        <v>80</v>
      </c>
      <c r="C42" s="55"/>
      <c r="D42" s="55"/>
      <c r="E42" s="55"/>
      <c r="F42" s="55"/>
      <c r="G42" s="55"/>
      <c r="H42" s="55"/>
      <c r="I42" s="55"/>
      <c r="J42" s="55"/>
      <c r="K42" s="55"/>
      <c r="L42" s="55"/>
      <c r="M42" s="55"/>
      <c r="N42" s="55"/>
      <c r="O42" s="55"/>
      <c r="P42" s="55"/>
    </row>
    <row r="43" spans="2:16" ht="16.5">
      <c r="B43" s="44"/>
    </row>
    <row r="44" spans="2:16" ht="16.5">
      <c r="B44" s="44" t="s">
        <v>81</v>
      </c>
      <c r="C44" s="56" t="s">
        <v>82</v>
      </c>
      <c r="E44" s="50" t="s">
        <v>83</v>
      </c>
      <c r="J44" s="44" t="s">
        <v>84</v>
      </c>
    </row>
    <row r="45" spans="2:16" ht="16.5">
      <c r="B45" s="44" t="s">
        <v>85</v>
      </c>
      <c r="C45" s="29" t="s">
        <v>86</v>
      </c>
    </row>
    <row r="46" spans="2:16" ht="16.5">
      <c r="B46" s="44" t="s">
        <v>87</v>
      </c>
      <c r="C46" s="50" t="s">
        <v>88</v>
      </c>
      <c r="F46" s="44" t="s">
        <v>89</v>
      </c>
    </row>
    <row r="47" spans="2:16" ht="16.5">
      <c r="B47" s="44" t="s">
        <v>90</v>
      </c>
      <c r="C47" s="50" t="s">
        <v>91</v>
      </c>
    </row>
    <row r="48" spans="2:16" ht="16.5">
      <c r="B48" s="44"/>
    </row>
    <row r="49" spans="2:16" ht="16.5">
      <c r="B49" s="44"/>
    </row>
    <row r="50" spans="2:16" ht="17.25">
      <c r="B50" s="45" t="s">
        <v>92</v>
      </c>
      <c r="C50" s="55"/>
      <c r="D50" s="55"/>
      <c r="E50" s="55"/>
      <c r="F50" s="55"/>
      <c r="G50" s="55"/>
      <c r="H50" s="55"/>
      <c r="I50" s="55"/>
      <c r="J50" s="55"/>
      <c r="K50" s="55"/>
      <c r="L50" s="55"/>
      <c r="M50" s="55"/>
      <c r="N50" s="55"/>
      <c r="O50" s="55"/>
      <c r="P50" s="55"/>
    </row>
    <row r="51" spans="2:16" ht="16.5">
      <c r="B51" s="44"/>
    </row>
    <row r="52" spans="2:16" ht="16.5">
      <c r="B52" s="44" t="s">
        <v>93</v>
      </c>
      <c r="C52" s="50" t="s">
        <v>94</v>
      </c>
    </row>
    <row r="53" spans="2:16" ht="16.5">
      <c r="B53" s="44"/>
    </row>
    <row r="54" spans="2:16" ht="16.5">
      <c r="B54" s="44"/>
    </row>
    <row r="55" spans="2:16" ht="16.5">
      <c r="B55" s="57"/>
      <c r="C55" s="46"/>
      <c r="D55" s="46"/>
      <c r="E55" s="46"/>
      <c r="F55" s="46"/>
      <c r="G55" s="46"/>
      <c r="H55" s="46"/>
      <c r="I55" s="46"/>
      <c r="J55" s="46"/>
      <c r="K55" s="46"/>
      <c r="L55" s="46"/>
      <c r="M55" s="46"/>
      <c r="N55" s="46"/>
      <c r="O55" s="46"/>
      <c r="P55" s="46"/>
    </row>
    <row r="56" spans="2:16" ht="16.5">
      <c r="B56" s="44"/>
    </row>
  </sheetData>
  <phoneticPr fontId="3" type="noConversion"/>
  <hyperlinks>
    <hyperlink ref="C47" r:id="rId1"/>
    <hyperlink ref="C46" r:id="rId2"/>
    <hyperlink ref="C52" r:id="rId3" location="category/type=0"/>
    <hyperlink ref="E44" r:id="rId4"/>
    <hyperlink ref="C23" r:id="rId5"/>
    <hyperlink ref="C25" r:id="rId6"/>
    <hyperlink ref="C24" r:id="rId7"/>
    <hyperlink ref="J23" r:id="rId8"/>
    <hyperlink ref="J24" r:id="rId9"/>
    <hyperlink ref="J25" r:id="rId10"/>
    <hyperlink ref="I34" r:id="rId11"/>
    <hyperlink ref="I35" r:id="rId12"/>
    <hyperlink ref="I32" r:id="rId13"/>
    <hyperlink ref="I36" r:id="rId14"/>
    <hyperlink ref="I37" r:id="rId15"/>
    <hyperlink ref="D30" r:id="rId16"/>
    <hyperlink ref="I38" r:id="rId17"/>
    <hyperlink ref="I33" r:id="rId18"/>
    <hyperlink ref="I39" r:id="rId19"/>
    <hyperlink ref="I40" r:id="rId20"/>
  </hyperlinks>
  <pageMargins left="0.7" right="0.7" top="0.75" bottom="0.75" header="0.3" footer="0.3"/>
  <drawing r:id="rId2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3</vt:i4>
      </vt:variant>
    </vt:vector>
  </HeadingPairs>
  <TitlesOfParts>
    <vt:vector size="10" baseType="lpstr">
      <vt:lpstr>说明</vt:lpstr>
      <vt:lpstr>dashboard</vt:lpstr>
      <vt:lpstr>dashboard (2)</vt:lpstr>
      <vt:lpstr>data</vt:lpstr>
      <vt:lpstr>calc</vt:lpstr>
      <vt:lpstr>control</vt:lpstr>
      <vt:lpstr>更多资源</vt:lpstr>
      <vt:lpstr>cur_sel</vt:lpstr>
      <vt:lpstr>vgap_2</vt:lpstr>
      <vt:lpstr>vgap_3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刘万祥</dc:creator>
  <cp:lastModifiedBy>刘万祥</cp:lastModifiedBy>
  <dcterms:created xsi:type="dcterms:W3CDTF">2017-05-26T04:13:06Z</dcterms:created>
  <dcterms:modified xsi:type="dcterms:W3CDTF">2017-05-28T02:34:09Z</dcterms:modified>
</cp:coreProperties>
</file>