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480" windowHeight="11580" activeTab="3"/>
  </bookViews>
  <sheets>
    <sheet name="Table Disting." sheetId="3" r:id="rId1"/>
    <sheet name="Indirect Effects Disting." sheetId="2" r:id="rId2"/>
    <sheet name="Table Indistig." sheetId="5" r:id="rId3"/>
    <sheet name="Indirect Effects Indist." sheetId="4" r:id="rId4"/>
  </sheets>
  <calcPr calcId="145621"/>
</workbook>
</file>

<file path=xl/calcChain.xml><?xml version="1.0" encoding="utf-8"?>
<calcChain xmlns="http://schemas.openxmlformats.org/spreadsheetml/2006/main">
  <c r="D9" i="4" l="1"/>
  <c r="D8" i="4"/>
  <c r="C9" i="4"/>
  <c r="C8" i="4"/>
  <c r="D32" i="4"/>
  <c r="D31" i="4"/>
  <c r="D25" i="4"/>
  <c r="D24" i="4"/>
  <c r="D16" i="4"/>
  <c r="D15" i="4"/>
  <c r="G9" i="4"/>
  <c r="G8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D20" i="2"/>
  <c r="D21" i="2"/>
  <c r="D22" i="2"/>
  <c r="D23" i="2"/>
  <c r="D38" i="2"/>
  <c r="D39" i="2"/>
  <c r="D40" i="2"/>
  <c r="D41" i="2"/>
  <c r="D28" i="2"/>
  <c r="D29" i="2"/>
  <c r="D30" i="2"/>
  <c r="D31" i="2"/>
  <c r="E8" i="4" l="1"/>
  <c r="F8" i="4" s="1"/>
  <c r="E9" i="4"/>
  <c r="F9" i="4" s="1"/>
  <c r="G2" i="4"/>
  <c r="G3" i="4"/>
  <c r="G4" i="4"/>
  <c r="G5" i="4"/>
  <c r="H2" i="4"/>
  <c r="I2" i="4" s="1"/>
  <c r="J2" i="4" s="1"/>
  <c r="H3" i="4"/>
  <c r="I3" i="4" s="1"/>
  <c r="J3" i="4" s="1"/>
  <c r="H4" i="4"/>
  <c r="I4" i="4" s="1"/>
  <c r="J4" i="4" s="1"/>
  <c r="H5" i="4"/>
  <c r="I5" i="4" s="1"/>
  <c r="J5" i="4" s="1"/>
  <c r="C13" i="2"/>
  <c r="C14" i="2"/>
  <c r="C15" i="2"/>
  <c r="C12" i="2"/>
  <c r="C7" i="2" l="1"/>
  <c r="E7" i="2"/>
  <c r="C9" i="2"/>
  <c r="E9" i="2"/>
  <c r="C6" i="2"/>
  <c r="E6" i="2"/>
  <c r="C8" i="2"/>
  <c r="E8" i="2"/>
  <c r="C3" i="2"/>
  <c r="E3" i="2"/>
  <c r="C5" i="2"/>
  <c r="E5" i="2"/>
  <c r="C2" i="2"/>
  <c r="E2" i="2"/>
  <c r="C4" i="2"/>
  <c r="E4" i="2"/>
  <c r="F3" i="2"/>
  <c r="F9" i="2"/>
  <c r="F6" i="2"/>
  <c r="F4" i="2"/>
  <c r="F5" i="2"/>
  <c r="F7" i="2"/>
  <c r="F8" i="2"/>
  <c r="F2" i="2"/>
  <c r="D8" i="2"/>
  <c r="D5" i="2"/>
  <c r="D6" i="2"/>
  <c r="D3" i="2"/>
  <c r="D9" i="2"/>
  <c r="D4" i="2"/>
  <c r="D7" i="2"/>
  <c r="D2" i="2"/>
  <c r="G2" i="2" l="1"/>
  <c r="G8" i="2"/>
  <c r="G6" i="2"/>
  <c r="G4" i="2"/>
  <c r="H6" i="2"/>
  <c r="I6" i="2" s="1"/>
  <c r="J6" i="2" s="1"/>
  <c r="H4" i="2"/>
  <c r="I4" i="2" s="1"/>
  <c r="J4" i="2" s="1"/>
  <c r="G7" i="2"/>
  <c r="G3" i="2"/>
  <c r="H3" i="2"/>
  <c r="I3" i="2" s="1"/>
  <c r="J3" i="2" s="1"/>
  <c r="H9" i="2"/>
  <c r="I9" i="2" s="1"/>
  <c r="J9" i="2" s="1"/>
  <c r="G5" i="2"/>
  <c r="H8" i="2"/>
  <c r="I8" i="2" s="1"/>
  <c r="J8" i="2" s="1"/>
  <c r="G9" i="2"/>
  <c r="H2" i="2"/>
  <c r="I2" i="2" s="1"/>
  <c r="J2" i="2" s="1"/>
  <c r="H7" i="2"/>
  <c r="I7" i="2" s="1"/>
  <c r="J7" i="2" s="1"/>
  <c r="H5" i="2"/>
  <c r="I5" i="2" s="1"/>
  <c r="J5" i="2" s="1"/>
  <c r="D14" i="2" l="1"/>
  <c r="F14" i="2" s="1"/>
  <c r="D12" i="2"/>
  <c r="F12" i="2" s="1"/>
  <c r="D15" i="2"/>
  <c r="F15" i="2" s="1"/>
  <c r="D13" i="2"/>
  <c r="F13" i="2" s="1"/>
</calcChain>
</file>

<file path=xl/sharedStrings.xml><?xml version="1.0" encoding="utf-8"?>
<sst xmlns="http://schemas.openxmlformats.org/spreadsheetml/2006/main" count="206" uniqueCount="88">
  <si>
    <t>p</t>
  </si>
  <si>
    <t>a</t>
  </si>
  <si>
    <t>b</t>
  </si>
  <si>
    <t>SE</t>
  </si>
  <si>
    <t>SEa</t>
  </si>
  <si>
    <t>SEb</t>
  </si>
  <si>
    <t>ab</t>
  </si>
  <si>
    <t xml:space="preserve">Xw --&gt; Mw --&gt; Yw </t>
  </si>
  <si>
    <t xml:space="preserve">Xw --&gt; Mw --&gt; Yh </t>
  </si>
  <si>
    <t xml:space="preserve">Xw --&gt; Mh --&gt; Yw </t>
  </si>
  <si>
    <t xml:space="preserve">Xh --&gt; Mh --&gt; Yh </t>
  </si>
  <si>
    <t>Xh --&gt; Mh --&gt; Yw</t>
  </si>
  <si>
    <t xml:space="preserve">Xh --&gt; Mw --&gt; Yh </t>
  </si>
  <si>
    <t xml:space="preserve">Xh --&gt; Mw --&gt; Yw </t>
  </si>
  <si>
    <t xml:space="preserve">Xw --&gt; Mh --&gt; Yh </t>
  </si>
  <si>
    <t>Indirect Effects</t>
  </si>
  <si>
    <t xml:space="preserve">Xw --&gt;  Yw </t>
  </si>
  <si>
    <t xml:space="preserve">Xh --&gt;  Yh </t>
  </si>
  <si>
    <t xml:space="preserve">Xh --&gt;  Yw </t>
  </si>
  <si>
    <t xml:space="preserve">Xw --&gt;  Yh </t>
  </si>
  <si>
    <t>Direct Effects</t>
  </si>
  <si>
    <t>% Mediated</t>
  </si>
  <si>
    <t>Z</t>
  </si>
  <si>
    <t>Actor: Wife</t>
  </si>
  <si>
    <t>Actor: Husband</t>
  </si>
  <si>
    <t>Partner: Wife</t>
  </si>
  <si>
    <t>Partner: Husband</t>
  </si>
  <si>
    <t>Name</t>
  </si>
  <si>
    <t>Actor-Actor: Wife</t>
  </si>
  <si>
    <t>Actor-Partner: Husband</t>
  </si>
  <si>
    <t>Partner-Partner: Wife</t>
  </si>
  <si>
    <t>Partner-Actor: Husband</t>
  </si>
  <si>
    <t>Actor-Actor: Husband</t>
  </si>
  <si>
    <t>Actor-Partner: Wife</t>
  </si>
  <si>
    <t>Partner-Partner: Husband</t>
  </si>
  <si>
    <t>Partner-Actor: Wife</t>
  </si>
  <si>
    <t>Total</t>
  </si>
  <si>
    <t>Direct</t>
  </si>
  <si>
    <t>Est</t>
  </si>
  <si>
    <t>MCMaM p</t>
  </si>
  <si>
    <t>Lower CI</t>
  </si>
  <si>
    <t>Upper CI</t>
  </si>
  <si>
    <t>Wife Actor</t>
  </si>
  <si>
    <t>Husband Actor</t>
  </si>
  <si>
    <t>Wife Partner</t>
  </si>
  <si>
    <t>Husband Partner</t>
  </si>
  <si>
    <t>Husband Parner</t>
  </si>
  <si>
    <t xml:space="preserve">Wife Actor (M to Y) </t>
  </si>
  <si>
    <t xml:space="preserve">Wife Partner (M to Y) </t>
  </si>
  <si>
    <t>Step 2    X to M</t>
  </si>
  <si>
    <t>Parameter</t>
  </si>
  <si>
    <t>Steps 4 X to Y</t>
  </si>
  <si>
    <t xml:space="preserve">Wife Actor (X to Y) </t>
  </si>
  <si>
    <t xml:space="preserve">Wife Partner (X to Y) </t>
  </si>
  <si>
    <t>Steps 3 M to Y</t>
  </si>
  <si>
    <t>Variance</t>
  </si>
  <si>
    <t>Actual Total</t>
  </si>
  <si>
    <t>Estimate</t>
  </si>
  <si>
    <t>Std. Error</t>
  </si>
  <si>
    <t>Step 1 X to Y</t>
  </si>
  <si>
    <t>Total Estimated     c' + ab</t>
  </si>
  <si>
    <t>Total Actual c</t>
  </si>
  <si>
    <t>Direct     c'</t>
  </si>
  <si>
    <t>&lt;.001</t>
  </si>
  <si>
    <t>Sobel</t>
  </si>
  <si>
    <t>Monte Carlo</t>
  </si>
  <si>
    <t>Lower</t>
  </si>
  <si>
    <t>Upper</t>
  </si>
  <si>
    <t>CI</t>
  </si>
  <si>
    <t>Indirect</t>
  </si>
  <si>
    <t>Actor-Actor</t>
  </si>
  <si>
    <t xml:space="preserve">X1 --&gt; M1 --&gt; Y1 </t>
  </si>
  <si>
    <t>Partner-Partner</t>
  </si>
  <si>
    <t xml:space="preserve">X1 --&gt; M2 --&gt; Y1 </t>
  </si>
  <si>
    <t>Actor-Partner</t>
  </si>
  <si>
    <t>X2 --&gt; M2 --&gt; Y1</t>
  </si>
  <si>
    <t>Partner-Actor</t>
  </si>
  <si>
    <t xml:space="preserve">X2 --&gt; M1 --&gt; Y1 </t>
  </si>
  <si>
    <t>Actor</t>
  </si>
  <si>
    <t>X1 --&gt;  Y1</t>
  </si>
  <si>
    <t>Partner</t>
  </si>
  <si>
    <t>X2 --&gt;  Y1</t>
  </si>
  <si>
    <t>Step 1: X to Y c</t>
  </si>
  <si>
    <t>Step  4: X to Y c'</t>
  </si>
  <si>
    <t xml:space="preserve">Step 3: M to Y   b </t>
  </si>
  <si>
    <t>Step 2: X to M  a</t>
  </si>
  <si>
    <t>Estimated Total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</si>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</sst>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####.000000"/>
    <numFmt numFmtId="167" formatCode="0.0000000000"/>
    <numFmt numFmtId="168" formatCode="0.0%"/>
    <numFmt numFmtId="169" formatCode="0.00000"/>
  </numFmts>
  <fonts count="25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b/>
      <vertAlign val="superscript"/>
      <sz val="9"/>
      <color indexed="8"/>
      <name val="Arial Bold"/>
    </font>
    <font>
      <sz val="9"/>
      <color indexed="8"/>
      <name val="Arial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sz val="14"/>
      <color indexed="23"/>
      <name val="Times New Roman"/>
      <family val="1"/>
    </font>
    <font>
      <b/>
      <i/>
      <sz val="14"/>
      <name val="Times New Roman"/>
      <family val="1"/>
    </font>
    <font>
      <sz val="14"/>
      <name val="Arial"/>
      <family val="2"/>
    </font>
    <font>
      <sz val="14"/>
      <color theme="1"/>
      <name val="Times New Roman"/>
      <family val="1"/>
    </font>
    <font>
      <sz val="12"/>
      <color indexed="8"/>
      <name val="Arial"/>
      <family val="2"/>
    </font>
    <font>
      <i/>
      <sz val="12"/>
      <name val="Times New Roman"/>
      <family val="1"/>
    </font>
    <font>
      <b/>
      <vertAlign val="superscript"/>
      <sz val="12"/>
      <color indexed="8"/>
      <name val="Arial Bold"/>
    </font>
    <font>
      <sz val="12"/>
      <name val="Arial"/>
      <family val="2"/>
    </font>
    <font>
      <b/>
      <i/>
      <sz val="12"/>
      <name val="Arial"/>
      <family val="2"/>
    </font>
    <font>
      <b/>
      <i/>
      <sz val="14"/>
      <name val="Arial"/>
      <family val="2"/>
    </font>
    <font>
      <sz val="16"/>
      <name val="Arial"/>
      <family val="2"/>
    </font>
    <font>
      <b/>
      <vertAlign val="superscript"/>
      <sz val="12"/>
      <color indexed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Border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/>
    <xf numFmtId="2" fontId="6" fillId="0" borderId="0" xfId="0" applyNumberFormat="1" applyFont="1" applyBorder="1" applyAlignment="1">
      <alignment horizontal="right" wrapText="1"/>
    </xf>
    <xf numFmtId="164" fontId="6" fillId="0" borderId="0" xfId="0" applyNumberFormat="1" applyFont="1" applyBorder="1" applyAlignment="1">
      <alignment horizontal="right" wrapText="1"/>
    </xf>
    <xf numFmtId="0" fontId="7" fillId="0" borderId="0" xfId="0" applyFont="1" applyBorder="1"/>
    <xf numFmtId="0" fontId="8" fillId="0" borderId="0" xfId="0" applyFont="1" applyBorder="1" applyAlignment="1">
      <alignment horizontal="right" wrapText="1"/>
    </xf>
    <xf numFmtId="0" fontId="8" fillId="0" borderId="0" xfId="0" applyFont="1" applyBorder="1"/>
    <xf numFmtId="0" fontId="8" fillId="0" borderId="0" xfId="0" applyFont="1" applyBorder="1" applyAlignment="1">
      <alignment horizontal="center" wrapText="1"/>
    </xf>
    <xf numFmtId="0" fontId="9" fillId="0" borderId="0" xfId="0" applyFont="1"/>
    <xf numFmtId="0" fontId="7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center"/>
    </xf>
    <xf numFmtId="165" fontId="8" fillId="3" borderId="0" xfId="0" applyNumberFormat="1" applyFont="1" applyFill="1" applyBorder="1" applyAlignment="1">
      <alignment horizontal="right" wrapText="1"/>
    </xf>
    <xf numFmtId="165" fontId="8" fillId="4" borderId="0" xfId="0" applyNumberFormat="1" applyFont="1" applyFill="1" applyBorder="1" applyAlignment="1">
      <alignment horizontal="right" wrapText="1"/>
    </xf>
    <xf numFmtId="165" fontId="8" fillId="0" borderId="0" xfId="0" applyNumberFormat="1" applyFont="1" applyBorder="1"/>
    <xf numFmtId="165" fontId="8" fillId="0" borderId="0" xfId="0" applyNumberFormat="1" applyFont="1" applyBorder="1" applyAlignment="1">
      <alignment horizontal="right" vertical="top" wrapText="1"/>
    </xf>
    <xf numFmtId="0" fontId="8" fillId="0" borderId="0" xfId="0" applyFont="1" applyBorder="1" applyAlignment="1">
      <alignment horizontal="right"/>
    </xf>
    <xf numFmtId="10" fontId="8" fillId="0" borderId="0" xfId="0" applyNumberFormat="1" applyFont="1" applyBorder="1"/>
    <xf numFmtId="165" fontId="10" fillId="0" borderId="0" xfId="0" applyNumberFormat="1" applyFont="1" applyBorder="1"/>
    <xf numFmtId="165" fontId="8" fillId="5" borderId="0" xfId="0" applyNumberFormat="1" applyFont="1" applyFill="1" applyBorder="1" applyAlignment="1">
      <alignment horizontal="right" wrapText="1"/>
    </xf>
    <xf numFmtId="165" fontId="8" fillId="0" borderId="0" xfId="0" applyNumberFormat="1" applyFont="1" applyFill="1" applyBorder="1" applyAlignment="1">
      <alignment horizontal="right" wrapText="1"/>
    </xf>
    <xf numFmtId="0" fontId="11" fillId="0" borderId="0" xfId="0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 wrapText="1"/>
    </xf>
    <xf numFmtId="165" fontId="8" fillId="6" borderId="0" xfId="0" applyNumberFormat="1" applyFont="1" applyFill="1" applyBorder="1" applyAlignment="1">
      <alignment horizontal="right" wrapText="1"/>
    </xf>
    <xf numFmtId="0" fontId="7" fillId="4" borderId="0" xfId="0" applyFont="1" applyFill="1" applyBorder="1" applyAlignment="1">
      <alignment vertical="top" wrapText="1"/>
    </xf>
    <xf numFmtId="0" fontId="7" fillId="4" borderId="0" xfId="0" applyFont="1" applyFill="1" applyBorder="1"/>
    <xf numFmtId="0" fontId="8" fillId="4" borderId="0" xfId="0" applyFont="1" applyFill="1" applyBorder="1" applyAlignment="1">
      <alignment horizontal="center"/>
    </xf>
    <xf numFmtId="0" fontId="12" fillId="0" borderId="0" xfId="0" applyFont="1"/>
    <xf numFmtId="165" fontId="12" fillId="0" borderId="0" xfId="0" applyNumberFormat="1" applyFont="1"/>
    <xf numFmtId="0" fontId="12" fillId="4" borderId="0" xfId="0" applyFont="1" applyFill="1"/>
    <xf numFmtId="2" fontId="8" fillId="3" borderId="0" xfId="0" applyNumberFormat="1" applyFont="1" applyFill="1" applyBorder="1" applyAlignment="1">
      <alignment horizontal="right" wrapText="1"/>
    </xf>
    <xf numFmtId="0" fontId="13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15" fillId="0" borderId="0" xfId="0" applyFont="1"/>
    <xf numFmtId="0" fontId="6" fillId="0" borderId="0" xfId="0" applyFont="1" applyBorder="1" applyAlignment="1">
      <alignment horizontal="left"/>
    </xf>
    <xf numFmtId="0" fontId="14" fillId="2" borderId="1" xfId="0" applyFont="1" applyFill="1" applyBorder="1" applyAlignment="1">
      <alignment horizontal="left" vertical="top" wrapText="1"/>
    </xf>
    <xf numFmtId="167" fontId="6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right"/>
    </xf>
    <xf numFmtId="0" fontId="14" fillId="2" borderId="4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left" wrapText="1"/>
    </xf>
    <xf numFmtId="0" fontId="14" fillId="2" borderId="9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6" fillId="0" borderId="15" xfId="0" applyFont="1" applyBorder="1"/>
    <xf numFmtId="167" fontId="6" fillId="0" borderId="16" xfId="0" applyNumberFormat="1" applyFont="1" applyBorder="1" applyAlignment="1">
      <alignment horizontal="right" wrapText="1"/>
    </xf>
    <xf numFmtId="167" fontId="6" fillId="0" borderId="17" xfId="0" applyNumberFormat="1" applyFont="1" applyBorder="1" applyAlignment="1">
      <alignment horizontal="right" wrapText="1"/>
    </xf>
    <xf numFmtId="0" fontId="6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165" fontId="5" fillId="2" borderId="20" xfId="0" applyNumberFormat="1" applyFont="1" applyFill="1" applyBorder="1" applyAlignment="1">
      <alignment horizontal="right" vertical="center"/>
    </xf>
    <xf numFmtId="165" fontId="5" fillId="2" borderId="21" xfId="0" applyNumberFormat="1" applyFont="1" applyFill="1" applyBorder="1" applyAlignment="1">
      <alignment horizontal="right" vertical="center"/>
    </xf>
    <xf numFmtId="165" fontId="5" fillId="2" borderId="22" xfId="0" applyNumberFormat="1" applyFont="1" applyFill="1" applyBorder="1" applyAlignment="1">
      <alignment horizontal="right" vertical="center"/>
    </xf>
    <xf numFmtId="168" fontId="12" fillId="0" borderId="0" xfId="0" applyNumberFormat="1" applyFont="1"/>
    <xf numFmtId="0" fontId="17" fillId="0" borderId="0" xfId="0" applyFont="1" applyAlignment="1">
      <alignment horizontal="center" vertical="center" wrapText="1"/>
    </xf>
    <xf numFmtId="0" fontId="18" fillId="7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0" fillId="7" borderId="0" xfId="0" applyFill="1"/>
    <xf numFmtId="0" fontId="11" fillId="8" borderId="0" xfId="0" applyFont="1" applyFill="1" applyBorder="1" applyAlignment="1">
      <alignment horizontal="center" vertical="top" wrapText="1"/>
    </xf>
    <xf numFmtId="0" fontId="20" fillId="8" borderId="0" xfId="0" applyFont="1" applyFill="1"/>
    <xf numFmtId="0" fontId="20" fillId="7" borderId="0" xfId="0" applyFont="1" applyFill="1"/>
    <xf numFmtId="165" fontId="2" fillId="0" borderId="0" xfId="0" applyNumberFormat="1" applyFont="1" applyFill="1" applyBorder="1" applyAlignment="1">
      <alignment horizontal="right" wrapText="1"/>
    </xf>
    <xf numFmtId="2" fontId="2" fillId="0" borderId="0" xfId="0" applyNumberFormat="1" applyFont="1" applyBorder="1" applyAlignment="1">
      <alignment horizontal="right" wrapText="1"/>
    </xf>
    <xf numFmtId="164" fontId="2" fillId="0" borderId="0" xfId="0" applyNumberFormat="1" applyFont="1" applyBorder="1" applyAlignment="1">
      <alignment horizontal="right" wrapText="1"/>
    </xf>
    <xf numFmtId="166" fontId="14" fillId="2" borderId="2" xfId="0" applyNumberFormat="1" applyFont="1" applyFill="1" applyBorder="1" applyAlignment="1">
      <alignment horizontal="right" vertical="center"/>
    </xf>
    <xf numFmtId="166" fontId="14" fillId="2" borderId="3" xfId="0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horizontal="left" wrapText="1"/>
    </xf>
    <xf numFmtId="169" fontId="17" fillId="0" borderId="0" xfId="0" applyNumberFormat="1" applyFont="1" applyBorder="1" applyAlignment="1">
      <alignment horizontal="center" wrapText="1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right" wrapText="1"/>
    </xf>
    <xf numFmtId="0" fontId="17" fillId="0" borderId="0" xfId="0" applyFont="1" applyBorder="1" applyAlignment="1">
      <alignment horizontal="right"/>
    </xf>
    <xf numFmtId="0" fontId="17" fillId="0" borderId="0" xfId="0" applyFont="1"/>
    <xf numFmtId="0" fontId="17" fillId="0" borderId="0" xfId="0" applyFont="1" applyBorder="1"/>
    <xf numFmtId="0" fontId="21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4" fillId="2" borderId="0" xfId="0" applyFont="1" applyFill="1" applyBorder="1" applyAlignment="1">
      <alignment horizontal="left" vertical="top"/>
    </xf>
    <xf numFmtId="0" fontId="22" fillId="4" borderId="0" xfId="0" applyFont="1" applyFill="1"/>
    <xf numFmtId="0" fontId="22" fillId="4" borderId="0" xfId="0" applyFont="1" applyFill="1" applyAlignment="1">
      <alignment horizontal="center"/>
    </xf>
    <xf numFmtId="0" fontId="22" fillId="0" borderId="0" xfId="0" applyFont="1"/>
    <xf numFmtId="165" fontId="22" fillId="0" borderId="0" xfId="0" applyNumberFormat="1" applyFont="1"/>
    <xf numFmtId="165" fontId="22" fillId="0" borderId="0" xfId="0" applyNumberFormat="1" applyFont="1" applyAlignment="1">
      <alignment horizontal="center"/>
    </xf>
    <xf numFmtId="0" fontId="23" fillId="4" borderId="0" xfId="0" applyFont="1" applyFill="1" applyBorder="1"/>
    <xf numFmtId="0" fontId="22" fillId="4" borderId="0" xfId="0" applyFont="1" applyFill="1" applyBorder="1" applyAlignment="1">
      <alignment horizontal="center" wrapText="1"/>
    </xf>
    <xf numFmtId="0" fontId="22" fillId="4" borderId="0" xfId="0" applyFont="1" applyFill="1" applyBorder="1" applyAlignment="1">
      <alignment horizontal="right" wrapText="1"/>
    </xf>
    <xf numFmtId="0" fontId="22" fillId="0" borderId="0" xfId="0" applyFont="1" applyBorder="1"/>
    <xf numFmtId="165" fontId="22" fillId="0" borderId="0" xfId="0" applyNumberFormat="1" applyFont="1" applyBorder="1" applyAlignment="1">
      <alignment horizontal="right"/>
    </xf>
    <xf numFmtId="165" fontId="22" fillId="0" borderId="0" xfId="0" applyNumberFormat="1" applyFont="1" applyBorder="1" applyAlignment="1">
      <alignment horizontal="right" wrapText="1"/>
    </xf>
    <xf numFmtId="165" fontId="22" fillId="0" borderId="0" xfId="0" applyNumberFormat="1" applyFont="1" applyFill="1" applyBorder="1" applyAlignment="1">
      <alignment horizontal="right" wrapText="1"/>
    </xf>
    <xf numFmtId="166" fontId="14" fillId="7" borderId="2" xfId="0" applyNumberFormat="1" applyFont="1" applyFill="1" applyBorder="1" applyAlignment="1">
      <alignment horizontal="right" vertical="center"/>
    </xf>
    <xf numFmtId="166" fontId="14" fillId="7" borderId="3" xfId="0" applyNumberFormat="1" applyFont="1" applyFill="1" applyBorder="1" applyAlignment="1">
      <alignment horizontal="right" vertical="center"/>
    </xf>
    <xf numFmtId="166" fontId="14" fillId="7" borderId="5" xfId="0" applyNumberFormat="1" applyFont="1" applyFill="1" applyBorder="1" applyAlignment="1">
      <alignment horizontal="right" vertical="center"/>
    </xf>
    <xf numFmtId="166" fontId="14" fillId="7" borderId="6" xfId="0" applyNumberFormat="1" applyFont="1" applyFill="1" applyBorder="1" applyAlignment="1">
      <alignment horizontal="right" vertical="center"/>
    </xf>
    <xf numFmtId="166" fontId="24" fillId="7" borderId="2" xfId="0" applyNumberFormat="1" applyFont="1" applyFill="1" applyBorder="1" applyAlignment="1">
      <alignment horizontal="right" vertical="center"/>
    </xf>
    <xf numFmtId="166" fontId="24" fillId="7" borderId="3" xfId="0" applyNumberFormat="1" applyFont="1" applyFill="1" applyBorder="1" applyAlignment="1">
      <alignment horizontal="right" vertical="center"/>
    </xf>
    <xf numFmtId="166" fontId="24" fillId="7" borderId="5" xfId="0" applyNumberFormat="1" applyFont="1" applyFill="1" applyBorder="1" applyAlignment="1">
      <alignment horizontal="right" vertical="center"/>
    </xf>
    <xf numFmtId="166" fontId="24" fillId="7" borderId="6" xfId="0" applyNumberFormat="1" applyFont="1" applyFill="1" applyBorder="1" applyAlignment="1">
      <alignment horizontal="right" vertical="center"/>
    </xf>
    <xf numFmtId="166" fontId="24" fillId="7" borderId="11" xfId="0" applyNumberFormat="1" applyFont="1" applyFill="1" applyBorder="1" applyAlignment="1">
      <alignment horizontal="right" vertical="center"/>
    </xf>
    <xf numFmtId="166" fontId="24" fillId="7" borderId="12" xfId="0" applyNumberFormat="1" applyFont="1" applyFill="1" applyBorder="1" applyAlignment="1">
      <alignment horizontal="right" vertical="center"/>
    </xf>
    <xf numFmtId="166" fontId="24" fillId="7" borderId="13" xfId="0" applyNumberFormat="1" applyFont="1" applyFill="1" applyBorder="1" applyAlignment="1">
      <alignment horizontal="right" vertical="center"/>
    </xf>
    <xf numFmtId="166" fontId="24" fillId="7" borderId="14" xfId="0" applyNumberFormat="1" applyFont="1" applyFill="1" applyBorder="1" applyAlignment="1">
      <alignment horizontal="right" vertical="center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left" wrapText="1"/>
    </xf>
    <xf numFmtId="0" fontId="16" fillId="2" borderId="4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wrapText="1"/>
    </xf>
    <xf numFmtId="0" fontId="16" fillId="2" borderId="5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top"/>
    </xf>
    <xf numFmtId="0" fontId="14" fillId="2" borderId="10" xfId="0" applyFont="1" applyFill="1" applyBorder="1" applyAlignment="1">
      <alignment horizontal="left" vertical="top"/>
    </xf>
    <xf numFmtId="0" fontId="14" fillId="2" borderId="23" xfId="0" applyFont="1" applyFill="1" applyBorder="1" applyAlignment="1">
      <alignment horizontal="left" wrapText="1"/>
    </xf>
    <xf numFmtId="0" fontId="14" fillId="2" borderId="4" xfId="0" applyFont="1" applyFill="1" applyBorder="1" applyAlignment="1">
      <alignment horizontal="left" wrapText="1"/>
    </xf>
    <xf numFmtId="0" fontId="14" fillId="2" borderId="11" xfId="0" applyFont="1" applyFill="1" applyBorder="1" applyAlignment="1">
      <alignment horizontal="center" wrapText="1"/>
    </xf>
    <xf numFmtId="0" fontId="14" fillId="2" borderId="5" xfId="0" applyFont="1" applyFill="1" applyBorder="1" applyAlignment="1">
      <alignment horizontal="center" wrapText="1"/>
    </xf>
    <xf numFmtId="0" fontId="14" fillId="2" borderId="24" xfId="0" applyFont="1" applyFill="1" applyBorder="1" applyAlignment="1">
      <alignment horizontal="center" wrapText="1"/>
    </xf>
    <xf numFmtId="0" fontId="14" fillId="2" borderId="6" xfId="0" applyFont="1" applyFill="1" applyBorder="1" applyAlignment="1">
      <alignment horizont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5" sqref="E25"/>
    </sheetView>
  </sheetViews>
  <sheetFormatPr defaultRowHeight="12.75" x14ac:dyDescent="0.2"/>
  <cols>
    <col min="1" max="1" width="30.7109375" customWidth="1"/>
    <col min="2" max="2" width="27.5703125" customWidth="1"/>
    <col min="5" max="5" width="11.5703125" customWidth="1"/>
    <col min="6" max="6" width="17" customWidth="1"/>
    <col min="7" max="7" width="11.85546875" customWidth="1"/>
    <col min="8" max="8" width="12.28515625" customWidth="1"/>
  </cols>
  <sheetData>
    <row r="1" spans="1:8" ht="20.25" x14ac:dyDescent="0.3">
      <c r="D1" s="69" t="s">
        <v>64</v>
      </c>
      <c r="E1" s="69"/>
      <c r="F1" s="70" t="s">
        <v>65</v>
      </c>
      <c r="G1" s="70" t="s">
        <v>68</v>
      </c>
      <c r="H1" s="67"/>
    </row>
    <row r="2" spans="1:8" ht="19.5" x14ac:dyDescent="0.3">
      <c r="A2" s="36" t="s">
        <v>27</v>
      </c>
      <c r="B2" s="35" t="s">
        <v>15</v>
      </c>
      <c r="C2" s="37" t="s">
        <v>38</v>
      </c>
      <c r="D2" s="68" t="s">
        <v>22</v>
      </c>
      <c r="E2" s="68" t="s">
        <v>0</v>
      </c>
      <c r="F2" s="65" t="s">
        <v>0</v>
      </c>
      <c r="G2" s="66" t="s">
        <v>66</v>
      </c>
      <c r="H2" s="66" t="s">
        <v>67</v>
      </c>
    </row>
    <row r="3" spans="1:8" ht="18.75" x14ac:dyDescent="0.3">
      <c r="A3" s="14" t="s">
        <v>28</v>
      </c>
      <c r="B3" s="16" t="s">
        <v>7</v>
      </c>
      <c r="C3" s="24">
        <v>0.16487586697769713</v>
      </c>
      <c r="D3" s="25">
        <v>3.7566041611122576</v>
      </c>
      <c r="E3" s="25">
        <v>1.7223460225812559E-4</v>
      </c>
      <c r="F3" s="64" t="s">
        <v>63</v>
      </c>
      <c r="G3" s="64">
        <v>8.5999999999999993E-2</v>
      </c>
      <c r="H3" s="64">
        <v>0.25700000000000001</v>
      </c>
    </row>
    <row r="4" spans="1:8" ht="18.75" x14ac:dyDescent="0.3">
      <c r="A4" s="14" t="s">
        <v>32</v>
      </c>
      <c r="B4" s="16" t="s">
        <v>10</v>
      </c>
      <c r="C4" s="24">
        <v>9.9444543492026569E-2</v>
      </c>
      <c r="D4" s="25">
        <v>3.0373342148681322</v>
      </c>
      <c r="E4" s="25">
        <v>2.3868065679186756E-3</v>
      </c>
      <c r="F4" s="64" t="s">
        <v>63</v>
      </c>
      <c r="G4" s="64">
        <v>4.2000000000000003E-2</v>
      </c>
      <c r="H4" s="64">
        <v>0.17199999999999999</v>
      </c>
    </row>
    <row r="5" spans="1:8" ht="18.75" x14ac:dyDescent="0.3">
      <c r="A5" s="14" t="s">
        <v>30</v>
      </c>
      <c r="B5" s="16" t="s">
        <v>9</v>
      </c>
      <c r="C5" s="24">
        <v>2.7340688354327083E-2</v>
      </c>
      <c r="D5" s="25">
        <v>1.4942162690784351</v>
      </c>
      <c r="E5" s="25">
        <v>0.13511910165612795</v>
      </c>
      <c r="F5" s="64">
        <v>0.09</v>
      </c>
      <c r="G5" s="64">
        <v>-3.0000000000000001E-3</v>
      </c>
      <c r="H5" s="64">
        <v>7.0000000000000007E-2</v>
      </c>
    </row>
    <row r="6" spans="1:8" ht="18.75" x14ac:dyDescent="0.3">
      <c r="A6" s="14" t="s">
        <v>34</v>
      </c>
      <c r="B6" s="16" t="s">
        <v>12</v>
      </c>
      <c r="C6" s="24">
        <v>3.440442707549262E-2</v>
      </c>
      <c r="D6" s="25">
        <v>1.8206183693996083</v>
      </c>
      <c r="E6" s="25">
        <v>6.8664888527632417E-2</v>
      </c>
      <c r="F6" s="64">
        <v>2.4E-2</v>
      </c>
      <c r="G6" s="64">
        <v>3.0000000000000001E-3</v>
      </c>
      <c r="H6" s="64">
        <v>7.9000000000000001E-2</v>
      </c>
    </row>
    <row r="7" spans="1:8" ht="18.75" x14ac:dyDescent="0.3">
      <c r="A7" s="14" t="s">
        <v>33</v>
      </c>
      <c r="B7" s="16" t="s">
        <v>11</v>
      </c>
      <c r="C7" s="24">
        <v>3.7523226124133766E-2</v>
      </c>
      <c r="D7" s="25">
        <v>1.5663036984376153</v>
      </c>
      <c r="E7" s="25">
        <v>0.11727753558653387</v>
      </c>
      <c r="F7" s="64">
        <v>8.5999999999999993E-2</v>
      </c>
      <c r="G7" s="64">
        <v>-5.0000000000000001E-3</v>
      </c>
      <c r="H7" s="64">
        <v>9.1999999999999998E-2</v>
      </c>
    </row>
    <row r="8" spans="1:8" ht="18.75" x14ac:dyDescent="0.3">
      <c r="A8" s="14" t="s">
        <v>29</v>
      </c>
      <c r="B8" s="16" t="s">
        <v>8</v>
      </c>
      <c r="C8" s="24">
        <v>6.0338586682091348E-2</v>
      </c>
      <c r="D8" s="25">
        <v>2.463253836539121</v>
      </c>
      <c r="E8" s="25">
        <v>1.3768240271577969E-2</v>
      </c>
      <c r="F8" s="64">
        <v>4.0000000000000001E-3</v>
      </c>
      <c r="G8" s="64">
        <v>1.7000000000000001E-2</v>
      </c>
      <c r="H8" s="64">
        <v>0.115</v>
      </c>
    </row>
    <row r="9" spans="1:8" ht="18.75" x14ac:dyDescent="0.3">
      <c r="A9" s="14" t="s">
        <v>35</v>
      </c>
      <c r="B9" s="16" t="s">
        <v>13</v>
      </c>
      <c r="C9" s="24">
        <v>9.4010484067675454E-2</v>
      </c>
      <c r="D9" s="25">
        <v>2.1940014981217155</v>
      </c>
      <c r="E9" s="25">
        <v>2.823530185168166E-2</v>
      </c>
      <c r="F9" s="64">
        <v>2.3E-2</v>
      </c>
      <c r="G9" s="64">
        <v>1.2999999999999999E-2</v>
      </c>
      <c r="H9" s="64">
        <v>0.186</v>
      </c>
    </row>
    <row r="10" spans="1:8" ht="18.75" x14ac:dyDescent="0.3">
      <c r="A10" s="14" t="s">
        <v>31</v>
      </c>
      <c r="B10" s="16" t="s">
        <v>14</v>
      </c>
      <c r="C10" s="24">
        <v>7.245864902871782E-2</v>
      </c>
      <c r="D10" s="25">
        <v>2.5934676136073751</v>
      </c>
      <c r="E10" s="25">
        <v>9.5013487389592477E-3</v>
      </c>
      <c r="F10" s="64">
        <v>3.0000000000000001E-3</v>
      </c>
      <c r="G10" s="64">
        <v>2.3E-2</v>
      </c>
      <c r="H10" s="64">
        <v>0.13400000000000001</v>
      </c>
    </row>
    <row r="13" spans="1:8" ht="18" x14ac:dyDescent="0.25">
      <c r="A13" s="40" t="s">
        <v>27</v>
      </c>
      <c r="B13" s="40" t="s">
        <v>20</v>
      </c>
      <c r="C13" s="40" t="s">
        <v>38</v>
      </c>
      <c r="D13" s="40" t="s">
        <v>0</v>
      </c>
      <c r="E13" s="40" t="s">
        <v>36</v>
      </c>
      <c r="F13" s="40" t="s">
        <v>21</v>
      </c>
    </row>
    <row r="14" spans="1:8" ht="18" x14ac:dyDescent="0.25">
      <c r="A14" s="38" t="s">
        <v>23</v>
      </c>
      <c r="B14" s="38" t="s">
        <v>16</v>
      </c>
      <c r="C14" s="39">
        <v>0.18548340382643858</v>
      </c>
      <c r="D14" s="39">
        <v>6.9690447684272365E-3</v>
      </c>
      <c r="E14" s="39">
        <v>0.37769995915846277</v>
      </c>
      <c r="F14" s="63">
        <v>0.50891336011868715</v>
      </c>
    </row>
    <row r="15" spans="1:8" ht="18" x14ac:dyDescent="0.25">
      <c r="A15" s="38" t="s">
        <v>24</v>
      </c>
      <c r="B15" s="38" t="s">
        <v>17</v>
      </c>
      <c r="C15" s="39">
        <v>0.29053766232736167</v>
      </c>
      <c r="D15" s="39">
        <v>7.5185376407110785E-6</v>
      </c>
      <c r="E15" s="39">
        <v>0.42438663289488088</v>
      </c>
      <c r="F15" s="63">
        <v>0.3153939360777962</v>
      </c>
    </row>
    <row r="16" spans="1:8" ht="18" x14ac:dyDescent="0.25">
      <c r="A16" s="38" t="s">
        <v>25</v>
      </c>
      <c r="B16" s="38" t="s">
        <v>18</v>
      </c>
      <c r="C16" s="39">
        <v>0.18994446838517648</v>
      </c>
      <c r="D16" s="39">
        <v>1.0122142331747186E-2</v>
      </c>
      <c r="E16" s="39">
        <v>0.32147817857698568</v>
      </c>
      <c r="F16" s="63">
        <v>0.40915284133448671</v>
      </c>
    </row>
    <row r="17" spans="1:6" ht="18" x14ac:dyDescent="0.25">
      <c r="A17" s="38" t="s">
        <v>26</v>
      </c>
      <c r="B17" s="38" t="s">
        <v>19</v>
      </c>
      <c r="C17" s="39">
        <v>0.12885253380660402</v>
      </c>
      <c r="D17" s="39">
        <v>2.8136749153549984E-2</v>
      </c>
      <c r="E17" s="39">
        <v>0.2616497695174132</v>
      </c>
      <c r="F17" s="63">
        <v>0.50753813372639456</v>
      </c>
    </row>
  </sheetData>
  <phoneticPr fontId="1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A30" workbookViewId="0">
      <selection activeCell="A52" sqref="A52"/>
    </sheetView>
  </sheetViews>
  <sheetFormatPr defaultColWidth="11.42578125" defaultRowHeight="12.75" x14ac:dyDescent="0.2"/>
  <cols>
    <col min="1" max="2" width="27.5703125" style="1" customWidth="1"/>
    <col min="3" max="3" width="13.7109375" style="1" customWidth="1"/>
    <col min="4" max="4" width="14.140625" style="1" customWidth="1"/>
    <col min="5" max="5" width="13.5703125" style="1" customWidth="1"/>
    <col min="6" max="6" width="22.7109375" style="1" customWidth="1"/>
    <col min="7" max="7" width="14.28515625" style="1" bestFit="1" customWidth="1"/>
    <col min="8" max="8" width="15.85546875" style="1" customWidth="1"/>
    <col min="9" max="10" width="11.42578125" style="1" customWidth="1"/>
    <col min="11" max="11" width="15.140625" style="1" customWidth="1"/>
    <col min="12" max="13" width="11.42578125" style="1" customWidth="1"/>
    <col min="14" max="14" width="11.28515625" style="1" bestFit="1" customWidth="1"/>
    <col min="15" max="16384" width="11.42578125" style="1"/>
  </cols>
  <sheetData>
    <row r="1" spans="1:15" s="14" customFormat="1" ht="19.5" x14ac:dyDescent="0.3">
      <c r="A1" s="12" t="s">
        <v>27</v>
      </c>
      <c r="B1" s="17" t="s">
        <v>15</v>
      </c>
      <c r="C1" s="18" t="s">
        <v>1</v>
      </c>
      <c r="D1" s="18" t="s">
        <v>4</v>
      </c>
      <c r="E1" s="18" t="s">
        <v>2</v>
      </c>
      <c r="F1" s="18" t="s">
        <v>5</v>
      </c>
      <c r="G1" s="19" t="s">
        <v>6</v>
      </c>
      <c r="H1" s="31" t="s">
        <v>3</v>
      </c>
      <c r="I1" s="31" t="s">
        <v>22</v>
      </c>
      <c r="J1" s="31" t="s">
        <v>0</v>
      </c>
      <c r="K1" s="20" t="s">
        <v>39</v>
      </c>
      <c r="L1" s="18" t="s">
        <v>40</v>
      </c>
      <c r="M1" s="42" t="s">
        <v>41</v>
      </c>
      <c r="N1" s="21"/>
      <c r="O1" s="21"/>
    </row>
    <row r="2" spans="1:15" s="14" customFormat="1" ht="18.75" x14ac:dyDescent="0.3">
      <c r="A2" s="14" t="s">
        <v>28</v>
      </c>
      <c r="B2" s="16" t="s">
        <v>7</v>
      </c>
      <c r="C2" s="22">
        <f>B20</f>
        <v>-0.46941143472024899</v>
      </c>
      <c r="D2" s="22">
        <f>C20</f>
        <v>0.10490237971011401</v>
      </c>
      <c r="E2" s="23">
        <f t="shared" ref="E2:F5" si="0">B28</f>
        <v>-0.35123956252995148</v>
      </c>
      <c r="F2" s="23">
        <f t="shared" si="0"/>
        <v>5.0801917398329385E-2</v>
      </c>
      <c r="G2" s="24">
        <f t="shared" ref="G2:G8" si="1">C2*E2</f>
        <v>0.16487586697769713</v>
      </c>
      <c r="H2" s="25">
        <f t="shared" ref="H2:H8" si="2">SQRT(C2^2*F2^2+E2^2*D2^2)</f>
        <v>4.3889603457416333E-2</v>
      </c>
      <c r="I2" s="25">
        <f t="shared" ref="I2:I8" si="3">C2*E2/H2</f>
        <v>3.7566041611122576</v>
      </c>
      <c r="J2" s="25">
        <f t="shared" ref="J2:J8" si="4">2*(1-NORMSDIST(ABS(I2)))</f>
        <v>1.7223460226101217E-4</v>
      </c>
      <c r="K2" s="64" t="s">
        <v>63</v>
      </c>
      <c r="L2" s="64">
        <v>8.5999999999999993E-2</v>
      </c>
      <c r="M2" s="64">
        <v>0.25700000000000001</v>
      </c>
      <c r="N2" s="28"/>
      <c r="O2" s="28"/>
    </row>
    <row r="3" spans="1:15" s="14" customFormat="1" ht="18.75" x14ac:dyDescent="0.3">
      <c r="A3" s="14" t="s">
        <v>32</v>
      </c>
      <c r="B3" s="16" t="s">
        <v>10</v>
      </c>
      <c r="C3" s="29">
        <f>B21</f>
        <v>-0.39740271880329292</v>
      </c>
      <c r="D3" s="29">
        <f>C21</f>
        <v>0.10766879768035553</v>
      </c>
      <c r="E3" s="34">
        <f t="shared" si="0"/>
        <v>-0.25023619312793327</v>
      </c>
      <c r="F3" s="34">
        <f t="shared" si="0"/>
        <v>4.6810006565829919E-2</v>
      </c>
      <c r="G3" s="24">
        <f>C3*E3</f>
        <v>9.9444543492026569E-2</v>
      </c>
      <c r="H3" s="25">
        <f>SQRT(C3^2*F3^2+E3^2*D3^2)</f>
        <v>3.2740731331189384E-2</v>
      </c>
      <c r="I3" s="25">
        <f>C3*E3/H3</f>
        <v>3.0373342148681322</v>
      </c>
      <c r="J3" s="25">
        <f>2*(1-NORMSDIST(ABS(I3)))</f>
        <v>2.3868065679191197E-3</v>
      </c>
      <c r="K3" s="64" t="s">
        <v>63</v>
      </c>
      <c r="L3" s="64">
        <v>4.2000000000000003E-2</v>
      </c>
      <c r="M3" s="64">
        <v>0.17199999999999999</v>
      </c>
      <c r="N3" s="28"/>
      <c r="O3" s="28"/>
    </row>
    <row r="4" spans="1:15" s="14" customFormat="1" ht="18.75" x14ac:dyDescent="0.3">
      <c r="A4" s="14" t="s">
        <v>30</v>
      </c>
      <c r="B4" s="16" t="s">
        <v>9</v>
      </c>
      <c r="C4" s="22">
        <f>B23</f>
        <v>-0.28956102681626605</v>
      </c>
      <c r="D4" s="22">
        <f>C23</f>
        <v>9.763079772061381E-2</v>
      </c>
      <c r="E4" s="23">
        <f t="shared" si="0"/>
        <v>-9.4421161075918747E-2</v>
      </c>
      <c r="F4" s="23">
        <f t="shared" si="0"/>
        <v>5.4585665111244575E-2</v>
      </c>
      <c r="G4" s="24">
        <f>C4*E4</f>
        <v>2.7340688354327083E-2</v>
      </c>
      <c r="H4" s="25">
        <f>SQRT(C4^2*F4^2+E4^2*D4^2)</f>
        <v>1.8297678134096065E-2</v>
      </c>
      <c r="I4" s="25">
        <f>C4*E4/H4</f>
        <v>1.4942162690784351</v>
      </c>
      <c r="J4" s="25">
        <f>2*(1-NORMSDIST(ABS(I4)))</f>
        <v>0.13511910165612773</v>
      </c>
      <c r="K4" s="64">
        <v>0.09</v>
      </c>
      <c r="L4" s="64">
        <v>-3.0000000000000001E-3</v>
      </c>
      <c r="M4" s="64">
        <v>7.0000000000000007E-2</v>
      </c>
      <c r="N4" s="28"/>
      <c r="O4" s="28"/>
    </row>
    <row r="5" spans="1:15" s="14" customFormat="1" ht="18.75" x14ac:dyDescent="0.3">
      <c r="A5" s="14" t="s">
        <v>34</v>
      </c>
      <c r="B5" s="16" t="s">
        <v>12</v>
      </c>
      <c r="C5" s="29">
        <f>B22</f>
        <v>-0.26765345962318476</v>
      </c>
      <c r="D5" s="29">
        <f>C22</f>
        <v>0.11568801403752356</v>
      </c>
      <c r="E5" s="34">
        <f t="shared" si="0"/>
        <v>-0.12854093918281051</v>
      </c>
      <c r="F5" s="34">
        <f t="shared" si="0"/>
        <v>4.3565248900533635E-2</v>
      </c>
      <c r="G5" s="24">
        <f>C5*E5</f>
        <v>3.440442707549262E-2</v>
      </c>
      <c r="H5" s="25">
        <f>SQRT(C5^2*F5^2+E5^2*D5^2)</f>
        <v>1.8897110813420107E-2</v>
      </c>
      <c r="I5" s="25">
        <f>C5*E5/H5</f>
        <v>1.8206183693996083</v>
      </c>
      <c r="J5" s="25">
        <f>2*(1-NORMSDIST(ABS(I5)))</f>
        <v>6.8664888527632639E-2</v>
      </c>
      <c r="K5" s="64">
        <v>2.4E-2</v>
      </c>
      <c r="L5" s="64">
        <v>3.0000000000000001E-3</v>
      </c>
      <c r="M5" s="64">
        <v>7.9000000000000001E-2</v>
      </c>
      <c r="N5" s="28"/>
      <c r="O5" s="28"/>
    </row>
    <row r="6" spans="1:15" s="14" customFormat="1" ht="18.75" x14ac:dyDescent="0.3">
      <c r="A6" s="14" t="s">
        <v>33</v>
      </c>
      <c r="B6" s="16" t="s">
        <v>11</v>
      </c>
      <c r="C6" s="29">
        <f>B21</f>
        <v>-0.39740271880329292</v>
      </c>
      <c r="D6" s="29">
        <f>C21</f>
        <v>0.10766879768035553</v>
      </c>
      <c r="E6" s="34">
        <f>B30</f>
        <v>-9.4421161075918747E-2</v>
      </c>
      <c r="F6" s="34">
        <f>C30</f>
        <v>5.4585665111244575E-2</v>
      </c>
      <c r="G6" s="24">
        <f t="shared" si="1"/>
        <v>3.7523226124133766E-2</v>
      </c>
      <c r="H6" s="25">
        <f t="shared" si="2"/>
        <v>2.3956545695169529E-2</v>
      </c>
      <c r="I6" s="25">
        <f t="shared" si="3"/>
        <v>1.5663036984376153</v>
      </c>
      <c r="J6" s="25">
        <f t="shared" si="4"/>
        <v>0.11727753558653409</v>
      </c>
      <c r="K6" s="64">
        <v>8.5999999999999993E-2</v>
      </c>
      <c r="L6" s="64">
        <v>-5.0000000000000001E-3</v>
      </c>
      <c r="M6" s="64">
        <v>9.1999999999999998E-2</v>
      </c>
      <c r="N6" s="28"/>
      <c r="O6" s="28"/>
    </row>
    <row r="7" spans="1:15" s="14" customFormat="1" ht="18.75" x14ac:dyDescent="0.3">
      <c r="A7" s="14" t="s">
        <v>29</v>
      </c>
      <c r="B7" s="16" t="s">
        <v>8</v>
      </c>
      <c r="C7" s="22">
        <f>B20</f>
        <v>-0.46941143472024899</v>
      </c>
      <c r="D7" s="22">
        <f>C20</f>
        <v>0.10490237971011401</v>
      </c>
      <c r="E7" s="23">
        <f>B31</f>
        <v>-0.12854093918281051</v>
      </c>
      <c r="F7" s="23">
        <f>C31</f>
        <v>4.3565248900533635E-2</v>
      </c>
      <c r="G7" s="24">
        <f>C7*E7</f>
        <v>6.0338586682091348E-2</v>
      </c>
      <c r="H7" s="25">
        <f>SQRT(C7^2*F7^2+E7^2*D7^2)</f>
        <v>2.44954806472025E-2</v>
      </c>
      <c r="I7" s="25">
        <f>C7*E7/H7</f>
        <v>2.463253836539121</v>
      </c>
      <c r="J7" s="25">
        <f>2*(1-NORMSDIST(ABS(I7)))</f>
        <v>1.3768240271577969E-2</v>
      </c>
      <c r="K7" s="64">
        <v>4.0000000000000001E-3</v>
      </c>
      <c r="L7" s="64">
        <v>1.7000000000000001E-2</v>
      </c>
      <c r="M7" s="64">
        <v>0.115</v>
      </c>
      <c r="N7" s="28"/>
      <c r="O7" s="28"/>
    </row>
    <row r="8" spans="1:15" s="14" customFormat="1" ht="18.75" x14ac:dyDescent="0.3">
      <c r="A8" s="14" t="s">
        <v>35</v>
      </c>
      <c r="B8" s="16" t="s">
        <v>13</v>
      </c>
      <c r="C8" s="29">
        <f>B22</f>
        <v>-0.26765345962318476</v>
      </c>
      <c r="D8" s="29">
        <f>C22</f>
        <v>0.11568801403752356</v>
      </c>
      <c r="E8" s="34">
        <f>B28</f>
        <v>-0.35123956252995148</v>
      </c>
      <c r="F8" s="34">
        <f>C28</f>
        <v>5.0801917398329385E-2</v>
      </c>
      <c r="G8" s="24">
        <f t="shared" si="1"/>
        <v>9.4010484067675454E-2</v>
      </c>
      <c r="H8" s="25">
        <f t="shared" si="2"/>
        <v>4.2848869587444591E-2</v>
      </c>
      <c r="I8" s="25">
        <f t="shared" si="3"/>
        <v>2.1940014981217155</v>
      </c>
      <c r="J8" s="25">
        <f t="shared" si="4"/>
        <v>2.823530185168166E-2</v>
      </c>
      <c r="K8" s="64">
        <v>2.3E-2</v>
      </c>
      <c r="L8" s="64">
        <v>1.2999999999999999E-2</v>
      </c>
      <c r="M8" s="64">
        <v>0.186</v>
      </c>
      <c r="N8" s="28"/>
      <c r="O8" s="28"/>
    </row>
    <row r="9" spans="1:15" s="14" customFormat="1" ht="18.75" x14ac:dyDescent="0.3">
      <c r="A9" s="14" t="s">
        <v>31</v>
      </c>
      <c r="B9" s="16" t="s">
        <v>14</v>
      </c>
      <c r="C9" s="22">
        <f>B23</f>
        <v>-0.28956102681626605</v>
      </c>
      <c r="D9" s="22">
        <f>C23</f>
        <v>9.763079772061381E-2</v>
      </c>
      <c r="E9" s="23">
        <f>B29</f>
        <v>-0.25023619312793327</v>
      </c>
      <c r="F9" s="23">
        <f>C29</f>
        <v>4.6810006565829919E-2</v>
      </c>
      <c r="G9" s="24">
        <f>C9*E9</f>
        <v>7.245864902871782E-2</v>
      </c>
      <c r="H9" s="25">
        <f>SQRT(C9^2*F9^2+E9^2*D9^2)</f>
        <v>2.793890644654386E-2</v>
      </c>
      <c r="I9" s="25">
        <f>C9*E9/H9</f>
        <v>2.5934676136073751</v>
      </c>
      <c r="J9" s="25">
        <f>2*(1-NORMSDIST(ABS(I9)))</f>
        <v>9.5013487389594697E-3</v>
      </c>
      <c r="K9" s="64">
        <v>3.0000000000000001E-3</v>
      </c>
      <c r="L9" s="64">
        <v>2.3E-2</v>
      </c>
      <c r="M9" s="64">
        <v>0.13400000000000001</v>
      </c>
      <c r="N9" s="28"/>
      <c r="O9" s="28"/>
    </row>
    <row r="10" spans="1:15" s="14" customFormat="1" ht="18.75" x14ac:dyDescent="0.3">
      <c r="B10" s="16"/>
      <c r="C10" s="30"/>
      <c r="D10" s="30"/>
      <c r="E10" s="30"/>
      <c r="F10" s="30"/>
      <c r="G10" s="24"/>
      <c r="H10" s="25"/>
      <c r="I10" s="25"/>
      <c r="J10" s="25"/>
      <c r="K10" s="26"/>
      <c r="L10" s="27"/>
      <c r="M10" s="28"/>
      <c r="N10" s="28"/>
      <c r="O10" s="28"/>
    </row>
    <row r="11" spans="1:15" ht="56.25" x14ac:dyDescent="0.3">
      <c r="A11" s="12" t="s">
        <v>27</v>
      </c>
      <c r="B11" s="12" t="s">
        <v>20</v>
      </c>
      <c r="C11" s="15" t="s">
        <v>62</v>
      </c>
      <c r="D11" s="15" t="s">
        <v>60</v>
      </c>
      <c r="E11" s="15" t="s">
        <v>61</v>
      </c>
      <c r="F11" s="13" t="s">
        <v>21</v>
      </c>
      <c r="G11" s="13"/>
      <c r="H11" s="8"/>
      <c r="I11" s="8"/>
      <c r="J11" s="9"/>
    </row>
    <row r="12" spans="1:15" ht="18.75" x14ac:dyDescent="0.3">
      <c r="A12" s="14" t="s">
        <v>23</v>
      </c>
      <c r="B12" s="16" t="s">
        <v>16</v>
      </c>
      <c r="C12" s="32">
        <f>B38</f>
        <v>0.18548340382643858</v>
      </c>
      <c r="D12" s="33">
        <f>C12+G2+G4</f>
        <v>0.37769995915846277</v>
      </c>
      <c r="E12" s="60">
        <v>0.37769995915855031</v>
      </c>
      <c r="F12" s="41">
        <f>100*(1-C12/D12)</f>
        <v>50.891336011868717</v>
      </c>
      <c r="G12" s="30"/>
      <c r="H12" s="10"/>
      <c r="I12" s="11"/>
      <c r="J12" s="11"/>
      <c r="K12" s="9"/>
    </row>
    <row r="13" spans="1:15" ht="18.75" x14ac:dyDescent="0.3">
      <c r="A13" s="14" t="s">
        <v>24</v>
      </c>
      <c r="B13" s="16" t="s">
        <v>17</v>
      </c>
      <c r="C13" s="32">
        <f t="shared" ref="C13:C15" si="5">B39</f>
        <v>0.29053766232736167</v>
      </c>
      <c r="D13" s="33">
        <f>C13+G3+G5</f>
        <v>0.42438663289488088</v>
      </c>
      <c r="E13" s="61">
        <v>0.42438663289508638</v>
      </c>
      <c r="F13" s="41">
        <f>100*(1-C13/D13)</f>
        <v>31.539393607779619</v>
      </c>
      <c r="G13" s="30"/>
      <c r="H13" s="10"/>
      <c r="I13" s="11"/>
      <c r="J13" s="11"/>
      <c r="K13" s="9"/>
    </row>
    <row r="14" spans="1:15" ht="18.75" x14ac:dyDescent="0.3">
      <c r="A14" s="14" t="s">
        <v>25</v>
      </c>
      <c r="B14" s="16" t="s">
        <v>18</v>
      </c>
      <c r="C14" s="32">
        <f t="shared" si="5"/>
        <v>0.18994446838517648</v>
      </c>
      <c r="D14" s="33">
        <f>C14+G6+G8</f>
        <v>0.32147817857698568</v>
      </c>
      <c r="E14" s="61">
        <v>0.32147817857712746</v>
      </c>
      <c r="F14" s="41">
        <f>100*(1-C14/D14)</f>
        <v>40.915284133448672</v>
      </c>
      <c r="G14" s="30"/>
      <c r="H14" s="10"/>
      <c r="I14" s="11"/>
      <c r="J14" s="11"/>
      <c r="K14" s="9"/>
    </row>
    <row r="15" spans="1:15" ht="18.75" x14ac:dyDescent="0.3">
      <c r="A15" s="14" t="s">
        <v>26</v>
      </c>
      <c r="B15" s="16" t="s">
        <v>19</v>
      </c>
      <c r="C15" s="32">
        <f t="shared" si="5"/>
        <v>0.12885253380660402</v>
      </c>
      <c r="D15" s="33">
        <f>C15+G7+G9</f>
        <v>0.2616497695174132</v>
      </c>
      <c r="E15" s="62">
        <v>0.26164976951757446</v>
      </c>
      <c r="F15" s="41">
        <f>100*(1-C15/D15)</f>
        <v>50.753813372639456</v>
      </c>
      <c r="G15" s="30"/>
      <c r="H15" s="10"/>
      <c r="I15" s="11"/>
      <c r="J15" s="11"/>
      <c r="K15" s="9"/>
    </row>
    <row r="16" spans="1:15" ht="18.75" x14ac:dyDescent="0.3">
      <c r="A16" s="14"/>
      <c r="B16" s="16"/>
      <c r="C16" s="32"/>
      <c r="D16" s="11"/>
      <c r="E16" s="9"/>
    </row>
    <row r="17" spans="1:31" ht="16.5" thickBot="1" x14ac:dyDescent="0.3">
      <c r="A17" s="9" t="s">
        <v>49</v>
      </c>
      <c r="B17" s="44"/>
      <c r="C17" s="45"/>
      <c r="D17" s="9"/>
      <c r="E17" s="9"/>
      <c r="F17" s="9"/>
      <c r="G17" s="9"/>
      <c r="H17" s="9"/>
    </row>
    <row r="18" spans="1:31" ht="16.5" thickBot="1" x14ac:dyDescent="0.3">
      <c r="A18" s="116" t="s">
        <v>50</v>
      </c>
      <c r="B18" s="118" t="s">
        <v>57</v>
      </c>
      <c r="C18" s="120" t="s">
        <v>58</v>
      </c>
      <c r="D18" s="9"/>
      <c r="E18" s="9"/>
      <c r="F18" s="9"/>
      <c r="G18" s="9"/>
      <c r="H18" s="9"/>
    </row>
    <row r="19" spans="1:31" ht="16.5" thickBot="1" x14ac:dyDescent="0.3">
      <c r="A19" s="117"/>
      <c r="B19" s="119"/>
      <c r="C19" s="121"/>
      <c r="D19" s="9" t="s">
        <v>55</v>
      </c>
      <c r="E19" s="9"/>
      <c r="F19" s="9"/>
      <c r="G19" s="9"/>
      <c r="H19" s="9"/>
    </row>
    <row r="20" spans="1:31" ht="13.5" customHeight="1" x14ac:dyDescent="0.25">
      <c r="A20" s="46" t="s">
        <v>42</v>
      </c>
      <c r="B20" s="102">
        <v>-0.46941143472024899</v>
      </c>
      <c r="C20" s="103">
        <v>0.10490237971011401</v>
      </c>
      <c r="D20" s="47">
        <f>C20^2</f>
        <v>1.100450926884494E-2</v>
      </c>
      <c r="E20" s="8"/>
      <c r="F20" s="8"/>
      <c r="G20" s="48"/>
      <c r="H20" s="48"/>
      <c r="I20" s="5"/>
      <c r="J20" s="4"/>
      <c r="K20" s="5"/>
      <c r="L20" s="4"/>
      <c r="M20" s="5"/>
      <c r="N20" s="5"/>
      <c r="O20" s="4"/>
      <c r="P20" s="4"/>
      <c r="Q20" s="5"/>
      <c r="R20" s="5"/>
      <c r="S20" s="5"/>
      <c r="T20" s="4"/>
      <c r="U20" s="4"/>
      <c r="V20" s="5"/>
    </row>
    <row r="21" spans="1:31" ht="15.75" x14ac:dyDescent="0.25">
      <c r="A21" s="46" t="s">
        <v>43</v>
      </c>
      <c r="B21" s="102">
        <v>-0.39740271880329292</v>
      </c>
      <c r="C21" s="103">
        <v>0.10766879768035553</v>
      </c>
      <c r="D21" s="47">
        <f t="shared" ref="D21:D23" si="6">C21^2</f>
        <v>1.1592569993933334E-2</v>
      </c>
      <c r="E21" s="8"/>
      <c r="F21" s="8"/>
      <c r="G21" s="8"/>
      <c r="H21" s="48"/>
      <c r="I21" s="4"/>
      <c r="J21" s="5"/>
      <c r="K21" s="5"/>
      <c r="L21" s="5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</row>
    <row r="22" spans="1:31" ht="15.75" x14ac:dyDescent="0.25">
      <c r="A22" s="46" t="s">
        <v>44</v>
      </c>
      <c r="B22" s="102">
        <v>-0.26765345962318476</v>
      </c>
      <c r="C22" s="103">
        <v>0.11568801403752356</v>
      </c>
      <c r="D22" s="47">
        <f t="shared" si="6"/>
        <v>1.3383716591946248E-2</v>
      </c>
      <c r="E22" s="8"/>
      <c r="F22" s="8"/>
      <c r="G22" s="48"/>
      <c r="H22" s="8"/>
      <c r="I22" s="5"/>
      <c r="J22" s="4"/>
      <c r="K22" s="5"/>
      <c r="L22" s="4"/>
      <c r="M22" s="4"/>
      <c r="N22" s="5"/>
      <c r="O22" s="5"/>
      <c r="P22" s="4"/>
      <c r="Q22" s="4"/>
      <c r="R22" s="5"/>
      <c r="S22" s="5"/>
      <c r="T22" s="4"/>
      <c r="U22" s="4"/>
      <c r="V22" s="5"/>
      <c r="W22" s="5"/>
      <c r="X22" s="5"/>
    </row>
    <row r="23" spans="1:31" ht="16.5" thickBot="1" x14ac:dyDescent="0.3">
      <c r="A23" s="49" t="s">
        <v>45</v>
      </c>
      <c r="B23" s="104">
        <v>-0.28956102681626605</v>
      </c>
      <c r="C23" s="105">
        <v>9.763079772061381E-2</v>
      </c>
      <c r="D23" s="47">
        <f t="shared" si="6"/>
        <v>9.5317726635634099E-3</v>
      </c>
      <c r="E23" s="48"/>
      <c r="F23" s="4"/>
      <c r="G23" s="5"/>
      <c r="H23" s="5"/>
      <c r="I23" s="5"/>
      <c r="J23" s="4"/>
      <c r="K23" s="5"/>
      <c r="L23" s="5"/>
      <c r="M23" s="4"/>
      <c r="N23" s="5"/>
      <c r="O23" s="5"/>
      <c r="P23" s="5"/>
      <c r="Q23" s="4"/>
      <c r="R23" s="4"/>
      <c r="S23" s="5"/>
      <c r="T23" s="5"/>
      <c r="U23" s="5"/>
      <c r="V23" s="5"/>
    </row>
    <row r="24" spans="1:31" ht="18.75" x14ac:dyDescent="0.2">
      <c r="A24" s="123"/>
      <c r="B24" s="123"/>
      <c r="C24" s="123"/>
      <c r="D24" s="50"/>
      <c r="E24" s="50"/>
      <c r="F24" s="3"/>
      <c r="G24" s="6"/>
      <c r="H24" s="5"/>
      <c r="I24" s="5"/>
      <c r="J24" s="4"/>
      <c r="K24" s="4"/>
      <c r="L24" s="4"/>
      <c r="M24" s="5"/>
      <c r="N24" s="5"/>
      <c r="O24" s="4"/>
      <c r="P24" s="4"/>
      <c r="Q24" s="5"/>
      <c r="R24" s="5"/>
      <c r="S24" s="5"/>
      <c r="T24" s="4"/>
      <c r="U24" s="4"/>
      <c r="V24" s="4"/>
      <c r="W24" s="5"/>
      <c r="X24" s="4"/>
      <c r="Y24" s="4"/>
      <c r="Z24" s="5"/>
      <c r="AA24" s="5"/>
      <c r="AB24" s="4"/>
      <c r="AC24" s="5"/>
      <c r="AD24" s="5"/>
    </row>
    <row r="25" spans="1:31" ht="16.5" thickBot="1" x14ac:dyDescent="0.3">
      <c r="A25" s="9" t="s">
        <v>54</v>
      </c>
      <c r="B25" s="9"/>
      <c r="C25" s="9"/>
      <c r="D25" s="9"/>
      <c r="E25" s="9"/>
      <c r="F25" s="3"/>
      <c r="G25" s="6"/>
      <c r="H25" s="4"/>
      <c r="I25" s="5"/>
      <c r="J25" s="5"/>
      <c r="K25" s="4"/>
      <c r="L25" s="4"/>
      <c r="M25" s="4"/>
      <c r="N25" s="4"/>
      <c r="O25" s="5"/>
      <c r="P25" s="5"/>
      <c r="Q25" s="5"/>
      <c r="R25" s="5"/>
      <c r="S25" s="5"/>
      <c r="T25" s="4"/>
      <c r="U25" s="4"/>
      <c r="V25" s="5"/>
      <c r="W25" s="5"/>
      <c r="X25" s="4"/>
      <c r="Y25" s="4"/>
      <c r="Z25" s="5"/>
      <c r="AA25" s="5"/>
      <c r="AB25" s="5"/>
      <c r="AC25" s="4"/>
      <c r="AD25" s="5"/>
      <c r="AE25" s="5"/>
    </row>
    <row r="26" spans="1:31" ht="16.5" thickBot="1" x14ac:dyDescent="0.3">
      <c r="A26" s="116" t="s">
        <v>50</v>
      </c>
      <c r="B26" s="118" t="s">
        <v>57</v>
      </c>
      <c r="C26" s="120" t="s">
        <v>58</v>
      </c>
      <c r="D26" s="9"/>
      <c r="E26" s="9"/>
    </row>
    <row r="27" spans="1:31" ht="13.5" customHeight="1" thickBot="1" x14ac:dyDescent="0.3">
      <c r="A27" s="117"/>
      <c r="B27" s="119"/>
      <c r="C27" s="121"/>
      <c r="D27" s="9" t="s">
        <v>55</v>
      </c>
      <c r="E27" s="9"/>
    </row>
    <row r="28" spans="1:31" ht="18" x14ac:dyDescent="0.25">
      <c r="A28" s="46" t="s">
        <v>47</v>
      </c>
      <c r="B28" s="106">
        <v>-0.35123956252995148</v>
      </c>
      <c r="C28" s="107">
        <v>5.0801917398329385E-2</v>
      </c>
      <c r="D28" s="47">
        <f>C28^2</f>
        <v>2.5808348113466818E-3</v>
      </c>
      <c r="E28" s="9"/>
    </row>
    <row r="29" spans="1:31" ht="18" x14ac:dyDescent="0.25">
      <c r="A29" s="46" t="s">
        <v>43</v>
      </c>
      <c r="B29" s="106">
        <v>-0.25023619312793327</v>
      </c>
      <c r="C29" s="107">
        <v>4.6810006565829919E-2</v>
      </c>
      <c r="D29" s="47">
        <f t="shared" ref="D29:D31" si="7">C29^2</f>
        <v>2.19117671469304E-3</v>
      </c>
      <c r="E29" s="9"/>
    </row>
    <row r="30" spans="1:31" ht="18" x14ac:dyDescent="0.25">
      <c r="A30" s="46" t="s">
        <v>48</v>
      </c>
      <c r="B30" s="106">
        <v>-9.4421161075918747E-2</v>
      </c>
      <c r="C30" s="107">
        <v>5.4585665111244575E-2</v>
      </c>
      <c r="D30" s="47">
        <f t="shared" si="7"/>
        <v>2.9795948356369432E-3</v>
      </c>
      <c r="E30" s="9"/>
    </row>
    <row r="31" spans="1:31" ht="18.75" thickBot="1" x14ac:dyDescent="0.3">
      <c r="A31" s="46" t="s">
        <v>45</v>
      </c>
      <c r="B31" s="108">
        <v>-0.12854093918281051</v>
      </c>
      <c r="C31" s="109">
        <v>4.3565248900533635E-2</v>
      </c>
      <c r="D31" s="47">
        <f t="shared" si="7"/>
        <v>1.8979309117654471E-3</v>
      </c>
      <c r="E31" s="9"/>
    </row>
    <row r="32" spans="1:31" ht="18.75" x14ac:dyDescent="0.2">
      <c r="A32" s="122"/>
      <c r="B32" s="115"/>
      <c r="C32" s="115"/>
      <c r="D32" s="50"/>
      <c r="E32" s="50"/>
    </row>
    <row r="33" spans="1:8" ht="15.75" x14ac:dyDescent="0.25">
      <c r="A33" s="9"/>
      <c r="B33" s="9"/>
      <c r="C33" s="9"/>
      <c r="D33" s="9"/>
      <c r="E33" s="9"/>
    </row>
    <row r="34" spans="1:8" ht="15.75" x14ac:dyDescent="0.25">
      <c r="A34" s="9" t="s">
        <v>51</v>
      </c>
      <c r="B34" s="9"/>
      <c r="C34" s="9"/>
      <c r="D34" s="9"/>
      <c r="E34" s="9"/>
      <c r="F34" s="9"/>
      <c r="G34" s="9"/>
      <c r="H34" s="9"/>
    </row>
    <row r="35" spans="1:8" ht="19.5" thickBot="1" x14ac:dyDescent="0.25">
      <c r="A35" s="114"/>
      <c r="B35" s="115"/>
      <c r="C35" s="115"/>
      <c r="D35" s="115"/>
      <c r="E35" s="115"/>
      <c r="F35" s="115"/>
      <c r="G35" s="115"/>
      <c r="H35" s="115"/>
    </row>
    <row r="36" spans="1:8" ht="13.5" customHeight="1" thickBot="1" x14ac:dyDescent="0.3">
      <c r="A36" s="116" t="s">
        <v>50</v>
      </c>
      <c r="B36" s="118" t="s">
        <v>57</v>
      </c>
      <c r="C36" s="120" t="s">
        <v>58</v>
      </c>
      <c r="D36" s="54"/>
      <c r="E36" s="9"/>
      <c r="F36" s="9"/>
      <c r="G36" s="9"/>
      <c r="H36" s="9"/>
    </row>
    <row r="37" spans="1:8" ht="13.5" customHeight="1" thickBot="1" x14ac:dyDescent="0.3">
      <c r="A37" s="117"/>
      <c r="B37" s="119"/>
      <c r="C37" s="121"/>
      <c r="D37" s="57" t="s">
        <v>55</v>
      </c>
      <c r="E37" s="9"/>
      <c r="F37" s="9"/>
      <c r="G37" s="9"/>
    </row>
    <row r="38" spans="1:8" ht="18" x14ac:dyDescent="0.25">
      <c r="A38" s="46" t="s">
        <v>52</v>
      </c>
      <c r="B38" s="106">
        <v>0.18548340382643858</v>
      </c>
      <c r="C38" s="107">
        <v>6.7746161365366139E-2</v>
      </c>
      <c r="D38" s="55">
        <f>C38^2</f>
        <v>4.5895423797422275E-3</v>
      </c>
      <c r="E38" s="9"/>
      <c r="F38" s="9"/>
      <c r="G38" s="9"/>
    </row>
    <row r="39" spans="1:8" ht="18" x14ac:dyDescent="0.25">
      <c r="A39" s="46" t="s">
        <v>43</v>
      </c>
      <c r="B39" s="106">
        <v>0.29053766232736167</v>
      </c>
      <c r="C39" s="107">
        <v>6.2497706528337228E-2</v>
      </c>
      <c r="D39" s="55">
        <f t="shared" ref="D39:D41" si="8">C39^2</f>
        <v>3.905963321302166E-3</v>
      </c>
      <c r="E39" s="9"/>
      <c r="F39" s="9"/>
      <c r="G39" s="9"/>
    </row>
    <row r="40" spans="1:8" ht="18" x14ac:dyDescent="0.25">
      <c r="A40" s="46" t="s">
        <v>53</v>
      </c>
      <c r="B40" s="106">
        <v>0.18994446838517648</v>
      </c>
      <c r="C40" s="107">
        <v>7.2879265119931855E-2</v>
      </c>
      <c r="D40" s="55">
        <f t="shared" si="8"/>
        <v>5.3113872844213162E-3</v>
      </c>
      <c r="E40" s="9"/>
      <c r="F40" s="9"/>
      <c r="G40" s="9"/>
    </row>
    <row r="41" spans="1:8" ht="18.75" thickBot="1" x14ac:dyDescent="0.3">
      <c r="A41" s="46" t="s">
        <v>46</v>
      </c>
      <c r="B41" s="108">
        <v>0.12885253380660402</v>
      </c>
      <c r="C41" s="109">
        <v>5.8095806872727793E-2</v>
      </c>
      <c r="D41" s="56">
        <f t="shared" si="8"/>
        <v>3.3751227761932858E-3</v>
      </c>
      <c r="E41" s="9"/>
      <c r="F41" s="9"/>
      <c r="G41" s="9"/>
      <c r="H41" s="9"/>
    </row>
    <row r="44" spans="1:8" ht="16.5" thickBot="1" x14ac:dyDescent="0.3">
      <c r="A44" s="9" t="s">
        <v>59</v>
      </c>
    </row>
    <row r="45" spans="1:8" ht="13.5" customHeight="1" thickBot="1" x14ac:dyDescent="0.25">
      <c r="A45" s="1" t="s">
        <v>50</v>
      </c>
      <c r="B45" s="58" t="s">
        <v>57</v>
      </c>
      <c r="C45" s="59" t="s">
        <v>3</v>
      </c>
    </row>
    <row r="46" spans="1:8" ht="13.5" customHeight="1" x14ac:dyDescent="0.2">
      <c r="A46" s="46" t="s">
        <v>52</v>
      </c>
      <c r="B46" s="110">
        <v>0.37769995915855031</v>
      </c>
      <c r="C46" s="111">
        <v>7.3922166376042986E-2</v>
      </c>
    </row>
    <row r="47" spans="1:8" ht="18" x14ac:dyDescent="0.2">
      <c r="A47" s="46" t="s">
        <v>43</v>
      </c>
      <c r="B47" s="106">
        <v>0.42438663289508638</v>
      </c>
      <c r="C47" s="112">
        <v>6.7715682164686569E-2</v>
      </c>
    </row>
    <row r="48" spans="1:8" ht="18" x14ac:dyDescent="0.2">
      <c r="A48" s="46" t="s">
        <v>53</v>
      </c>
      <c r="B48" s="106">
        <v>0.32147817857712746</v>
      </c>
      <c r="C48" s="112">
        <v>8.1522541671870785E-2</v>
      </c>
    </row>
    <row r="49" spans="1:3" ht="18.75" thickBot="1" x14ac:dyDescent="0.25">
      <c r="A49" s="46" t="s">
        <v>46</v>
      </c>
      <c r="B49" s="108">
        <v>0.26164976951757446</v>
      </c>
      <c r="C49" s="113">
        <v>6.1402525247470703E-2</v>
      </c>
    </row>
  </sheetData>
  <mergeCells count="12">
    <mergeCell ref="A35:H35"/>
    <mergeCell ref="A36:A37"/>
    <mergeCell ref="B36:B37"/>
    <mergeCell ref="C36:C37"/>
    <mergeCell ref="A18:A19"/>
    <mergeCell ref="B18:B19"/>
    <mergeCell ref="C18:C19"/>
    <mergeCell ref="A32:C32"/>
    <mergeCell ref="A24:C24"/>
    <mergeCell ref="A26:A27"/>
    <mergeCell ref="B26:B27"/>
    <mergeCell ref="C26:C27"/>
  </mergeCells>
  <phoneticPr fontId="1" type="noConversion"/>
  <pageMargins left="0.75" right="0.75" top="1" bottom="1" header="0.4921259845" footer="0.492125984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9" sqref="B9"/>
    </sheetView>
  </sheetViews>
  <sheetFormatPr defaultRowHeight="12.75" x14ac:dyDescent="0.2"/>
  <cols>
    <col min="1" max="1" width="33.42578125" customWidth="1"/>
    <col min="2" max="2" width="32.5703125" customWidth="1"/>
    <col min="3" max="3" width="15.85546875" customWidth="1"/>
    <col min="4" max="4" width="16.5703125" customWidth="1"/>
    <col min="5" max="6" width="18.28515625" customWidth="1"/>
    <col min="7" max="7" width="18.42578125" customWidth="1"/>
  </cols>
  <sheetData>
    <row r="1" spans="1:6" ht="23.25" x14ac:dyDescent="0.35">
      <c r="E1" s="91" t="s">
        <v>87</v>
      </c>
      <c r="F1" s="91"/>
    </row>
    <row r="2" spans="1:6" ht="23.25" x14ac:dyDescent="0.35">
      <c r="A2" s="90" t="s">
        <v>27</v>
      </c>
      <c r="B2" s="90" t="s">
        <v>15</v>
      </c>
      <c r="C2" s="91" t="s">
        <v>57</v>
      </c>
      <c r="D2" s="91" t="s">
        <v>0</v>
      </c>
      <c r="E2" s="91" t="s">
        <v>66</v>
      </c>
      <c r="F2" s="91" t="s">
        <v>67</v>
      </c>
    </row>
    <row r="3" spans="1:6" ht="23.25" x14ac:dyDescent="0.35">
      <c r="A3" s="92" t="s">
        <v>70</v>
      </c>
      <c r="B3" s="92" t="s">
        <v>71</v>
      </c>
      <c r="C3" s="93">
        <v>0.13443440292217732</v>
      </c>
      <c r="D3" s="94" t="s">
        <v>63</v>
      </c>
      <c r="E3" s="93">
        <v>8.5000000000000006E-2</v>
      </c>
      <c r="F3" s="92">
        <v>0.191</v>
      </c>
    </row>
    <row r="4" spans="1:6" ht="23.25" x14ac:dyDescent="0.35">
      <c r="A4" s="92" t="s">
        <v>72</v>
      </c>
      <c r="B4" s="92" t="s">
        <v>73</v>
      </c>
      <c r="C4" s="93">
        <v>3.0510117281415328E-2</v>
      </c>
      <c r="D4" s="94" t="s">
        <v>63</v>
      </c>
      <c r="E4" s="93">
        <v>0.01</v>
      </c>
      <c r="F4" s="92">
        <v>5.8000000000000003E-2</v>
      </c>
    </row>
    <row r="5" spans="1:6" ht="23.25" x14ac:dyDescent="0.35">
      <c r="A5" s="92" t="s">
        <v>74</v>
      </c>
      <c r="B5" s="92" t="s">
        <v>75</v>
      </c>
      <c r="C5" s="93">
        <v>5.0110264420532243E-2</v>
      </c>
      <c r="D5" s="94">
        <v>1E-3</v>
      </c>
      <c r="E5" s="93">
        <v>1.9E-2</v>
      </c>
      <c r="F5" s="92">
        <v>8.6999999999999994E-2</v>
      </c>
    </row>
    <row r="6" spans="1:6" ht="23.25" x14ac:dyDescent="0.35">
      <c r="A6" s="92" t="s">
        <v>76</v>
      </c>
      <c r="B6" s="92" t="s">
        <v>77</v>
      </c>
      <c r="C6" s="93">
        <v>8.1851681431800119E-2</v>
      </c>
      <c r="D6" s="94" t="s">
        <v>63</v>
      </c>
      <c r="E6" s="93">
        <v>3.7999999999999999E-2</v>
      </c>
      <c r="F6" s="92">
        <v>0.13200000000000001</v>
      </c>
    </row>
    <row r="8" spans="1:6" ht="46.5" x14ac:dyDescent="0.35">
      <c r="A8" s="95" t="s">
        <v>27</v>
      </c>
      <c r="B8" s="95" t="s">
        <v>20</v>
      </c>
      <c r="C8" s="96" t="s">
        <v>37</v>
      </c>
      <c r="D8" s="96" t="s">
        <v>36</v>
      </c>
      <c r="E8" s="97" t="s">
        <v>21</v>
      </c>
    </row>
    <row r="9" spans="1:6" ht="23.25" x14ac:dyDescent="0.35">
      <c r="A9" s="98" t="s">
        <v>78</v>
      </c>
      <c r="B9" s="92" t="s">
        <v>79</v>
      </c>
      <c r="C9" s="99">
        <v>0.23547862806055861</v>
      </c>
      <c r="D9" s="100">
        <v>0.40042314826415126</v>
      </c>
      <c r="E9" s="101">
        <v>0.41192553656958419</v>
      </c>
    </row>
    <row r="10" spans="1:6" ht="23.25" x14ac:dyDescent="0.35">
      <c r="A10" s="98" t="s">
        <v>80</v>
      </c>
      <c r="B10" s="92" t="s">
        <v>81</v>
      </c>
      <c r="C10" s="99">
        <v>0.15600855089664828</v>
      </c>
      <c r="D10" s="100">
        <v>0.28797049674898062</v>
      </c>
      <c r="E10" s="101">
        <v>0.45824814466101893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12" workbookViewId="0">
      <selection activeCell="E28" sqref="E28"/>
    </sheetView>
  </sheetViews>
  <sheetFormatPr defaultRowHeight="12.75" x14ac:dyDescent="0.2"/>
  <cols>
    <col min="1" max="1" width="19" customWidth="1"/>
    <col min="2" max="2" width="21.140625" customWidth="1"/>
    <col min="3" max="3" width="9.5703125" bestFit="1" customWidth="1"/>
    <col min="4" max="4" width="17.140625" bestFit="1" customWidth="1"/>
    <col min="5" max="5" width="17.85546875" customWidth="1"/>
    <col min="6" max="6" width="15.140625" customWidth="1"/>
    <col min="7" max="7" width="12" customWidth="1"/>
  </cols>
  <sheetData>
    <row r="1" spans="1:11" ht="19.5" x14ac:dyDescent="0.3">
      <c r="A1" s="12" t="s">
        <v>27</v>
      </c>
      <c r="B1" s="17" t="s">
        <v>15</v>
      </c>
      <c r="C1" s="18" t="s">
        <v>1</v>
      </c>
      <c r="D1" s="18" t="s">
        <v>4</v>
      </c>
      <c r="E1" s="18" t="s">
        <v>2</v>
      </c>
      <c r="F1" s="18" t="s">
        <v>5</v>
      </c>
      <c r="G1" s="19" t="s">
        <v>69</v>
      </c>
      <c r="H1" s="31" t="s">
        <v>3</v>
      </c>
      <c r="I1" s="31" t="s">
        <v>22</v>
      </c>
      <c r="J1" s="31" t="s">
        <v>0</v>
      </c>
      <c r="K1" s="20"/>
    </row>
    <row r="2" spans="1:11" ht="18.75" x14ac:dyDescent="0.3">
      <c r="A2" s="14" t="s">
        <v>70</v>
      </c>
      <c r="B2" s="16" t="s">
        <v>71</v>
      </c>
      <c r="C2" s="22">
        <f>B15</f>
        <v>-0.44486761577327993</v>
      </c>
      <c r="D2" s="22">
        <f>C15</f>
        <v>7.3670747414205859E-2</v>
      </c>
      <c r="E2" s="23">
        <f>B24</f>
        <v>-0.30219000000000001</v>
      </c>
      <c r="F2" s="23">
        <f>C24</f>
        <v>3.2842000000000003E-2</v>
      </c>
      <c r="G2" s="24">
        <f>C2*E2</f>
        <v>0.13443454481052747</v>
      </c>
      <c r="H2" s="25">
        <f>SQRT(C2^2*F2^2+E2^2*D2^2)</f>
        <v>2.6628627805254785E-2</v>
      </c>
      <c r="I2" s="25">
        <f>C2*E2/H2</f>
        <v>5.0484968956604925</v>
      </c>
      <c r="J2" s="25">
        <f>2*(1-NORMSDIST(ABS(I2)))</f>
        <v>4.4529970644191508E-7</v>
      </c>
      <c r="K2" s="26"/>
    </row>
    <row r="3" spans="1:11" ht="18.75" x14ac:dyDescent="0.3">
      <c r="A3" s="14" t="s">
        <v>72</v>
      </c>
      <c r="B3" s="16" t="s">
        <v>73</v>
      </c>
      <c r="C3" s="22">
        <f>B16</f>
        <v>-0.27086193395509162</v>
      </c>
      <c r="D3" s="22">
        <f>C16</f>
        <v>7.3670747414205859E-2</v>
      </c>
      <c r="E3" s="34">
        <f>B25</f>
        <v>-0.11264100000000001</v>
      </c>
      <c r="F3" s="34">
        <f>C25</f>
        <v>3.2842000000000003E-2</v>
      </c>
      <c r="G3" s="24">
        <f>C3*E3</f>
        <v>3.0510159102635475E-2</v>
      </c>
      <c r="H3" s="25">
        <f>SQRT(C3^2*F3^2+E3^2*D3^2)</f>
        <v>1.2165323839759016E-2</v>
      </c>
      <c r="I3" s="25">
        <f>C3*E3/H3</f>
        <v>2.5079611118054586</v>
      </c>
      <c r="J3" s="25">
        <f>2*(1-NORMSDIST(ABS(I3)))</f>
        <v>1.2143003030358868E-2</v>
      </c>
      <c r="K3" s="26"/>
    </row>
    <row r="4" spans="1:11" ht="18.75" x14ac:dyDescent="0.3">
      <c r="A4" s="14" t="s">
        <v>74</v>
      </c>
      <c r="B4" s="16" t="s">
        <v>75</v>
      </c>
      <c r="C4" s="29">
        <f>B15</f>
        <v>-0.44486761577327993</v>
      </c>
      <c r="D4" s="29">
        <f>C15</f>
        <v>7.3670747414205859E-2</v>
      </c>
      <c r="E4" s="23">
        <f>B25</f>
        <v>-0.11264100000000001</v>
      </c>
      <c r="F4" s="23">
        <f>C25</f>
        <v>3.2842000000000003E-2</v>
      </c>
      <c r="G4" s="24">
        <f>C4*E4</f>
        <v>5.0110333108318028E-2</v>
      </c>
      <c r="H4" s="25">
        <f>SQRT(C4^2*F4^2+E4^2*D4^2)</f>
        <v>1.6802519381623516E-2</v>
      </c>
      <c r="I4" s="25">
        <f>C4*E4/H4</f>
        <v>2.9823106862844875</v>
      </c>
      <c r="J4" s="25">
        <f>2*(1-NORMSDIST(ABS(I4)))</f>
        <v>2.8608151814555338E-3</v>
      </c>
      <c r="K4" s="26"/>
    </row>
    <row r="5" spans="1:11" ht="18.75" x14ac:dyDescent="0.3">
      <c r="A5" s="14" t="s">
        <v>76</v>
      </c>
      <c r="B5" s="16" t="s">
        <v>77</v>
      </c>
      <c r="C5" s="29">
        <f>B16</f>
        <v>-0.27086193395509162</v>
      </c>
      <c r="D5" s="29">
        <f>C16</f>
        <v>7.3670747414205859E-2</v>
      </c>
      <c r="E5" s="34">
        <f>B24</f>
        <v>-0.30219000000000001</v>
      </c>
      <c r="F5" s="34">
        <f>C24</f>
        <v>3.2842000000000003E-2</v>
      </c>
      <c r="G5" s="24">
        <f>C5*E5</f>
        <v>8.1851767821889146E-2</v>
      </c>
      <c r="H5" s="25">
        <f>SQRT(C5^2*F5^2+E5^2*D5^2)</f>
        <v>2.3974033147285908E-2</v>
      </c>
      <c r="I5" s="25">
        <f>C5*E5/H5</f>
        <v>3.4141843101253722</v>
      </c>
      <c r="J5" s="25">
        <f>2*(1-NORMSDIST(ABS(I5)))</f>
        <v>6.397328298350935E-4</v>
      </c>
      <c r="K5" s="26"/>
    </row>
    <row r="6" spans="1:11" ht="18.75" x14ac:dyDescent="0.3">
      <c r="A6" s="14"/>
      <c r="B6" s="16"/>
      <c r="C6" s="30"/>
      <c r="D6" s="30"/>
      <c r="E6" s="30"/>
      <c r="F6" s="30"/>
      <c r="G6" s="24"/>
      <c r="H6" s="25"/>
      <c r="I6" s="25"/>
      <c r="J6" s="25"/>
      <c r="K6" s="26"/>
    </row>
    <row r="7" spans="1:11" ht="37.5" x14ac:dyDescent="0.3">
      <c r="A7" s="12" t="s">
        <v>27</v>
      </c>
      <c r="B7" s="12" t="s">
        <v>20</v>
      </c>
      <c r="C7" s="15" t="s">
        <v>37</v>
      </c>
      <c r="D7" s="18" t="s">
        <v>69</v>
      </c>
      <c r="E7" s="18" t="s">
        <v>86</v>
      </c>
      <c r="F7" s="13" t="s">
        <v>21</v>
      </c>
      <c r="G7" s="13" t="s">
        <v>56</v>
      </c>
      <c r="H7" s="8"/>
      <c r="I7" s="8"/>
      <c r="J7" s="9"/>
    </row>
    <row r="8" spans="1:11" ht="18.75" x14ac:dyDescent="0.3">
      <c r="A8" s="14" t="s">
        <v>78</v>
      </c>
      <c r="B8" s="16" t="s">
        <v>79</v>
      </c>
      <c r="C8" s="32">
        <f>B31</f>
        <v>0.23547899999999999</v>
      </c>
      <c r="D8" s="32">
        <f>G2+G3</f>
        <v>0.16494470391316293</v>
      </c>
      <c r="E8" s="32">
        <f>C8+D8</f>
        <v>0.40042370391316295</v>
      </c>
      <c r="F8" s="41">
        <f>100*(1-C8/E8)</f>
        <v>41.192542374797412</v>
      </c>
      <c r="G8" s="30">
        <f>B39</f>
        <v>0.40042314826438574</v>
      </c>
      <c r="H8" s="10"/>
      <c r="I8" s="11"/>
      <c r="J8" s="11"/>
    </row>
    <row r="9" spans="1:11" ht="18.75" x14ac:dyDescent="0.3">
      <c r="A9" s="14" t="s">
        <v>80</v>
      </c>
      <c r="B9" s="16" t="s">
        <v>81</v>
      </c>
      <c r="C9" s="32">
        <f>B32</f>
        <v>0.15600900000000001</v>
      </c>
      <c r="D9" s="32">
        <f>G4+G5</f>
        <v>0.13196210093020716</v>
      </c>
      <c r="E9" s="32">
        <f>C9+D9</f>
        <v>0.28797110093020717</v>
      </c>
      <c r="F9" s="41">
        <f>100*(1-C9/E9)</f>
        <v>45.82477217468761</v>
      </c>
      <c r="G9" s="30">
        <f>B40</f>
        <v>0.28797049674920178</v>
      </c>
      <c r="H9" s="10"/>
      <c r="I9" s="11"/>
      <c r="J9" s="11"/>
    </row>
    <row r="10" spans="1:11" x14ac:dyDescent="0.2">
      <c r="A10" s="1"/>
      <c r="B10" s="2"/>
      <c r="C10" s="7"/>
      <c r="D10" s="6"/>
      <c r="E10" s="71"/>
      <c r="F10" s="72"/>
      <c r="G10" s="73"/>
      <c r="H10" s="73"/>
      <c r="I10" s="1"/>
      <c r="J10" s="1"/>
    </row>
    <row r="11" spans="1:11" ht="15" x14ac:dyDescent="0.2">
      <c r="A11" s="76" t="s">
        <v>85</v>
      </c>
      <c r="B11" s="78"/>
      <c r="C11" s="76"/>
      <c r="D11" s="79"/>
      <c r="E11" s="79"/>
      <c r="F11" s="79"/>
      <c r="G11" s="80"/>
      <c r="H11" s="79"/>
      <c r="I11" s="1"/>
      <c r="J11" s="1"/>
      <c r="K11" s="1"/>
    </row>
    <row r="12" spans="1:11" ht="19.5" thickBot="1" x14ac:dyDescent="0.25">
      <c r="A12" s="130"/>
      <c r="B12" s="131"/>
      <c r="C12" s="131"/>
      <c r="D12" s="131"/>
      <c r="E12" s="131"/>
      <c r="F12" s="131"/>
      <c r="G12" s="131"/>
      <c r="H12" s="131"/>
      <c r="J12" s="6"/>
      <c r="K12" s="5"/>
    </row>
    <row r="13" spans="1:11" ht="15.75" thickBot="1" x14ac:dyDescent="0.25">
      <c r="A13" s="116" t="s">
        <v>50</v>
      </c>
      <c r="B13" s="118" t="s">
        <v>57</v>
      </c>
      <c r="C13" s="120" t="s">
        <v>58</v>
      </c>
      <c r="D13" s="76"/>
      <c r="E13" s="79"/>
      <c r="F13" s="81"/>
      <c r="G13" s="81"/>
      <c r="H13" s="81"/>
    </row>
    <row r="14" spans="1:11" ht="13.5" customHeight="1" thickBot="1" x14ac:dyDescent="0.25">
      <c r="A14" s="132"/>
      <c r="B14" s="133"/>
      <c r="C14" s="134"/>
      <c r="D14" s="77" t="s">
        <v>55</v>
      </c>
      <c r="E14" s="80"/>
      <c r="F14" s="81"/>
      <c r="G14" s="81"/>
      <c r="H14" s="81"/>
    </row>
    <row r="15" spans="1:11" ht="15" x14ac:dyDescent="0.2">
      <c r="A15" s="46" t="s">
        <v>78</v>
      </c>
      <c r="B15" s="102">
        <v>-0.44486761577327993</v>
      </c>
      <c r="C15" s="103">
        <v>7.3670747414205859E-2</v>
      </c>
      <c r="D15" s="77">
        <f>C15^2</f>
        <v>5.4273790245677189E-3</v>
      </c>
      <c r="E15" s="79"/>
      <c r="F15" s="81"/>
      <c r="G15" s="81"/>
      <c r="H15" s="81"/>
    </row>
    <row r="16" spans="1:11" ht="15.75" thickBot="1" x14ac:dyDescent="0.25">
      <c r="A16" s="49" t="s">
        <v>80</v>
      </c>
      <c r="B16" s="104">
        <v>-0.27086193395509162</v>
      </c>
      <c r="C16" s="105">
        <v>7.3670747414205859E-2</v>
      </c>
      <c r="D16" s="77">
        <f>C16^2</f>
        <v>5.4273790245677189E-3</v>
      </c>
      <c r="E16" s="79"/>
      <c r="F16" s="81"/>
      <c r="G16" s="81"/>
      <c r="H16" s="81"/>
    </row>
    <row r="17" spans="1:11" ht="18.75" x14ac:dyDescent="0.2">
      <c r="A17" s="122"/>
      <c r="B17" s="131"/>
      <c r="C17" s="131"/>
      <c r="D17" s="131"/>
      <c r="E17" s="76"/>
      <c r="F17" s="80"/>
      <c r="G17" s="81"/>
      <c r="H17" s="81"/>
    </row>
    <row r="18" spans="1:11" ht="15" x14ac:dyDescent="0.2">
      <c r="A18" s="76"/>
      <c r="B18" s="79"/>
      <c r="C18" s="81"/>
      <c r="D18" s="81"/>
      <c r="E18" s="81"/>
      <c r="F18" s="81"/>
      <c r="G18" s="81"/>
      <c r="H18" s="81"/>
    </row>
    <row r="19" spans="1:11" ht="15" x14ac:dyDescent="0.2">
      <c r="A19" s="76"/>
      <c r="B19" s="79"/>
      <c r="C19" s="81"/>
      <c r="D19" s="81"/>
      <c r="E19" s="81"/>
      <c r="F19" s="81"/>
      <c r="G19" s="81"/>
      <c r="H19" s="81"/>
    </row>
    <row r="20" spans="1:11" ht="15" x14ac:dyDescent="0.2">
      <c r="A20" s="82" t="s">
        <v>84</v>
      </c>
      <c r="B20" s="82"/>
      <c r="C20" s="82"/>
      <c r="D20" s="82"/>
      <c r="E20" s="82"/>
      <c r="F20" s="82"/>
      <c r="G20" s="82"/>
      <c r="H20" s="82"/>
      <c r="I20" s="3"/>
      <c r="J20" s="6"/>
      <c r="K20" s="4"/>
    </row>
    <row r="21" spans="1:11" ht="19.5" thickBot="1" x14ac:dyDescent="0.25">
      <c r="A21" s="83"/>
      <c r="B21" s="84"/>
      <c r="C21" s="84"/>
      <c r="D21" s="81"/>
      <c r="E21" s="82"/>
      <c r="F21" s="82"/>
      <c r="G21" s="81"/>
      <c r="H21" s="81"/>
    </row>
    <row r="22" spans="1:11" ht="15.75" thickBot="1" x14ac:dyDescent="0.25">
      <c r="A22" s="51"/>
      <c r="B22" s="52"/>
      <c r="C22" s="53"/>
      <c r="D22" s="81"/>
      <c r="E22" s="82"/>
      <c r="F22" s="82"/>
      <c r="G22" s="81"/>
      <c r="H22" s="81"/>
    </row>
    <row r="23" spans="1:11" ht="19.5" thickBot="1" x14ac:dyDescent="0.25">
      <c r="A23" s="85" t="s">
        <v>50</v>
      </c>
      <c r="B23" s="86" t="s">
        <v>57</v>
      </c>
      <c r="C23" s="87" t="s">
        <v>58</v>
      </c>
      <c r="D23" s="77" t="s">
        <v>55</v>
      </c>
      <c r="E23" s="82"/>
      <c r="F23" s="82"/>
      <c r="G23" s="81"/>
      <c r="H23" s="81"/>
    </row>
    <row r="24" spans="1:11" ht="15" x14ac:dyDescent="0.2">
      <c r="A24" s="46" t="s">
        <v>78</v>
      </c>
      <c r="B24" s="102">
        <v>-0.30219000000000001</v>
      </c>
      <c r="C24" s="103">
        <v>3.2842000000000003E-2</v>
      </c>
      <c r="D24" s="77">
        <f>C24^2</f>
        <v>1.0785969640000003E-3</v>
      </c>
      <c r="E24" s="82"/>
      <c r="F24" s="82"/>
      <c r="G24" s="81"/>
      <c r="H24" s="81"/>
    </row>
    <row r="25" spans="1:11" ht="15.75" thickBot="1" x14ac:dyDescent="0.25">
      <c r="A25" s="46" t="s">
        <v>80</v>
      </c>
      <c r="B25" s="102">
        <v>-0.11264100000000001</v>
      </c>
      <c r="C25" s="103">
        <v>3.2842000000000003E-2</v>
      </c>
      <c r="D25" s="77">
        <f>C25^2</f>
        <v>1.0785969640000003E-3</v>
      </c>
      <c r="E25" s="82"/>
      <c r="F25" s="82"/>
      <c r="G25" s="81"/>
      <c r="H25" s="81"/>
    </row>
    <row r="26" spans="1:11" ht="15" x14ac:dyDescent="0.2">
      <c r="A26" s="123"/>
      <c r="B26" s="123"/>
      <c r="C26" s="123"/>
      <c r="D26" s="81"/>
      <c r="E26" s="82"/>
      <c r="F26" s="82"/>
      <c r="G26" s="81"/>
      <c r="H26" s="81"/>
    </row>
    <row r="27" spans="1:11" ht="15" x14ac:dyDescent="0.2">
      <c r="A27" s="82" t="s">
        <v>83</v>
      </c>
      <c r="B27" s="82"/>
      <c r="C27" s="82"/>
      <c r="D27" s="82"/>
      <c r="E27" s="82"/>
      <c r="F27" s="82"/>
      <c r="G27" s="82"/>
      <c r="H27" s="82"/>
      <c r="I27" s="3"/>
      <c r="J27" s="1"/>
      <c r="K27" s="1"/>
    </row>
    <row r="28" spans="1:11" ht="19.5" thickBot="1" x14ac:dyDescent="0.25">
      <c r="A28" s="83"/>
      <c r="B28" s="84"/>
      <c r="C28" s="84"/>
      <c r="D28" s="88"/>
      <c r="E28" s="82"/>
      <c r="F28" s="82"/>
      <c r="G28" s="81"/>
      <c r="H28" s="81"/>
    </row>
    <row r="29" spans="1:11" ht="14.25" customHeight="1" thickBot="1" x14ac:dyDescent="0.25">
      <c r="A29" s="51"/>
      <c r="B29" s="52"/>
      <c r="C29" s="53"/>
      <c r="D29" s="81"/>
      <c r="E29" s="82"/>
      <c r="F29" s="82"/>
      <c r="G29" s="81"/>
      <c r="H29" s="81"/>
    </row>
    <row r="30" spans="1:11" ht="14.25" customHeight="1" thickBot="1" x14ac:dyDescent="0.25">
      <c r="A30" s="85" t="s">
        <v>50</v>
      </c>
      <c r="B30" s="86" t="s">
        <v>57</v>
      </c>
      <c r="C30" s="87" t="s">
        <v>58</v>
      </c>
      <c r="D30" s="77" t="s">
        <v>55</v>
      </c>
      <c r="E30" s="82"/>
      <c r="F30" s="82"/>
      <c r="G30" s="81"/>
      <c r="H30" s="81"/>
    </row>
    <row r="31" spans="1:11" ht="15" x14ac:dyDescent="0.2">
      <c r="A31" s="46" t="s">
        <v>78</v>
      </c>
      <c r="B31" s="102">
        <v>0.23547899999999999</v>
      </c>
      <c r="C31" s="103">
        <v>4.5203E-2</v>
      </c>
      <c r="D31" s="77">
        <f>C31^2</f>
        <v>2.0433112089999999E-3</v>
      </c>
      <c r="E31" s="82"/>
      <c r="F31" s="82"/>
      <c r="G31" s="81"/>
      <c r="H31" s="81"/>
    </row>
    <row r="32" spans="1:11" ht="15" x14ac:dyDescent="0.2">
      <c r="A32" s="46" t="s">
        <v>80</v>
      </c>
      <c r="B32" s="102">
        <v>0.15600900000000001</v>
      </c>
      <c r="C32" s="103">
        <v>4.5203E-2</v>
      </c>
      <c r="D32" s="77">
        <f>C32^2</f>
        <v>2.0433112089999999E-3</v>
      </c>
      <c r="E32" s="82"/>
      <c r="F32" s="82"/>
      <c r="G32" s="81"/>
      <c r="H32" s="81"/>
    </row>
    <row r="33" spans="1:8" ht="18.75" x14ac:dyDescent="0.2">
      <c r="A33" s="89"/>
      <c r="B33" s="84"/>
      <c r="C33" s="84"/>
      <c r="D33" s="82"/>
      <c r="E33" s="82"/>
      <c r="F33" s="82"/>
      <c r="G33" s="81"/>
      <c r="H33" s="81"/>
    </row>
    <row r="34" spans="1:8" ht="18.75" x14ac:dyDescent="0.2">
      <c r="A34" s="89"/>
      <c r="B34" s="84"/>
      <c r="C34" s="84"/>
      <c r="D34" s="82"/>
      <c r="E34" s="82"/>
      <c r="F34" s="82"/>
      <c r="G34" s="81"/>
      <c r="H34" s="81"/>
    </row>
    <row r="35" spans="1:8" ht="15" x14ac:dyDescent="0.2">
      <c r="A35" s="82"/>
      <c r="B35" s="82"/>
      <c r="C35" s="82"/>
      <c r="D35" s="81"/>
      <c r="E35" s="81"/>
    </row>
    <row r="36" spans="1:8" ht="15.75" thickBot="1" x14ac:dyDescent="0.25">
      <c r="A36" s="46" t="s">
        <v>82</v>
      </c>
      <c r="B36" s="74"/>
      <c r="C36" s="75"/>
      <c r="D36" s="82"/>
      <c r="E36" s="82"/>
      <c r="F36" s="82"/>
      <c r="G36" s="81"/>
      <c r="H36" s="81"/>
    </row>
    <row r="37" spans="1:8" ht="15" x14ac:dyDescent="0.2">
      <c r="A37" s="124" t="s">
        <v>50</v>
      </c>
      <c r="B37" s="126" t="s">
        <v>57</v>
      </c>
      <c r="C37" s="128" t="s">
        <v>58</v>
      </c>
      <c r="D37" s="81"/>
      <c r="E37" s="81"/>
      <c r="F37" s="81"/>
      <c r="G37" s="81"/>
      <c r="H37" s="81"/>
    </row>
    <row r="38" spans="1:8" ht="15.75" thickBot="1" x14ac:dyDescent="0.25">
      <c r="A38" s="125"/>
      <c r="B38" s="127"/>
      <c r="C38" s="129"/>
      <c r="D38" s="77"/>
      <c r="E38" s="81"/>
      <c r="F38" s="81"/>
      <c r="G38" s="81"/>
      <c r="H38" s="81"/>
    </row>
    <row r="39" spans="1:8" ht="15" x14ac:dyDescent="0.2">
      <c r="A39" s="46" t="s">
        <v>78</v>
      </c>
      <c r="B39" s="102">
        <v>0.40042314826438574</v>
      </c>
      <c r="C39" s="103">
        <v>4.7314143796693429E-2</v>
      </c>
      <c r="D39" s="77"/>
      <c r="E39" s="81"/>
      <c r="F39" s="81"/>
      <c r="G39" s="81"/>
      <c r="H39" s="81"/>
    </row>
    <row r="40" spans="1:8" ht="15.75" thickBot="1" x14ac:dyDescent="0.25">
      <c r="A40" s="46" t="s">
        <v>80</v>
      </c>
      <c r="B40" s="104">
        <v>0.28797049674920178</v>
      </c>
      <c r="C40" s="105">
        <v>4.7314143796693429E-2</v>
      </c>
      <c r="D40" s="77"/>
      <c r="E40" s="81"/>
      <c r="F40" s="81"/>
      <c r="G40" s="81"/>
      <c r="H40" s="81"/>
    </row>
    <row r="41" spans="1:8" ht="18.75" x14ac:dyDescent="0.2">
      <c r="A41" s="84"/>
      <c r="B41" s="84"/>
      <c r="C41" s="84"/>
      <c r="D41" s="84"/>
      <c r="E41" s="81"/>
      <c r="F41" s="81"/>
      <c r="G41" s="81"/>
      <c r="H41" s="81"/>
    </row>
    <row r="42" spans="1:8" ht="13.5" x14ac:dyDescent="0.2">
      <c r="A42" s="43"/>
      <c r="B42" s="43"/>
      <c r="C42" s="43"/>
      <c r="D42" s="43"/>
    </row>
    <row r="43" spans="1:8" x14ac:dyDescent="0.2">
      <c r="A43" s="1"/>
      <c r="B43" s="1"/>
      <c r="C43" s="1"/>
      <c r="D43" s="1"/>
    </row>
    <row r="44" spans="1:8" x14ac:dyDescent="0.2">
      <c r="A44" s="1"/>
      <c r="B44" s="1"/>
      <c r="C44" s="1"/>
      <c r="D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</sheetData>
  <mergeCells count="9">
    <mergeCell ref="A37:A38"/>
    <mergeCell ref="B37:B38"/>
    <mergeCell ref="C37:C38"/>
    <mergeCell ref="A12:H12"/>
    <mergeCell ref="A13:A14"/>
    <mergeCell ref="B13:B14"/>
    <mergeCell ref="C13:C14"/>
    <mergeCell ref="A26:C26"/>
    <mergeCell ref="A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Disting.</vt:lpstr>
      <vt:lpstr>Indirect Effects Disting.</vt:lpstr>
      <vt:lpstr>Table Indistig.</vt:lpstr>
      <vt:lpstr>Indirect Effects Indist.</vt:lpstr>
    </vt:vector>
  </TitlesOfParts>
  <Company>Université de Fribourg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ledermann</dc:creator>
  <cp:lastModifiedBy>Dave Kenny</cp:lastModifiedBy>
  <cp:lastPrinted>2006-08-16T07:31:21Z</cp:lastPrinted>
  <dcterms:created xsi:type="dcterms:W3CDTF">2006-06-09T08:58:10Z</dcterms:created>
  <dcterms:modified xsi:type="dcterms:W3CDTF">2016-05-28T20:06:14Z</dcterms:modified>
</cp:coreProperties>
</file>