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Low = -1 sd, Hi =+1 sd" sheetId="2" r:id="rId1"/>
    <sheet name="+1 sd, -1 sd " sheetId="5" r:id="rId2"/>
  </sheets>
  <definedNames>
    <definedName name="High_X">'Low = -1 sd, Hi =+1 sd'!$C$4</definedName>
    <definedName name="INT">'Low = -1 sd, Hi =+1 sd'!$B$14</definedName>
    <definedName name="INT_Y">'Low = -1 sd, Hi =+1 sd'!$B$14</definedName>
    <definedName name="Low_X">'Low = -1 sd, Hi =+1 sd'!$B$4</definedName>
    <definedName name="M_1">'Low = -1 sd, Hi =+1 sd'!$E$14</definedName>
    <definedName name="M_2">'Low = -1 sd, Hi =+1 sd'!$F$14</definedName>
    <definedName name="M1_">'Low = -1 sd, Hi =+1 sd'!$E$14</definedName>
    <definedName name="M1_High">'Low = -1 sd, Hi =+1 sd'!$D$11</definedName>
    <definedName name="M1_Low">'Low = -1 sd, Hi =+1 sd'!$B$11</definedName>
    <definedName name="M2_High">'Low = -1 sd, Hi =+1 sd'!$E$11</definedName>
    <definedName name="M2_Low">'Low = -1 sd, Hi =+1 sd'!$C$11</definedName>
    <definedName name="X_A">'Low = -1 sd, Hi =+1 sd'!$C$14</definedName>
    <definedName name="X_AxM1">'Low = -1 sd, Hi =+1 sd'!$G$14</definedName>
    <definedName name="X_AxM2">'Low = -1 sd, Hi =+1 sd'!$H$14</definedName>
    <definedName name="X_P">'Low = -1 sd, Hi =+1 sd'!$D$14</definedName>
    <definedName name="X_PxM1">'Low = -1 sd, Hi =+1 sd'!$I$14</definedName>
    <definedName name="X_PxM2">'Low = -1 sd, Hi =+1 sd'!$J$14</definedName>
  </definedNames>
  <calcPr calcId="145621"/>
</workbook>
</file>

<file path=xl/calcChain.xml><?xml version="1.0" encoding="utf-8"?>
<calcChain xmlns="http://schemas.openxmlformats.org/spreadsheetml/2006/main">
  <c r="D28" i="2" l="1"/>
  <c r="C28" i="2"/>
  <c r="B28" i="2"/>
  <c r="D21" i="2"/>
  <c r="C21" i="2"/>
  <c r="B21" i="2"/>
  <c r="C27" i="5" l="1"/>
  <c r="D27" i="5" s="1"/>
  <c r="B27" i="5"/>
  <c r="C26" i="5"/>
  <c r="D26" i="5" s="1"/>
  <c r="B26" i="5"/>
  <c r="C25" i="5"/>
  <c r="D25" i="5" s="1"/>
  <c r="B25" i="5"/>
  <c r="C20" i="5"/>
  <c r="D20" i="5" s="1"/>
  <c r="B20" i="5"/>
  <c r="C19" i="5"/>
  <c r="B19" i="5"/>
  <c r="D19" i="5" s="1"/>
  <c r="C18" i="5"/>
  <c r="D18" i="5" s="1"/>
  <c r="D21" i="5" s="1"/>
  <c r="B18" i="5"/>
  <c r="C11" i="5"/>
  <c r="C4" i="5"/>
  <c r="D11" i="5" s="1"/>
  <c r="B4" i="5"/>
  <c r="B11" i="5" s="1"/>
  <c r="C27" i="2"/>
  <c r="C26" i="2"/>
  <c r="B27" i="2"/>
  <c r="B26" i="2"/>
  <c r="C25" i="2"/>
  <c r="B25" i="2"/>
  <c r="C20" i="2"/>
  <c r="C19" i="2"/>
  <c r="B20" i="2"/>
  <c r="B19" i="2"/>
  <c r="C18" i="2"/>
  <c r="B18" i="2"/>
  <c r="D28" i="5" l="1"/>
  <c r="E11" i="5"/>
  <c r="D27" i="2"/>
  <c r="D26" i="2"/>
  <c r="D25" i="2"/>
  <c r="C4" i="2"/>
  <c r="B4" i="2"/>
  <c r="B11" i="2" s="1"/>
  <c r="C11" i="2" l="1"/>
  <c r="E11" i="2" l="1"/>
  <c r="D11" i="2"/>
  <c r="D19" i="2" l="1"/>
  <c r="D20" i="2"/>
  <c r="D18" i="2"/>
</calcChain>
</file>

<file path=xl/sharedStrings.xml><?xml version="1.0" encoding="utf-8"?>
<sst xmlns="http://schemas.openxmlformats.org/spreadsheetml/2006/main" count="156" uniqueCount="59">
  <si>
    <t>NDE</t>
  </si>
  <si>
    <t>Low X</t>
  </si>
  <si>
    <t>High X</t>
  </si>
  <si>
    <t>sdX</t>
  </si>
  <si>
    <t>meanX</t>
  </si>
  <si>
    <t>Intercept</t>
  </si>
  <si>
    <t>X</t>
  </si>
  <si>
    <t>NIE M1</t>
  </si>
  <si>
    <t>NIE M2</t>
  </si>
  <si>
    <t>Total Effect</t>
  </si>
  <si>
    <t>Equation for Y</t>
  </si>
  <si>
    <t>Equation for M1</t>
  </si>
  <si>
    <t>Equation for M2</t>
  </si>
  <si>
    <t>COtherPos_A</t>
  </si>
  <si>
    <t>COtherPos_P</t>
  </si>
  <si>
    <t>CTension_A</t>
  </si>
  <si>
    <t>CTension_P</t>
  </si>
  <si>
    <t>COtherPos_A * CTension_A</t>
  </si>
  <si>
    <t>COtherPos_A * CTension_P</t>
  </si>
  <si>
    <t>CTension_A * COtherPos_P</t>
  </si>
  <si>
    <t>COtherPos_P * CTension_P</t>
  </si>
  <si>
    <t>OtherPos_A</t>
  </si>
  <si>
    <t>OtherPos_P</t>
  </si>
  <si>
    <t>NTE</t>
  </si>
  <si>
    <t>M equaton</t>
  </si>
  <si>
    <t>Y Equation</t>
  </si>
  <si>
    <t>i(Y)</t>
  </si>
  <si>
    <t>i(M)</t>
  </si>
  <si>
    <t>a1</t>
  </si>
  <si>
    <t>a2</t>
  </si>
  <si>
    <t>c' (actor)</t>
  </si>
  <si>
    <t>b1</t>
  </si>
  <si>
    <t>b2</t>
  </si>
  <si>
    <t>d1 (actor)</t>
  </si>
  <si>
    <t>d2 (actor)</t>
  </si>
  <si>
    <t>d1 (partner)</t>
  </si>
  <si>
    <t>d2 (partner)</t>
  </si>
  <si>
    <t>c' (partner)</t>
  </si>
  <si>
    <t>Actor Effect</t>
  </si>
  <si>
    <t>Partner Effect</t>
  </si>
  <si>
    <t>for Actor Moderator</t>
  </si>
  <si>
    <t>for Partner  Moderator</t>
  </si>
  <si>
    <t>for Partner Moderator</t>
  </si>
  <si>
    <t>Estimate</t>
  </si>
  <si>
    <t>Low_X</t>
  </si>
  <si>
    <t>High_X</t>
  </si>
  <si>
    <t>INT_Y</t>
  </si>
  <si>
    <t>X_A</t>
  </si>
  <si>
    <t>X_P</t>
  </si>
  <si>
    <t>M_1</t>
  </si>
  <si>
    <t>M_2</t>
  </si>
  <si>
    <t>X_AxM1</t>
  </si>
  <si>
    <t>X_AxM2</t>
  </si>
  <si>
    <t>X_PxM1</t>
  </si>
  <si>
    <t>X_PxM2</t>
  </si>
  <si>
    <t>M1_Low</t>
  </si>
  <si>
    <t>M2_Low</t>
  </si>
  <si>
    <t>M1_High</t>
  </si>
  <si>
    <t>M2_High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</si>
</sst>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.000000"/>
    <numFmt numFmtId="165" formatCode="####.000000"/>
    <numFmt numFmtId="166" formatCode="0.000000E+00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4" fillId="0" borderId="5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165" fontId="4" fillId="0" borderId="8" xfId="1" applyNumberFormat="1" applyFont="1" applyBorder="1" applyAlignment="1">
      <alignment horizontal="right" vertical="center"/>
    </xf>
    <xf numFmtId="0" fontId="4" fillId="0" borderId="9" xfId="1" applyFont="1" applyBorder="1" applyAlignment="1">
      <alignment horizontal="left" vertical="top" wrapText="1"/>
    </xf>
    <xf numFmtId="165" fontId="4" fillId="0" borderId="10" xfId="1" applyNumberFormat="1" applyFont="1" applyBorder="1" applyAlignment="1">
      <alignment horizontal="right" vertical="center"/>
    </xf>
    <xf numFmtId="166" fontId="4" fillId="0" borderId="6" xfId="1" applyNumberFormat="1" applyFont="1" applyBorder="1" applyAlignment="1">
      <alignment horizontal="right" vertical="center"/>
    </xf>
    <xf numFmtId="0" fontId="4" fillId="0" borderId="0" xfId="1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right" vertical="center" wrapText="1"/>
    </xf>
    <xf numFmtId="0" fontId="1" fillId="4" borderId="4" xfId="0" applyFont="1" applyFill="1" applyBorder="1" applyAlignment="1">
      <alignment horizontal="right" vertical="center" wrapText="1"/>
    </xf>
    <xf numFmtId="0" fontId="5" fillId="4" borderId="4" xfId="0" applyFont="1" applyFill="1" applyBorder="1" applyAlignment="1">
      <alignment horizontal="right" vertical="center" wrapText="1"/>
    </xf>
    <xf numFmtId="164" fontId="4" fillId="4" borderId="6" xfId="1" applyNumberFormat="1" applyFont="1" applyFill="1" applyBorder="1" applyAlignment="1">
      <alignment horizontal="right" vertical="center"/>
    </xf>
    <xf numFmtId="165" fontId="4" fillId="4" borderId="8" xfId="1" applyNumberFormat="1" applyFont="1" applyFill="1" applyBorder="1" applyAlignment="1">
      <alignment horizontal="right" vertical="center"/>
    </xf>
    <xf numFmtId="165" fontId="4" fillId="4" borderId="10" xfId="1" applyNumberFormat="1" applyFont="1" applyFill="1" applyBorder="1" applyAlignment="1">
      <alignment horizontal="right" vertical="center"/>
    </xf>
    <xf numFmtId="0" fontId="1" fillId="4" borderId="0" xfId="0" applyFont="1" applyFill="1" applyBorder="1" applyAlignment="1">
      <alignment horizontal="right" vertical="center" wrapText="1"/>
    </xf>
    <xf numFmtId="0" fontId="0" fillId="0" borderId="0" xfId="0" applyBorder="1"/>
    <xf numFmtId="164" fontId="4" fillId="0" borderId="0" xfId="1" applyNumberFormat="1" applyFont="1" applyBorder="1" applyAlignment="1">
      <alignment horizontal="right" vertical="center"/>
    </xf>
    <xf numFmtId="165" fontId="4" fillId="0" borderId="0" xfId="1" applyNumberFormat="1" applyFont="1" applyBorder="1" applyAlignment="1">
      <alignment horizontal="right" vertical="center"/>
    </xf>
    <xf numFmtId="0" fontId="0" fillId="5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0" fillId="4" borderId="0" xfId="0" applyFill="1"/>
  </cellXfs>
  <cellStyles count="2">
    <cellStyle name="Normal" xfId="0" builtinId="0"/>
    <cellStyle name="Normal_NDE + NI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8"/>
  <sheetViews>
    <sheetView tabSelected="1" topLeftCell="A16" zoomScale="115" zoomScaleNormal="115" workbookViewId="0">
      <selection activeCell="D25" sqref="D25"/>
    </sheetView>
  </sheetViews>
  <sheetFormatPr defaultRowHeight="15" x14ac:dyDescent="0.25"/>
  <cols>
    <col min="1" max="1" width="16.42578125" customWidth="1"/>
    <col min="6" max="6" width="10.5703125" customWidth="1"/>
    <col min="7" max="7" width="10.140625" customWidth="1"/>
    <col min="8" max="8" width="10.42578125" customWidth="1"/>
    <col min="12" max="12" width="14.42578125" customWidth="1"/>
  </cols>
  <sheetData>
    <row r="1" spans="1:14" x14ac:dyDescent="0.25">
      <c r="B1" t="s">
        <v>3</v>
      </c>
      <c r="C1" s="18">
        <v>0.49841999999999997</v>
      </c>
    </row>
    <row r="2" spans="1:14" ht="15.75" thickBot="1" x14ac:dyDescent="0.3">
      <c r="B2" t="s">
        <v>4</v>
      </c>
      <c r="C2" s="18">
        <v>0</v>
      </c>
      <c r="L2" t="s">
        <v>24</v>
      </c>
    </row>
    <row r="3" spans="1:14" ht="15.75" thickTop="1" x14ac:dyDescent="0.25">
      <c r="B3" t="s">
        <v>44</v>
      </c>
      <c r="C3" t="s">
        <v>45</v>
      </c>
      <c r="L3" s="5" t="s">
        <v>5</v>
      </c>
      <c r="M3" s="15">
        <v>5.4822658505311619</v>
      </c>
      <c r="N3" s="10" t="s">
        <v>27</v>
      </c>
    </row>
    <row r="4" spans="1:14" x14ac:dyDescent="0.25">
      <c r="B4" s="26">
        <f>C2-C1</f>
        <v>-0.49841999999999997</v>
      </c>
      <c r="C4" s="26">
        <f>C1+C2</f>
        <v>0.49841999999999997</v>
      </c>
      <c r="L4" s="6" t="s">
        <v>21</v>
      </c>
      <c r="M4" s="16">
        <v>-0.44486761577326028</v>
      </c>
      <c r="N4" s="7" t="s">
        <v>28</v>
      </c>
    </row>
    <row r="5" spans="1:14" ht="15.75" thickBot="1" x14ac:dyDescent="0.3">
      <c r="L5" s="8" t="s">
        <v>22</v>
      </c>
      <c r="M5" s="17">
        <v>-0.27086193395512947</v>
      </c>
      <c r="N5" s="9" t="s">
        <v>29</v>
      </c>
    </row>
    <row r="6" spans="1:14" ht="16.5" thickTop="1" thickBot="1" x14ac:dyDescent="0.3">
      <c r="A6" t="s">
        <v>11</v>
      </c>
      <c r="B6" s="19" t="s">
        <v>5</v>
      </c>
      <c r="C6" s="19" t="s">
        <v>6</v>
      </c>
      <c r="D6" s="19"/>
      <c r="E6" s="19"/>
      <c r="F6" s="19"/>
      <c r="G6" s="19"/>
      <c r="H6" s="19"/>
      <c r="I6" s="19"/>
      <c r="J6" s="19"/>
      <c r="L6" s="11" t="s">
        <v>25</v>
      </c>
    </row>
    <row r="7" spans="1:14" ht="15.75" thickTop="1" x14ac:dyDescent="0.25">
      <c r="B7" s="20">
        <v>0</v>
      </c>
      <c r="C7" s="21">
        <v>-0.44486761577326028</v>
      </c>
      <c r="D7" s="19"/>
      <c r="E7" s="19"/>
      <c r="F7" s="19"/>
      <c r="G7" s="19"/>
      <c r="H7" s="19"/>
      <c r="I7" s="19"/>
      <c r="J7" s="19"/>
      <c r="L7" s="2" t="s">
        <v>5</v>
      </c>
      <c r="M7" s="12">
        <v>3.6621950000000001</v>
      </c>
      <c r="N7" t="s">
        <v>26</v>
      </c>
    </row>
    <row r="8" spans="1:14" x14ac:dyDescent="0.25">
      <c r="A8" t="s">
        <v>12</v>
      </c>
      <c r="B8" s="19" t="s">
        <v>5</v>
      </c>
      <c r="C8" s="19" t="s">
        <v>6</v>
      </c>
      <c r="D8" s="19"/>
      <c r="E8" s="19"/>
      <c r="F8" s="19"/>
      <c r="G8" s="19"/>
      <c r="H8" s="19"/>
      <c r="I8" s="19"/>
      <c r="J8" s="19"/>
      <c r="L8" s="3" t="s">
        <v>13</v>
      </c>
      <c r="M8" s="13">
        <v>0.23544000000000001</v>
      </c>
      <c r="N8" t="s">
        <v>30</v>
      </c>
    </row>
    <row r="9" spans="1:14" x14ac:dyDescent="0.25">
      <c r="B9" s="20">
        <v>0</v>
      </c>
      <c r="C9" s="21">
        <v>-0.27086193395512947</v>
      </c>
      <c r="D9" s="19"/>
      <c r="E9" s="19"/>
      <c r="F9" s="19"/>
      <c r="G9" s="19"/>
      <c r="H9" s="19"/>
      <c r="I9" s="19"/>
      <c r="J9" s="19"/>
      <c r="L9" s="3" t="s">
        <v>14</v>
      </c>
      <c r="M9" s="13">
        <v>0.16605700000000001</v>
      </c>
      <c r="N9" t="s">
        <v>37</v>
      </c>
    </row>
    <row r="10" spans="1:14" x14ac:dyDescent="0.25">
      <c r="B10" s="19" t="s">
        <v>55</v>
      </c>
      <c r="C10" s="19" t="s">
        <v>56</v>
      </c>
      <c r="D10" s="19" t="s">
        <v>57</v>
      </c>
      <c r="E10" s="19" t="s">
        <v>58</v>
      </c>
      <c r="F10" s="19"/>
      <c r="G10" s="19"/>
      <c r="H10" s="19"/>
      <c r="I10" s="19"/>
      <c r="J10" s="19"/>
      <c r="L10" s="3" t="s">
        <v>15</v>
      </c>
      <c r="M10" s="13">
        <v>-0.276731</v>
      </c>
      <c r="N10" t="s">
        <v>31</v>
      </c>
    </row>
    <row r="11" spans="1:14" x14ac:dyDescent="0.25">
      <c r="B11" s="19">
        <f>B7+B4*C7</f>
        <v>0.22173091705370837</v>
      </c>
      <c r="C11" s="19">
        <f>B9+B4*C9</f>
        <v>0.13500300512191563</v>
      </c>
      <c r="D11" s="19">
        <f>B7+C4*C7</f>
        <v>-0.22173091705370837</v>
      </c>
      <c r="E11" s="19">
        <f>B9+C4*C9</f>
        <v>-0.13500300512191563</v>
      </c>
      <c r="F11" s="19"/>
      <c r="G11" s="19"/>
      <c r="H11" s="19"/>
      <c r="I11" s="19"/>
      <c r="J11" s="19"/>
      <c r="L11" s="3" t="s">
        <v>16</v>
      </c>
      <c r="M11" s="13">
        <v>-9.8228999999999997E-2</v>
      </c>
      <c r="N11" t="s">
        <v>32</v>
      </c>
    </row>
    <row r="12" spans="1:14" ht="24" x14ac:dyDescent="0.25">
      <c r="B12" s="19"/>
      <c r="C12" s="19"/>
      <c r="D12" s="19"/>
      <c r="E12" s="19"/>
      <c r="F12" s="19"/>
      <c r="G12" s="19"/>
      <c r="H12" s="19"/>
      <c r="I12" s="19"/>
      <c r="J12" s="19"/>
      <c r="L12" s="4" t="s">
        <v>17</v>
      </c>
      <c r="M12" s="14">
        <v>0.18506700000000001</v>
      </c>
      <c r="N12" t="s">
        <v>33</v>
      </c>
    </row>
    <row r="13" spans="1:14" ht="24" x14ac:dyDescent="0.25">
      <c r="A13" t="s">
        <v>10</v>
      </c>
      <c r="B13" s="19" t="s">
        <v>46</v>
      </c>
      <c r="C13" s="19" t="s">
        <v>47</v>
      </c>
      <c r="D13" s="23" t="s">
        <v>48</v>
      </c>
      <c r="E13" s="19" t="s">
        <v>49</v>
      </c>
      <c r="F13" s="19" t="s">
        <v>50</v>
      </c>
      <c r="G13" s="19" t="s">
        <v>51</v>
      </c>
      <c r="H13" s="19" t="s">
        <v>52</v>
      </c>
      <c r="I13" s="19" t="s">
        <v>53</v>
      </c>
      <c r="J13" s="19" t="s">
        <v>54</v>
      </c>
      <c r="L13" s="4" t="s">
        <v>18</v>
      </c>
      <c r="M13" s="14">
        <v>0.132938</v>
      </c>
      <c r="N13" t="s">
        <v>34</v>
      </c>
    </row>
    <row r="14" spans="1:14" ht="24" x14ac:dyDescent="0.25">
      <c r="B14" s="24">
        <v>3.6621950000000001</v>
      </c>
      <c r="C14" s="24">
        <v>0.23544000000000001</v>
      </c>
      <c r="D14" s="24">
        <v>0.16605700000000001</v>
      </c>
      <c r="E14" s="24">
        <v>-0.276731</v>
      </c>
      <c r="F14" s="24">
        <v>-9.8228999999999997E-2</v>
      </c>
      <c r="G14" s="25">
        <v>0.18506700000000001</v>
      </c>
      <c r="H14" s="25">
        <v>0.132938</v>
      </c>
      <c r="I14" s="25">
        <v>0.19373099999999999</v>
      </c>
      <c r="J14" s="25">
        <v>3.1517000000000003E-2</v>
      </c>
      <c r="L14" s="4" t="s">
        <v>19</v>
      </c>
      <c r="M14" s="14">
        <v>0.19373099999999999</v>
      </c>
      <c r="N14" t="s">
        <v>35</v>
      </c>
    </row>
    <row r="15" spans="1:14" ht="24" x14ac:dyDescent="0.25">
      <c r="F15" s="19"/>
      <c r="G15" s="19"/>
      <c r="H15" s="19"/>
      <c r="I15" s="19"/>
      <c r="J15" s="19"/>
      <c r="L15" s="4" t="s">
        <v>20</v>
      </c>
      <c r="M15" s="14">
        <v>3.1517000000000003E-2</v>
      </c>
      <c r="N15" t="s">
        <v>36</v>
      </c>
    </row>
    <row r="16" spans="1:14" x14ac:dyDescent="0.25">
      <c r="A16" t="s">
        <v>38</v>
      </c>
      <c r="L16" s="1"/>
    </row>
    <row r="17" spans="1:6" x14ac:dyDescent="0.25">
      <c r="B17" t="s">
        <v>1</v>
      </c>
      <c r="C17" t="s">
        <v>2</v>
      </c>
      <c r="D17" t="s">
        <v>43</v>
      </c>
    </row>
    <row r="18" spans="1:6" x14ac:dyDescent="0.25">
      <c r="A18" t="s">
        <v>0</v>
      </c>
      <c r="B18">
        <f>INT_Y+X_A*Low_X+M_1*M1_Low+M_2*M2_Low+X_AxM1*M1_Low*Low_X+X_AxM2*M2_Low*Low_X</f>
        <v>3.4408281057681425</v>
      </c>
      <c r="C18">
        <f>INT_Y+X_A*High_X+M_1*M1_Low+M_2*M2_Low+X_AxM1*M1_Low*High_X+X_AxM2*M2_Low*High_X</f>
        <v>3.7343198370372361</v>
      </c>
      <c r="D18" s="22">
        <f>C18-B18</f>
        <v>0.29349173126909367</v>
      </c>
      <c r="E18" t="s">
        <v>0</v>
      </c>
    </row>
    <row r="19" spans="1:6" x14ac:dyDescent="0.25">
      <c r="A19" t="s">
        <v>7</v>
      </c>
      <c r="B19">
        <f>INT_Y+X_A*High_X+M_1*M1_Low+M_2*M2_Low+X_AxM1*M1_Low*High_X+X_AxM2*M2_Low*High_X</f>
        <v>3.7343198370372361</v>
      </c>
      <c r="C19">
        <f>INT_Y+X_A*High_X+M_1*M1_High+M_2*M2_Low+X_AxM1*M1_High*High_X+X_AxM2*M2_Low*High_X</f>
        <v>3.8161340690642165</v>
      </c>
      <c r="D19" s="22">
        <f t="shared" ref="D19:D21" si="0">C19-B19</f>
        <v>8.1814232026980349E-2</v>
      </c>
      <c r="E19" t="s">
        <v>7</v>
      </c>
      <c r="F19" t="s">
        <v>40</v>
      </c>
    </row>
    <row r="20" spans="1:6" x14ac:dyDescent="0.25">
      <c r="A20" t="s">
        <v>8</v>
      </c>
      <c r="B20">
        <f>INT_Y+X_A*High_X+M_1*M1_Low+M_2*M2_Low+X_AxM1*M1_Low*High_X+X_AxM2*M2_Low*High_X</f>
        <v>3.7343198370372361</v>
      </c>
      <c r="C20">
        <f>INT_Y+X_A*High_X+M_1*M1_Low+M_2*M2_High+X_AxM1*M1_Low*High_X+X_AxM2*M2_High*High_X</f>
        <v>3.7429519405357841</v>
      </c>
      <c r="D20" s="22">
        <f t="shared" si="0"/>
        <v>8.6321034985479272E-3</v>
      </c>
      <c r="E20" t="s">
        <v>8</v>
      </c>
      <c r="F20" t="s">
        <v>41</v>
      </c>
    </row>
    <row r="21" spans="1:6" x14ac:dyDescent="0.25">
      <c r="A21" t="s">
        <v>9</v>
      </c>
      <c r="B21">
        <f>INT_Y+X_A*Low_X+M_1*M1_Low+M_2*M2_Low+X_AxM1*M1_Low*Low_X+X_AxM2*M2_Low*Low_X</f>
        <v>3.4408281057681425</v>
      </c>
      <c r="C21">
        <f>INT_Y+X_A*High_X+M_1*M1_High+M_2*M2_High+X_AxM1*M1_High*High_X+X_AxM2*M2_High*High_X</f>
        <v>3.8247661725627644</v>
      </c>
      <c r="D21" s="22">
        <f t="shared" si="0"/>
        <v>0.38393806679462195</v>
      </c>
      <c r="E21" t="s">
        <v>23</v>
      </c>
    </row>
    <row r="23" spans="1:6" x14ac:dyDescent="0.25">
      <c r="A23" t="s">
        <v>39</v>
      </c>
    </row>
    <row r="24" spans="1:6" x14ac:dyDescent="0.25">
      <c r="B24" t="s">
        <v>1</v>
      </c>
      <c r="C24" t="s">
        <v>2</v>
      </c>
      <c r="D24" t="s">
        <v>43</v>
      </c>
    </row>
    <row r="25" spans="1:6" x14ac:dyDescent="0.25">
      <c r="A25" t="s">
        <v>0</v>
      </c>
      <c r="B25">
        <f>INT_Y+X_P*Low_X+M_1*M1_Low+M_2*M2_Low+X_PxM1*M1_Low*Low_X+X_PxM2*M2_Low*Low_X</f>
        <v>3.4812769139069761</v>
      </c>
      <c r="C25">
        <f>INT_Y+X_P*High_X+M_1*M1_Low+M_2*M2_Low+X_PxM1*M1_Low*High_X+X_PxM2*M2_Low*High_X</f>
        <v>3.6938710288984025</v>
      </c>
      <c r="D25" s="22">
        <f>C25-B25</f>
        <v>0.21259411499142633</v>
      </c>
      <c r="E25" t="s">
        <v>0</v>
      </c>
    </row>
    <row r="26" spans="1:6" x14ac:dyDescent="0.25">
      <c r="A26" t="s">
        <v>7</v>
      </c>
      <c r="B26">
        <f>INT_Y+X_P*High_X+M_1*M1_Low+M_2*M2_Low+X_PxM1*M1_Low*High_X+X_PxM2*M2_Low*High_X</f>
        <v>3.6938710288984025</v>
      </c>
      <c r="C26">
        <f>INT_Y+X_P*High_X+M_1*M1_High+M_2*M2_Low+X_PxM1*M1_High*High_X+X_PxM2*M2_Low*High_X</f>
        <v>3.773770254862292</v>
      </c>
      <c r="D26" s="22">
        <f t="shared" ref="D26:D28" si="1">C26-B26</f>
        <v>7.9899225963889542E-2</v>
      </c>
      <c r="E26" t="s">
        <v>7</v>
      </c>
      <c r="F26" t="s">
        <v>40</v>
      </c>
    </row>
    <row r="27" spans="1:6" x14ac:dyDescent="0.25">
      <c r="A27" t="s">
        <v>8</v>
      </c>
      <c r="B27">
        <f>INT_Y+X_P*High_X+M_1*M1_Low+M_2*M2_Low+X_PxM1*M1_Low*High_X+X_PxM2*M2_Low*High_X</f>
        <v>3.6938710288984025</v>
      </c>
      <c r="C27">
        <f>INT_Y+X_P*High_X+M_1*M1_Low+M_2*M2_High+X_PxM1*M1_Low*High_X+X_PxM2*M2_High*High_X</f>
        <v>3.7161520050177081</v>
      </c>
      <c r="D27" s="22">
        <f t="shared" si="1"/>
        <v>2.2280976119305684E-2</v>
      </c>
      <c r="E27" t="s">
        <v>8</v>
      </c>
      <c r="F27" t="s">
        <v>42</v>
      </c>
    </row>
    <row r="28" spans="1:6" x14ac:dyDescent="0.25">
      <c r="A28" t="s">
        <v>9</v>
      </c>
      <c r="B28">
        <f>INT_Y+X_P*Low_X+M_1*M1_Low+M_2*M2_Low+X_PxM1*M1_Low*Low_X+X_PxM2*M2_Low*Low_X</f>
        <v>3.4812769139069761</v>
      </c>
      <c r="C28">
        <f>INT_Y+X_P*High_X+M_1*M1_High+M_2*M2_High+X_PxM1*M1_High*High_X+X_PxM2*M2_High*High_X</f>
        <v>3.7960512309815977</v>
      </c>
      <c r="D28" s="22">
        <f t="shared" si="1"/>
        <v>0.31477431707462156</v>
      </c>
      <c r="E28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8"/>
  <sheetViews>
    <sheetView topLeftCell="A26" zoomScale="115" zoomScaleNormal="115" workbookViewId="0">
      <selection activeCell="D34" sqref="D34"/>
    </sheetView>
  </sheetViews>
  <sheetFormatPr defaultRowHeight="15" x14ac:dyDescent="0.25"/>
  <cols>
    <col min="1" max="1" width="16.42578125" customWidth="1"/>
    <col min="9" max="9" width="14.42578125" customWidth="1"/>
  </cols>
  <sheetData>
    <row r="1" spans="1:14" x14ac:dyDescent="0.25">
      <c r="B1" t="s">
        <v>3</v>
      </c>
      <c r="C1" s="18">
        <v>0.49841999999999997</v>
      </c>
    </row>
    <row r="2" spans="1:14" ht="15.75" thickBot="1" x14ac:dyDescent="0.3">
      <c r="B2" t="s">
        <v>4</v>
      </c>
      <c r="C2" s="18">
        <v>0</v>
      </c>
      <c r="L2" t="s">
        <v>24</v>
      </c>
    </row>
    <row r="3" spans="1:14" ht="15.75" thickTop="1" x14ac:dyDescent="0.25">
      <c r="B3" t="s">
        <v>44</v>
      </c>
      <c r="C3" t="s">
        <v>45</v>
      </c>
      <c r="L3" s="5" t="s">
        <v>5</v>
      </c>
      <c r="M3" s="15">
        <v>5.4822658505311619</v>
      </c>
      <c r="N3" s="10" t="s">
        <v>27</v>
      </c>
    </row>
    <row r="4" spans="1:14" ht="24" x14ac:dyDescent="0.25">
      <c r="B4">
        <f>C2-C1</f>
        <v>-0.49841999999999997</v>
      </c>
      <c r="C4">
        <f>C1+C2</f>
        <v>0.49841999999999997</v>
      </c>
      <c r="L4" s="6" t="s">
        <v>21</v>
      </c>
      <c r="M4" s="16">
        <v>-0.44486761577326028</v>
      </c>
      <c r="N4" s="7" t="s">
        <v>28</v>
      </c>
    </row>
    <row r="5" spans="1:14" ht="24.75" thickBot="1" x14ac:dyDescent="0.3">
      <c r="L5" s="8" t="s">
        <v>22</v>
      </c>
      <c r="M5" s="17">
        <v>-0.27086193395512947</v>
      </c>
      <c r="N5" s="9" t="s">
        <v>29</v>
      </c>
    </row>
    <row r="6" spans="1:14" ht="25.5" thickTop="1" thickBot="1" x14ac:dyDescent="0.3">
      <c r="A6" t="s">
        <v>11</v>
      </c>
      <c r="B6" s="19" t="s">
        <v>5</v>
      </c>
      <c r="C6" s="19" t="s">
        <v>6</v>
      </c>
      <c r="D6" s="19"/>
      <c r="E6" s="19"/>
      <c r="F6" s="19"/>
      <c r="G6" s="19"/>
      <c r="H6" s="19"/>
      <c r="I6" s="19"/>
      <c r="J6" s="19"/>
      <c r="L6" s="11" t="s">
        <v>25</v>
      </c>
    </row>
    <row r="7" spans="1:14" ht="15.75" thickTop="1" x14ac:dyDescent="0.25">
      <c r="B7" s="20">
        <v>0</v>
      </c>
      <c r="C7" s="21">
        <v>-0.44486761577326028</v>
      </c>
      <c r="D7" s="19"/>
      <c r="E7" s="19"/>
      <c r="F7" s="19"/>
      <c r="G7" s="19"/>
      <c r="H7" s="19"/>
      <c r="I7" s="19"/>
      <c r="J7" s="19"/>
      <c r="L7" s="2" t="s">
        <v>5</v>
      </c>
      <c r="M7" s="12">
        <v>3.6621950000000001</v>
      </c>
      <c r="N7" t="s">
        <v>26</v>
      </c>
    </row>
    <row r="8" spans="1:14" ht="24" x14ac:dyDescent="0.25">
      <c r="A8" t="s">
        <v>12</v>
      </c>
      <c r="B8" s="19" t="s">
        <v>5</v>
      </c>
      <c r="C8" s="19" t="s">
        <v>6</v>
      </c>
      <c r="D8" s="19"/>
      <c r="E8" s="19"/>
      <c r="F8" s="19"/>
      <c r="G8" s="19"/>
      <c r="H8" s="19"/>
      <c r="I8" s="19"/>
      <c r="J8" s="19"/>
      <c r="L8" s="3" t="s">
        <v>13</v>
      </c>
      <c r="M8" s="13">
        <v>0.23544000000000001</v>
      </c>
      <c r="N8" t="s">
        <v>30</v>
      </c>
    </row>
    <row r="9" spans="1:14" ht="24" x14ac:dyDescent="0.25">
      <c r="B9" s="20">
        <v>0</v>
      </c>
      <c r="C9" s="21">
        <v>-0.27086193395512947</v>
      </c>
      <c r="D9" s="19"/>
      <c r="E9" s="19"/>
      <c r="F9" s="19"/>
      <c r="G9" s="19"/>
      <c r="H9" s="19"/>
      <c r="I9" s="19"/>
      <c r="J9" s="19"/>
      <c r="L9" s="3" t="s">
        <v>14</v>
      </c>
      <c r="M9" s="13">
        <v>0.16605700000000001</v>
      </c>
      <c r="N9" t="s">
        <v>37</v>
      </c>
    </row>
    <row r="10" spans="1:14" ht="24" x14ac:dyDescent="0.25">
      <c r="B10" s="19" t="s">
        <v>55</v>
      </c>
      <c r="C10" s="19" t="s">
        <v>56</v>
      </c>
      <c r="D10" s="19" t="s">
        <v>57</v>
      </c>
      <c r="E10" s="19" t="s">
        <v>58</v>
      </c>
      <c r="F10" s="19"/>
      <c r="G10" s="19"/>
      <c r="H10" s="19"/>
      <c r="I10" s="19"/>
      <c r="J10" s="19"/>
      <c r="L10" s="3" t="s">
        <v>15</v>
      </c>
      <c r="M10" s="13">
        <v>-0.276731</v>
      </c>
      <c r="N10" t="s">
        <v>31</v>
      </c>
    </row>
    <row r="11" spans="1:14" ht="24" x14ac:dyDescent="0.25">
      <c r="B11" s="19">
        <f>B7+B4*C7</f>
        <v>0.22173091705370837</v>
      </c>
      <c r="C11" s="19">
        <f>B9+B4*C9</f>
        <v>0.13500300512191563</v>
      </c>
      <c r="D11" s="19">
        <f>B7+C4*C7</f>
        <v>-0.22173091705370837</v>
      </c>
      <c r="E11" s="19">
        <f>B9+C4*C9</f>
        <v>-0.13500300512191563</v>
      </c>
      <c r="F11" s="19"/>
      <c r="G11" s="19"/>
      <c r="H11" s="19"/>
      <c r="I11" s="19"/>
      <c r="J11" s="19"/>
      <c r="L11" s="3" t="s">
        <v>16</v>
      </c>
      <c r="M11" s="13">
        <v>-9.8228999999999997E-2</v>
      </c>
      <c r="N11" t="s">
        <v>32</v>
      </c>
    </row>
    <row r="12" spans="1:14" ht="48" x14ac:dyDescent="0.25">
      <c r="B12" s="19"/>
      <c r="C12" s="19"/>
      <c r="D12" s="19"/>
      <c r="E12" s="19"/>
      <c r="F12" s="19"/>
      <c r="G12" s="19"/>
      <c r="H12" s="19"/>
      <c r="I12" s="19"/>
      <c r="J12" s="19"/>
      <c r="L12" s="4" t="s">
        <v>17</v>
      </c>
      <c r="M12" s="14">
        <v>0.18506700000000001</v>
      </c>
      <c r="N12" t="s">
        <v>33</v>
      </c>
    </row>
    <row r="13" spans="1:14" ht="48" x14ac:dyDescent="0.25">
      <c r="A13" t="s">
        <v>10</v>
      </c>
      <c r="B13" s="19" t="s">
        <v>46</v>
      </c>
      <c r="C13" s="19" t="s">
        <v>47</v>
      </c>
      <c r="D13" s="23" t="s">
        <v>48</v>
      </c>
      <c r="E13" s="19" t="s">
        <v>49</v>
      </c>
      <c r="F13" s="19" t="s">
        <v>50</v>
      </c>
      <c r="G13" s="19" t="s">
        <v>51</v>
      </c>
      <c r="H13" s="19" t="s">
        <v>52</v>
      </c>
      <c r="I13" s="19" t="s">
        <v>53</v>
      </c>
      <c r="J13" s="19" t="s">
        <v>54</v>
      </c>
      <c r="L13" s="4" t="s">
        <v>18</v>
      </c>
      <c r="M13" s="14">
        <v>0.132938</v>
      </c>
      <c r="N13" t="s">
        <v>34</v>
      </c>
    </row>
    <row r="14" spans="1:14" ht="48" x14ac:dyDescent="0.25">
      <c r="B14" s="24">
        <v>3.6621950000000001</v>
      </c>
      <c r="C14" s="24">
        <v>0.23544000000000001</v>
      </c>
      <c r="D14" s="24">
        <v>0.16605700000000001</v>
      </c>
      <c r="E14" s="24">
        <v>-0.276731</v>
      </c>
      <c r="F14" s="24">
        <v>-9.8228999999999997E-2</v>
      </c>
      <c r="G14" s="25">
        <v>0.18506700000000001</v>
      </c>
      <c r="H14" s="25">
        <v>0.132938</v>
      </c>
      <c r="I14" s="25">
        <v>0.19373099999999999</v>
      </c>
      <c r="J14" s="25">
        <v>3.1517000000000003E-2</v>
      </c>
      <c r="L14" s="4" t="s">
        <v>19</v>
      </c>
      <c r="M14" s="14">
        <v>0.19373099999999999</v>
      </c>
      <c r="N14" t="s">
        <v>35</v>
      </c>
    </row>
    <row r="15" spans="1:14" ht="48" x14ac:dyDescent="0.25">
      <c r="F15" s="19"/>
      <c r="G15" s="19"/>
      <c r="H15" s="19"/>
      <c r="I15" s="19"/>
      <c r="J15" s="19"/>
      <c r="L15" s="4" t="s">
        <v>20</v>
      </c>
      <c r="M15" s="14">
        <v>3.1517000000000003E-2</v>
      </c>
      <c r="N15" t="s">
        <v>36</v>
      </c>
    </row>
    <row r="16" spans="1:14" x14ac:dyDescent="0.25">
      <c r="A16" t="s">
        <v>38</v>
      </c>
      <c r="L16" s="1"/>
    </row>
    <row r="17" spans="1:6" x14ac:dyDescent="0.25">
      <c r="B17" t="s">
        <v>1</v>
      </c>
      <c r="C17" t="s">
        <v>2</v>
      </c>
      <c r="D17" t="s">
        <v>43</v>
      </c>
    </row>
    <row r="18" spans="1:6" x14ac:dyDescent="0.25">
      <c r="A18" t="s">
        <v>0</v>
      </c>
      <c r="B18">
        <f>INT_Y+X_A*Low_X+M_1*M1_Low+M_2*M2_Low+X_AxM1*M1_Low*Low_X+X_AxM2*M2_Low*Low_X</f>
        <v>3.4408281057681425</v>
      </c>
      <c r="C18">
        <f>INT_Y+X_A*High_X+M_1*M1_Low+M_2*M2_Low+X_AxM1*M1_Low*High_X+X_AxM2*M2_Low*High_X</f>
        <v>3.7343198370372361</v>
      </c>
      <c r="D18" s="22">
        <f>C18-B18</f>
        <v>0.29349173126909367</v>
      </c>
      <c r="E18" t="s">
        <v>0</v>
      </c>
    </row>
    <row r="19" spans="1:6" x14ac:dyDescent="0.25">
      <c r="A19" t="s">
        <v>7</v>
      </c>
      <c r="B19">
        <f>INT_Y+X_A*High_X+M_1*M1_Low+M_2*M2_Low+X_AxM1*M1_Low*High_X+X_AxM2*M2_Low*High_X</f>
        <v>3.7343198370372361</v>
      </c>
      <c r="C19">
        <f>INT_Y+X_A*High_X+M_1*M1_High+M_2*M2_Low+X_AxM1*M1_High*High_X+X_AxM2*M2_Low*High_X</f>
        <v>3.8161340690642165</v>
      </c>
      <c r="D19" s="22">
        <f t="shared" ref="D19:D20" si="0">C19-B19</f>
        <v>8.1814232026980349E-2</v>
      </c>
      <c r="E19" t="s">
        <v>7</v>
      </c>
      <c r="F19" t="s">
        <v>40</v>
      </c>
    </row>
    <row r="20" spans="1:6" x14ac:dyDescent="0.25">
      <c r="A20" t="s">
        <v>8</v>
      </c>
      <c r="B20">
        <f>INT_Y+X_A*High_X+M_1*M1_Low+M_2*M2_Low+X_AxM1*M1_Low*High_X+X_AxM2*M2_Low*High_X</f>
        <v>3.7343198370372361</v>
      </c>
      <c r="C20">
        <f>INT_Y+X_A*High_X+M_1*M1_Low+M_2*M2_High+X_AxM1*M1_Low*High_X+X_AxM2*M2_High*High_X</f>
        <v>3.7429519405357841</v>
      </c>
      <c r="D20" s="22">
        <f t="shared" si="0"/>
        <v>8.6321034985479272E-3</v>
      </c>
      <c r="E20" t="s">
        <v>8</v>
      </c>
      <c r="F20" t="s">
        <v>41</v>
      </c>
    </row>
    <row r="21" spans="1:6" x14ac:dyDescent="0.25">
      <c r="A21" t="s">
        <v>9</v>
      </c>
      <c r="D21" s="22">
        <f>SUM(D18:D20)</f>
        <v>0.38393806679462195</v>
      </c>
      <c r="E21" t="s">
        <v>23</v>
      </c>
    </row>
    <row r="23" spans="1:6" x14ac:dyDescent="0.25">
      <c r="A23" t="s">
        <v>39</v>
      </c>
    </row>
    <row r="24" spans="1:6" x14ac:dyDescent="0.25">
      <c r="B24" t="s">
        <v>1</v>
      </c>
      <c r="C24" t="s">
        <v>2</v>
      </c>
      <c r="D24" t="s">
        <v>43</v>
      </c>
    </row>
    <row r="25" spans="1:6" x14ac:dyDescent="0.25">
      <c r="A25" t="s">
        <v>0</v>
      </c>
      <c r="B25">
        <f>INT_Y+X_P*Low_X+M_1*M1_Low+M_2*M2_Low+X_PxM1*M1_Low*Low_X+X_PxM2*M2_Low*Low_X</f>
        <v>3.4812769139069761</v>
      </c>
      <c r="C25">
        <f>INT_Y+X_P*High_X+M_1*M1_Low+M_2*M2_Low+X_PxM1*M1_Low*High_X+X_PxM2*M2_Low*High_X</f>
        <v>3.6938710288984025</v>
      </c>
      <c r="D25" s="22">
        <f>C25-B25</f>
        <v>0.21259411499142633</v>
      </c>
      <c r="E25" t="s">
        <v>0</v>
      </c>
    </row>
    <row r="26" spans="1:6" x14ac:dyDescent="0.25">
      <c r="A26" t="s">
        <v>7</v>
      </c>
      <c r="B26">
        <f>INT_Y+X_P*High_X+M_1*M1_Low+M_2*M2_Low+X_PxM1*M1_Low*High_X+X_PxM2*M2_Low*High_X</f>
        <v>3.6938710288984025</v>
      </c>
      <c r="C26">
        <f>INT_Y+X_P*High_X+M_1*M1_High+M_2*M2_Low+X_PxM1*M1_High*High_X+X_PxM2*M2_Low*High_X</f>
        <v>3.773770254862292</v>
      </c>
      <c r="D26" s="22">
        <f t="shared" ref="D26:D27" si="1">C26-B26</f>
        <v>7.9899225963889542E-2</v>
      </c>
      <c r="E26" t="s">
        <v>7</v>
      </c>
      <c r="F26" t="s">
        <v>40</v>
      </c>
    </row>
    <row r="27" spans="1:6" x14ac:dyDescent="0.25">
      <c r="A27" t="s">
        <v>8</v>
      </c>
      <c r="B27">
        <f>INT_Y+X_P*High_X+M_1*M1_Low+M_2*M2_Low+X_PxM1*M1_Low*High_X+X_PxM2*M2_Low*High_X</f>
        <v>3.6938710288984025</v>
      </c>
      <c r="C27">
        <f>INT_Y+X_P*High_X+M_1*M1_Low+M_2*M2_High+X_PxM1*M1_Low*High_X+X_PxM2*M2_High*High_X</f>
        <v>3.7161520050177081</v>
      </c>
      <c r="D27" s="22">
        <f t="shared" si="1"/>
        <v>2.2280976119305684E-2</v>
      </c>
      <c r="E27" t="s">
        <v>8</v>
      </c>
      <c r="F27" t="s">
        <v>42</v>
      </c>
    </row>
    <row r="28" spans="1:6" x14ac:dyDescent="0.25">
      <c r="A28" t="s">
        <v>9</v>
      </c>
      <c r="D28" s="22">
        <f>SUM(D25:D27)</f>
        <v>0.31477431707462156</v>
      </c>
      <c r="E28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Low = -1 sd, Hi =+1 sd</vt:lpstr>
      <vt:lpstr>+1 sd, -1 sd </vt:lpstr>
      <vt:lpstr>High_X</vt:lpstr>
      <vt:lpstr>INT</vt:lpstr>
      <vt:lpstr>INT_Y</vt:lpstr>
      <vt:lpstr>Low_X</vt:lpstr>
      <vt:lpstr>M_1</vt:lpstr>
      <vt:lpstr>M_2</vt:lpstr>
      <vt:lpstr>M1_</vt:lpstr>
      <vt:lpstr>M1_High</vt:lpstr>
      <vt:lpstr>M1_Low</vt:lpstr>
      <vt:lpstr>M2_High</vt:lpstr>
      <vt:lpstr>M2_Low</vt:lpstr>
      <vt:lpstr>X_A</vt:lpstr>
      <vt:lpstr>X_AxM1</vt:lpstr>
      <vt:lpstr>X_AxM2</vt:lpstr>
      <vt:lpstr>X_P</vt:lpstr>
      <vt:lpstr>X_PxM1</vt:lpstr>
      <vt:lpstr>X_PxM2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Kenny</dc:creator>
  <cp:lastModifiedBy>Dave Kenny</cp:lastModifiedBy>
  <dcterms:created xsi:type="dcterms:W3CDTF">2016-05-19T14:03:10Z</dcterms:created>
  <dcterms:modified xsi:type="dcterms:W3CDTF">2016-06-10T21:37:21Z</dcterms:modified>
</cp:coreProperties>
</file>