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ter\Google Drive\JonesLabData 2020\NO3 2020\"/>
    </mc:Choice>
  </mc:AlternateContent>
  <bookViews>
    <workbookView xWindow="-28920" yWindow="-1272" windowWidth="29040" windowHeight="17640" tabRatio="500"/>
  </bookViews>
  <sheets>
    <sheet name="Sheet1" sheetId="1" r:id="rId1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J33" i="1" l="1"/>
  <c r="J80" i="1"/>
  <c r="J76" i="1"/>
  <c r="J72" i="1"/>
  <c r="J68" i="1"/>
  <c r="J64" i="1"/>
  <c r="J60" i="1"/>
  <c r="J56" i="1"/>
  <c r="J52" i="1"/>
  <c r="J48" i="1"/>
  <c r="J44" i="1"/>
  <c r="J40" i="1"/>
  <c r="J36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81" i="1"/>
  <c r="J77" i="1"/>
  <c r="J73" i="1"/>
  <c r="J69" i="1"/>
  <c r="J65" i="1"/>
  <c r="J61" i="1"/>
  <c r="J57" i="1"/>
  <c r="J53" i="1"/>
  <c r="J49" i="1"/>
  <c r="J45" i="1"/>
  <c r="J41" i="1"/>
  <c r="J37" i="1"/>
  <c r="I33" i="1"/>
  <c r="I67" i="1"/>
  <c r="I69" i="1"/>
  <c r="I53" i="1"/>
  <c r="I37" i="1"/>
  <c r="I77" i="1"/>
  <c r="I61" i="1"/>
  <c r="I45" i="1"/>
  <c r="I83" i="1"/>
  <c r="I51" i="1"/>
  <c r="I35" i="1"/>
  <c r="I34" i="1"/>
  <c r="I75" i="1"/>
  <c r="I59" i="1"/>
  <c r="I43" i="1"/>
  <c r="I79" i="1"/>
  <c r="I71" i="1"/>
  <c r="I63" i="1"/>
  <c r="I55" i="1"/>
  <c r="I47" i="1"/>
  <c r="I39" i="1"/>
  <c r="I81" i="1"/>
  <c r="I73" i="1"/>
  <c r="I65" i="1"/>
  <c r="I57" i="1"/>
  <c r="I49" i="1"/>
  <c r="I41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H36" i="1"/>
  <c r="H54" i="1"/>
  <c r="H78" i="1"/>
  <c r="H46" i="1"/>
  <c r="H70" i="1"/>
  <c r="H38" i="1"/>
  <c r="H62" i="1"/>
  <c r="H79" i="1"/>
  <c r="H71" i="1"/>
  <c r="H63" i="1"/>
  <c r="H55" i="1"/>
  <c r="H47" i="1"/>
  <c r="H39" i="1"/>
  <c r="H33" i="1"/>
  <c r="H82" i="1"/>
  <c r="H74" i="1"/>
  <c r="H66" i="1"/>
  <c r="H58" i="1"/>
  <c r="H50" i="1"/>
  <c r="H42" i="1"/>
  <c r="H34" i="1"/>
  <c r="H83" i="1"/>
  <c r="H75" i="1"/>
  <c r="H67" i="1"/>
  <c r="H59" i="1"/>
  <c r="H51" i="1"/>
  <c r="H43" i="1"/>
  <c r="H35" i="1"/>
  <c r="H80" i="1"/>
  <c r="H76" i="1"/>
  <c r="H72" i="1"/>
  <c r="H68" i="1"/>
  <c r="H64" i="1"/>
  <c r="H60" i="1"/>
  <c r="H56" i="1"/>
  <c r="H52" i="1"/>
  <c r="H48" i="1"/>
  <c r="H44" i="1"/>
  <c r="H40" i="1"/>
  <c r="H81" i="1"/>
  <c r="H77" i="1"/>
  <c r="H73" i="1"/>
  <c r="H69" i="1"/>
  <c r="H65" i="1"/>
  <c r="H61" i="1"/>
  <c r="H57" i="1"/>
  <c r="H53" i="1"/>
  <c r="H49" i="1"/>
  <c r="H45" i="1"/>
  <c r="H41" i="1"/>
  <c r="H37" i="1"/>
  <c r="G33" i="1"/>
  <c r="F35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F81" i="1"/>
  <c r="F73" i="1"/>
  <c r="F65" i="1"/>
  <c r="F57" i="1"/>
  <c r="F49" i="1"/>
  <c r="F41" i="1"/>
  <c r="F33" i="1"/>
  <c r="F34" i="1"/>
  <c r="F80" i="1"/>
  <c r="F72" i="1"/>
  <c r="F64" i="1"/>
  <c r="F56" i="1"/>
  <c r="F48" i="1"/>
  <c r="F40" i="1"/>
  <c r="F77" i="1"/>
  <c r="F69" i="1"/>
  <c r="F61" i="1"/>
  <c r="F53" i="1"/>
  <c r="F45" i="1"/>
  <c r="F37" i="1"/>
  <c r="F76" i="1"/>
  <c r="F68" i="1"/>
  <c r="F60" i="1"/>
  <c r="F52" i="1"/>
  <c r="F44" i="1"/>
  <c r="F36" i="1"/>
  <c r="F83" i="1"/>
  <c r="F79" i="1"/>
  <c r="F75" i="1"/>
  <c r="F71" i="1"/>
  <c r="F67" i="1"/>
  <c r="F63" i="1"/>
  <c r="F59" i="1"/>
  <c r="F55" i="1"/>
  <c r="F51" i="1"/>
  <c r="F47" i="1"/>
  <c r="F43" i="1"/>
  <c r="F39" i="1"/>
  <c r="F82" i="1"/>
  <c r="F78" i="1"/>
  <c r="F74" i="1"/>
  <c r="F70" i="1"/>
  <c r="F66" i="1"/>
  <c r="F62" i="1"/>
  <c r="F58" i="1"/>
  <c r="F54" i="1"/>
  <c r="F50" i="1"/>
  <c r="F46" i="1"/>
  <c r="F42" i="1"/>
  <c r="F38" i="1"/>
  <c r="C14" i="1"/>
  <c r="C15" i="1"/>
  <c r="D14" i="1"/>
  <c r="D15" i="1"/>
  <c r="E14" i="1"/>
  <c r="E15" i="1"/>
  <c r="B14" i="1"/>
  <c r="B15" i="1"/>
  <c r="B16" i="1"/>
  <c r="C16" i="1"/>
  <c r="D16" i="1"/>
  <c r="E16" i="1"/>
  <c r="B17" i="1"/>
  <c r="C17" i="1"/>
  <c r="D17" i="1"/>
  <c r="E17" i="1"/>
  <c r="H21" i="1" l="1"/>
  <c r="E38" i="1"/>
  <c r="C33" i="1"/>
  <c r="J21" i="1"/>
  <c r="I21" i="1"/>
  <c r="G21" i="1"/>
  <c r="F21" i="1"/>
  <c r="E67" i="1"/>
  <c r="E33" i="1"/>
  <c r="E69" i="1"/>
  <c r="D33" i="1"/>
  <c r="B60" i="1"/>
  <c r="E53" i="1"/>
  <c r="E41" i="1"/>
  <c r="E83" i="1"/>
  <c r="E51" i="1"/>
  <c r="E77" i="1"/>
  <c r="E61" i="1"/>
  <c r="E44" i="1"/>
  <c r="E75" i="1"/>
  <c r="E59" i="1"/>
  <c r="B76" i="1"/>
  <c r="E81" i="1"/>
  <c r="E73" i="1"/>
  <c r="E65" i="1"/>
  <c r="E57" i="1"/>
  <c r="E49" i="1"/>
  <c r="E34" i="1"/>
  <c r="B36" i="1"/>
  <c r="E79" i="1"/>
  <c r="E71" i="1"/>
  <c r="E63" i="1"/>
  <c r="E55" i="1"/>
  <c r="E46" i="1"/>
  <c r="E36" i="1"/>
  <c r="C80" i="1"/>
  <c r="C76" i="1"/>
  <c r="C72" i="1"/>
  <c r="C68" i="1"/>
  <c r="C64" i="1"/>
  <c r="C60" i="1"/>
  <c r="C56" i="1"/>
  <c r="C52" i="1"/>
  <c r="C48" i="1"/>
  <c r="C44" i="1"/>
  <c r="C40" i="1"/>
  <c r="C36" i="1"/>
  <c r="B72" i="1"/>
  <c r="B56" i="1"/>
  <c r="B33" i="1"/>
  <c r="E80" i="1"/>
  <c r="E76" i="1"/>
  <c r="E72" i="1"/>
  <c r="E68" i="1"/>
  <c r="E64" i="1"/>
  <c r="E60" i="1"/>
  <c r="E56" i="1"/>
  <c r="E52" i="1"/>
  <c r="E48" i="1"/>
  <c r="E42" i="1"/>
  <c r="E37" i="1"/>
  <c r="E35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B68" i="1"/>
  <c r="B52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B80" i="1"/>
  <c r="B64" i="1"/>
  <c r="B48" i="1"/>
  <c r="E82" i="1"/>
  <c r="E78" i="1"/>
  <c r="E74" i="1"/>
  <c r="E70" i="1"/>
  <c r="E66" i="1"/>
  <c r="E62" i="1"/>
  <c r="E58" i="1"/>
  <c r="E54" i="1"/>
  <c r="E50" i="1"/>
  <c r="E45" i="1"/>
  <c r="E40" i="1"/>
  <c r="D36" i="1"/>
  <c r="C81" i="1"/>
  <c r="C77" i="1"/>
  <c r="C73" i="1"/>
  <c r="C69" i="1"/>
  <c r="C65" i="1"/>
  <c r="C61" i="1"/>
  <c r="C57" i="1"/>
  <c r="C53" i="1"/>
  <c r="C49" i="1"/>
  <c r="C45" i="1"/>
  <c r="C41" i="1"/>
  <c r="C37" i="1"/>
  <c r="D80" i="1"/>
  <c r="D76" i="1"/>
  <c r="D72" i="1"/>
  <c r="D68" i="1"/>
  <c r="D64" i="1"/>
  <c r="D60" i="1"/>
  <c r="D56" i="1"/>
  <c r="D52" i="1"/>
  <c r="D48" i="1"/>
  <c r="D44" i="1"/>
  <c r="D40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B44" i="1"/>
  <c r="B40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81" i="1"/>
  <c r="B77" i="1"/>
  <c r="B73" i="1"/>
  <c r="B69" i="1"/>
  <c r="B65" i="1"/>
  <c r="B61" i="1"/>
  <c r="B57" i="1"/>
  <c r="B53" i="1"/>
  <c r="B49" i="1"/>
  <c r="B45" i="1"/>
  <c r="B41" i="1"/>
  <c r="B37" i="1"/>
  <c r="E47" i="1"/>
  <c r="E43" i="1"/>
  <c r="E39" i="1"/>
  <c r="D81" i="1"/>
  <c r="D77" i="1"/>
  <c r="D73" i="1"/>
  <c r="D69" i="1"/>
  <c r="D65" i="1"/>
  <c r="D61" i="1"/>
  <c r="D57" i="1"/>
  <c r="D53" i="1"/>
  <c r="D49" i="1"/>
  <c r="D45" i="1"/>
  <c r="D41" i="1"/>
  <c r="D37" i="1"/>
  <c r="E21" i="1" l="1"/>
  <c r="C21" i="1"/>
  <c r="D21" i="1"/>
  <c r="B21" i="1"/>
  <c r="B26" i="1" l="1"/>
  <c r="B27" i="1"/>
  <c r="B23" i="1" s="1"/>
  <c r="D23" i="1" l="1"/>
  <c r="D25" i="1" s="1"/>
  <c r="B25" i="1"/>
  <c r="E23" i="1"/>
  <c r="E25" i="1" s="1"/>
  <c r="C23" i="1"/>
  <c r="C25" i="1" s="1"/>
  <c r="H23" i="1"/>
  <c r="H25" i="1" s="1"/>
  <c r="G23" i="1"/>
  <c r="G25" i="1" s="1"/>
  <c r="F23" i="1"/>
  <c r="F25" i="1" s="1"/>
  <c r="I23" i="1"/>
  <c r="I25" i="1" s="1"/>
  <c r="J23" i="1"/>
  <c r="J25" i="1" s="1"/>
</calcChain>
</file>

<file path=xl/sharedStrings.xml><?xml version="1.0" encoding="utf-8"?>
<sst xmlns="http://schemas.openxmlformats.org/spreadsheetml/2006/main" count="26" uniqueCount="25">
  <si>
    <t>Wavelength</t>
    <phoneticPr fontId="1" type="noConversion"/>
  </si>
  <si>
    <t>c3</t>
    <phoneticPr fontId="1" type="noConversion"/>
  </si>
  <si>
    <t>c2</t>
    <phoneticPr fontId="1" type="noConversion"/>
  </si>
  <si>
    <t>c1</t>
    <phoneticPr fontId="1" type="noConversion"/>
  </si>
  <si>
    <t>b</t>
    <phoneticPr fontId="1" type="noConversion"/>
  </si>
  <si>
    <t>MAX</t>
    <phoneticPr fontId="1" type="noConversion"/>
  </si>
  <si>
    <t>ENTER SCAN DATA HERE</t>
    <phoneticPr fontId="1" type="noConversion"/>
  </si>
  <si>
    <t>Sample Name</t>
    <phoneticPr fontId="1" type="noConversion"/>
  </si>
  <si>
    <t>COEFFICIENTS OF 3RD-ORDER POLYNOMIAL (c3*x^3)+(c2*x^2)+c1*x)+b</t>
    <phoneticPr fontId="1" type="noConversion"/>
  </si>
  <si>
    <t>MAXIMUM OF DOUBLE DERIVATIVE</t>
    <phoneticPr fontId="1" type="noConversion"/>
  </si>
  <si>
    <t>THIS IS THE VALUE YOU USE FOR EACH SAMPLE</t>
    <phoneticPr fontId="1" type="noConversion"/>
  </si>
  <si>
    <t>ESTIMATED DOUBLE DERIVATIVE AT EACH WAVELENGTH BASED ON POLYNOMIAL FIT</t>
    <phoneticPr fontId="1" type="noConversion"/>
  </si>
  <si>
    <t xml:space="preserve">Slope: </t>
  </si>
  <si>
    <t xml:space="preserve">Intercept: </t>
  </si>
  <si>
    <t xml:space="preserve">Run Number: </t>
  </si>
  <si>
    <t xml:space="preserve">Date: </t>
  </si>
  <si>
    <t xml:space="preserve">Initials: </t>
  </si>
  <si>
    <t>[Aliquot]</t>
  </si>
  <si>
    <t>Dilution factor</t>
  </si>
  <si>
    <t>[Sample]</t>
  </si>
  <si>
    <t>RN</t>
  </si>
  <si>
    <t>reruns</t>
  </si>
  <si>
    <t>F81</t>
  </si>
  <si>
    <t>F82</t>
  </si>
  <si>
    <t>F103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</si>
</sst>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ont="1" applyFill="1"/>
    <xf numFmtId="2" fontId="3" fillId="0" borderId="0" xfId="0" applyNumberFormat="1" applyFont="1"/>
    <xf numFmtId="0" fontId="2" fillId="0" borderId="0" xfId="0" applyFont="1"/>
    <xf numFmtId="0" fontId="4" fillId="2" borderId="0" xfId="0" applyFont="1" applyFill="1"/>
    <xf numFmtId="0" fontId="0" fillId="2" borderId="0" xfId="0" applyFill="1"/>
    <xf numFmtId="2" fontId="5" fillId="0" borderId="0" xfId="0" applyNumberFormat="1" applyFont="1"/>
    <xf numFmtId="1" fontId="5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355205599300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Sheet1!$B$21:$G$21</c:f>
              <c:numCache>
                <c:formatCode>General</c:formatCode>
                <c:ptCount val="6"/>
                <c:pt idx="0">
                  <c:v>3.012860336947692E-5</c:v>
                </c:pt>
                <c:pt idx="1">
                  <c:v>5.3071143016368951E-4</c:v>
                </c:pt>
                <c:pt idx="2">
                  <c:v>1.027630735532685E-3</c:v>
                </c:pt>
                <c:pt idx="3">
                  <c:v>1.5170827258129942E-3</c:v>
                </c:pt>
                <c:pt idx="4">
                  <c:v>2.0837992632209423E-3</c:v>
                </c:pt>
                <c:pt idx="5">
                  <c:v>2.6542065632929185E-3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F-4B3A-9D00-6226EC1C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73888"/>
        <c:axId val="150375424"/>
      </c:scatterChart>
      <c:valAx>
        <c:axId val="1503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5424"/>
        <c:crosses val="autoZero"/>
        <c:crossBetween val="midCat"/>
      </c:valAx>
      <c:valAx>
        <c:axId val="150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61912</xdr:rowOff>
    </xdr:from>
    <xdr:to>
      <xdr:col>6</xdr:col>
      <xdr:colOff>571500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B1" workbookViewId="0">
      <selection activeCell="K3" sqref="K3"/>
    </sheetView>
  </sheetViews>
  <sheetFormatPr defaultColWidth="11" defaultRowHeight="12.6" x14ac:dyDescent="0.2"/>
  <cols>
    <col min="1" max="1" width="19.08984375" bestFit="1" customWidth="1"/>
    <col min="2" max="2" width="13" bestFit="1" customWidth="1"/>
  </cols>
  <sheetData>
    <row r="1" spans="1:17" x14ac:dyDescent="0.2">
      <c r="A1" s="4" t="s">
        <v>14</v>
      </c>
      <c r="B1" s="5" t="s">
        <v>21</v>
      </c>
      <c r="C1" s="4" t="s">
        <v>15</v>
      </c>
      <c r="D1" s="6">
        <v>20210419</v>
      </c>
      <c r="F1" s="4" t="s">
        <v>16</v>
      </c>
      <c r="G1" s="6" t="s">
        <v>20</v>
      </c>
    </row>
    <row r="2" spans="1:17" x14ac:dyDescent="0.2">
      <c r="A2" t="s">
        <v>6</v>
      </c>
      <c r="B2" t="s">
        <v>7</v>
      </c>
      <c r="H2">
        <v>1</v>
      </c>
      <c r="I2">
        <v>2</v>
      </c>
      <c r="J2">
        <v>3</v>
      </c>
    </row>
    <row r="3" spans="1:17" x14ac:dyDescent="0.2">
      <c r="A3" t="s">
        <v>0</v>
      </c>
      <c r="B3">
        <v>0</v>
      </c>
      <c r="C3">
        <v>200</v>
      </c>
      <c r="D3">
        <v>400</v>
      </c>
      <c r="E3">
        <v>600</v>
      </c>
      <c r="F3">
        <v>800</v>
      </c>
      <c r="G3">
        <v>1000</v>
      </c>
      <c r="H3" s="4" t="s">
        <v>22</v>
      </c>
      <c r="I3" s="4" t="s">
        <v>23</v>
      </c>
      <c r="J3" s="4" t="s">
        <v>24</v>
      </c>
      <c r="K3" s="2"/>
      <c r="L3" s="2"/>
      <c r="M3" s="2"/>
      <c r="N3" s="2"/>
      <c r="O3" s="2"/>
      <c r="P3" s="2"/>
      <c r="Q3" s="2"/>
    </row>
    <row r="4" spans="1:17" x14ac:dyDescent="0.2">
      <c r="A4">
        <v>200</v>
      </c>
      <c r="B4">
        <v>7.0000000000000001E-3</v>
      </c>
      <c r="C4">
        <v>0.14799999999999999</v>
      </c>
      <c r="D4">
        <v>0.26500000000000001</v>
      </c>
      <c r="E4">
        <v>0.39700000000000002</v>
      </c>
      <c r="F4">
        <v>0.55200000000000005</v>
      </c>
      <c r="G4">
        <v>0.69899999999999995</v>
      </c>
      <c r="H4">
        <v>1.964</v>
      </c>
      <c r="I4">
        <v>0.82099999999999995</v>
      </c>
      <c r="J4">
        <v>2.7519999999999998</v>
      </c>
      <c r="K4" s="1"/>
      <c r="L4" s="1"/>
      <c r="M4" s="1"/>
      <c r="N4" s="1"/>
      <c r="O4" s="1"/>
      <c r="P4" s="1"/>
      <c r="Q4" s="1"/>
    </row>
    <row r="5" spans="1:17" x14ac:dyDescent="0.2">
      <c r="A5">
        <v>205</v>
      </c>
      <c r="B5">
        <v>1.4999999999999999E-2</v>
      </c>
      <c r="C5">
        <v>0.15</v>
      </c>
      <c r="D5">
        <v>0.26500000000000001</v>
      </c>
      <c r="E5">
        <v>0.39200000000000002</v>
      </c>
      <c r="F5">
        <v>0.54100000000000004</v>
      </c>
      <c r="G5">
        <v>0.68300000000000005</v>
      </c>
      <c r="H5">
        <v>1.8979999999999999</v>
      </c>
      <c r="I5">
        <v>0.755</v>
      </c>
      <c r="J5">
        <v>2.6520000000000001</v>
      </c>
      <c r="K5" s="1"/>
      <c r="L5" s="1"/>
      <c r="M5" s="1"/>
      <c r="N5" s="1"/>
      <c r="O5" s="1"/>
      <c r="P5" s="1"/>
      <c r="Q5" s="1"/>
    </row>
    <row r="6" spans="1:17" x14ac:dyDescent="0.2">
      <c r="A6">
        <v>210</v>
      </c>
      <c r="B6">
        <v>1.7000000000000001E-2</v>
      </c>
      <c r="C6">
        <v>0.13200000000000001</v>
      </c>
      <c r="D6">
        <v>0.22900000000000001</v>
      </c>
      <c r="E6">
        <v>0.33900000000000002</v>
      </c>
      <c r="F6">
        <v>0.46899999999999997</v>
      </c>
      <c r="G6">
        <v>0.59199999999999997</v>
      </c>
      <c r="H6">
        <v>1.81</v>
      </c>
      <c r="I6">
        <v>0.69199999999999995</v>
      </c>
      <c r="J6">
        <v>2.5489999999999999</v>
      </c>
      <c r="K6" s="1"/>
      <c r="L6" s="1"/>
      <c r="M6" s="1"/>
      <c r="N6" s="1"/>
      <c r="O6" s="1"/>
      <c r="P6" s="1"/>
      <c r="Q6" s="1"/>
    </row>
    <row r="7" spans="1:17" x14ac:dyDescent="0.2">
      <c r="A7">
        <v>215</v>
      </c>
      <c r="B7">
        <v>1.7000000000000001E-2</v>
      </c>
      <c r="C7">
        <v>0.10199999999999999</v>
      </c>
      <c r="D7">
        <v>0.17199999999999999</v>
      </c>
      <c r="E7">
        <v>0.251</v>
      </c>
      <c r="F7">
        <v>0.34699999999999998</v>
      </c>
      <c r="G7">
        <v>0.437</v>
      </c>
      <c r="H7">
        <v>1.7</v>
      </c>
      <c r="I7">
        <v>0.625</v>
      </c>
      <c r="J7">
        <v>2.4</v>
      </c>
      <c r="K7" s="1"/>
      <c r="L7" s="1"/>
      <c r="M7" s="1"/>
      <c r="N7" s="1"/>
      <c r="O7" s="1"/>
      <c r="P7" s="1"/>
      <c r="Q7" s="1"/>
    </row>
    <row r="8" spans="1:17" x14ac:dyDescent="0.2">
      <c r="A8">
        <v>220</v>
      </c>
      <c r="B8">
        <v>1.6E-2</v>
      </c>
      <c r="C8">
        <v>7.0999999999999994E-2</v>
      </c>
      <c r="D8">
        <v>0.112</v>
      </c>
      <c r="E8">
        <v>0.16400000000000001</v>
      </c>
      <c r="F8">
        <v>0.22700000000000001</v>
      </c>
      <c r="G8">
        <v>0.28399999999999997</v>
      </c>
      <c r="H8">
        <v>1.5980000000000001</v>
      </c>
      <c r="I8">
        <v>0.54600000000000004</v>
      </c>
      <c r="J8">
        <v>2.262</v>
      </c>
      <c r="K8" s="1"/>
      <c r="L8" s="1"/>
      <c r="M8" s="1"/>
      <c r="N8" s="1"/>
      <c r="O8" s="1"/>
      <c r="P8" s="1"/>
      <c r="Q8" s="1"/>
    </row>
    <row r="9" spans="1:17" x14ac:dyDescent="0.2">
      <c r="A9">
        <v>225</v>
      </c>
      <c r="B9">
        <v>1.6E-2</v>
      </c>
      <c r="C9">
        <v>4.4999999999999998E-2</v>
      </c>
      <c r="D9">
        <v>6.2E-2</v>
      </c>
      <c r="E9">
        <v>8.7999999999999995E-2</v>
      </c>
      <c r="F9">
        <v>0.122</v>
      </c>
      <c r="G9">
        <v>0.15</v>
      </c>
      <c r="H9">
        <v>1.4950000000000001</v>
      </c>
      <c r="I9">
        <v>0.50600000000000001</v>
      </c>
      <c r="J9">
        <v>2.1190000000000002</v>
      </c>
      <c r="K9" s="1"/>
      <c r="L9" s="1"/>
      <c r="M9" s="1"/>
      <c r="N9" s="1"/>
      <c r="O9" s="1"/>
      <c r="P9" s="1"/>
      <c r="Q9" s="1"/>
    </row>
    <row r="10" spans="1:17" x14ac:dyDescent="0.2">
      <c r="A10">
        <v>238</v>
      </c>
      <c r="B10">
        <v>1.4999999999999999E-2</v>
      </c>
      <c r="C10">
        <v>1.9E-2</v>
      </c>
      <c r="D10">
        <v>1.4E-2</v>
      </c>
      <c r="E10">
        <v>1.7000000000000001E-2</v>
      </c>
      <c r="F10">
        <v>2.3E-2</v>
      </c>
      <c r="G10">
        <v>2.5000000000000001E-2</v>
      </c>
      <c r="H10">
        <v>1.262</v>
      </c>
      <c r="I10">
        <v>0.40500000000000003</v>
      </c>
      <c r="J10">
        <v>1.7869999999999999</v>
      </c>
      <c r="K10" s="1"/>
      <c r="L10" s="1"/>
      <c r="M10" s="1"/>
      <c r="N10" s="1"/>
      <c r="O10" s="1"/>
      <c r="P10" s="1"/>
      <c r="Q10" s="1"/>
    </row>
    <row r="11" spans="1:17" x14ac:dyDescent="0.2">
      <c r="A11">
        <v>250</v>
      </c>
      <c r="B11">
        <v>0.01</v>
      </c>
      <c r="C11">
        <v>1.2E-2</v>
      </c>
      <c r="D11">
        <v>6.0000000000000001E-3</v>
      </c>
      <c r="E11">
        <v>7.0000000000000001E-3</v>
      </c>
      <c r="F11">
        <v>0.01</v>
      </c>
      <c r="G11">
        <v>0.01</v>
      </c>
      <c r="H11">
        <v>1.1140000000000001</v>
      </c>
      <c r="I11">
        <v>0.35299999999999998</v>
      </c>
      <c r="J11">
        <v>1.5660000000000001</v>
      </c>
      <c r="K11" s="1"/>
      <c r="L11" s="1"/>
      <c r="M11" s="1"/>
      <c r="N11" s="1"/>
      <c r="O11" s="1"/>
      <c r="P11" s="1"/>
      <c r="Q11" s="1"/>
    </row>
    <row r="13" spans="1:17" x14ac:dyDescent="0.2">
      <c r="A13" t="s">
        <v>8</v>
      </c>
    </row>
    <row r="14" spans="1:17" x14ac:dyDescent="0.2">
      <c r="A14" t="s">
        <v>1</v>
      </c>
      <c r="B14">
        <f>INDEX(LINEST(B$4:B$11,$A$4:$A$11^{1,2,3}),1)</f>
        <v>3.597563226305941E-7</v>
      </c>
      <c r="C14">
        <f>INDEX(LINEST(C$4:C$11,$A$4:$A$11^{1,2,3}),1)</f>
        <v>2.8721772313733962E-6</v>
      </c>
      <c r="D14">
        <f>INDEX(LINEST(D$4:D$11,$A$4:$A$11^{1,2,3}),1)</f>
        <v>5.4431717624791391E-6</v>
      </c>
      <c r="E14">
        <f>INDEX(LINEST(E$4:E$11,$A$4:$A$11^{1,2,3}),1)</f>
        <v>7.9305346381027055E-6</v>
      </c>
      <c r="F14">
        <f>INDEX(LINEST(F$4:F$11,$A$4:$A$11^{1,2,3}),1)</f>
        <v>1.0846755452436848E-5</v>
      </c>
      <c r="G14">
        <f>INDEX(LINEST(G$4:G$11,$A$4:$A$11^{1,2,3}),1)</f>
        <v>1.3784298453631845E-5</v>
      </c>
      <c r="H14">
        <f>INDEX(LINEST(H$4:H$11,$A$4:$A$11^{1,2,3}),1)</f>
        <v>5.4193576885623773E-6</v>
      </c>
      <c r="I14">
        <f>INDEX(LINEST(I$4:I$11,$A$4:$A$11^{1,2,3}),1)</f>
        <v>1.2572608822400676E-6</v>
      </c>
      <c r="J14">
        <f>INDEX(LINEST(J$4:J$11,$A$4:$A$11^{1,2,3}),1)</f>
        <v>7.2755239256247278E-6</v>
      </c>
      <c r="K14" s="1"/>
      <c r="L14" s="1"/>
      <c r="M14" s="1"/>
      <c r="N14" s="1"/>
      <c r="O14" s="1"/>
      <c r="P14" s="1"/>
      <c r="Q14" s="1"/>
    </row>
    <row r="15" spans="1:17" x14ac:dyDescent="0.2">
      <c r="A15" t="s">
        <v>2</v>
      </c>
      <c r="B15">
        <f>INDEX(LINEST(B$4:B$11,$A$4:$A$11^{1,2,3}),1,2)</f>
        <v>-2.5475294028820712E-4</v>
      </c>
      <c r="C15">
        <f>INDEX(LINEST(C$4:C$11,$A$4:$A$11^{1,2,3}),1,2)</f>
        <v>-1.8887772084482024E-3</v>
      </c>
      <c r="D15">
        <f>INDEX(LINEST(D$4:D$11,$A$4:$A$11^{1,2,3}),1,2)</f>
        <v>-3.5685634540930117E-3</v>
      </c>
      <c r="E15">
        <f>INDEX(LINEST(E$4:E$11,$A$4:$A$11^{1,2,3}),1,2)</f>
        <v>-5.1893596156705321E-3</v>
      </c>
      <c r="F15">
        <f>INDEX(LINEST(F$4:F$11,$A$4:$A$11^{1,2,3}),1,2)</f>
        <v>-7.093166957717164E-3</v>
      </c>
      <c r="G15">
        <f>INDEX(LINEST(G$4:G$11,$A$4:$A$11^{1,2,3}),1,2)</f>
        <v>-9.0111205585774248E-3</v>
      </c>
      <c r="H15">
        <f>INDEX(LINEST(H$4:H$11,$A$4:$A$11^{1,2,3}),1,2)</f>
        <v>-3.587575864335852E-3</v>
      </c>
      <c r="I15">
        <f>INDEX(LINEST(I$4:I$11,$A$4:$A$11^{1,2,3}),1,2)</f>
        <v>-7.1476666632204499E-4</v>
      </c>
      <c r="J15">
        <f>INDEX(LINEST(J$4:J$11,$A$4:$A$11^{1,2,3}),1,2)</f>
        <v>-4.850821701789217E-3</v>
      </c>
      <c r="K15" s="1"/>
      <c r="L15" s="1"/>
      <c r="M15" s="1"/>
      <c r="N15" s="1"/>
      <c r="O15" s="1"/>
      <c r="P15" s="1"/>
      <c r="Q15" s="1"/>
    </row>
    <row r="16" spans="1:17" x14ac:dyDescent="0.2">
      <c r="A16" t="s">
        <v>3</v>
      </c>
      <c r="B16">
        <f>INDEX(LINEST(B$4:B$11,$A$4:$A$11^{1,2,3}),1,3)</f>
        <v>5.981593671889656E-2</v>
      </c>
      <c r="C16">
        <f>INDEX(LINEST(C$4:C$11,$A$4:$A$11^{1,2,3}),1,3)</f>
        <v>0.40914364616541099</v>
      </c>
      <c r="D16">
        <f>INDEX(LINEST(D$4:D$11,$A$4:$A$11^{1,2,3}),1,3)</f>
        <v>0.77044802815635438</v>
      </c>
      <c r="E16">
        <f>INDEX(LINEST(E$4:E$11,$A$4:$A$11^{1,2,3}),1,3)</f>
        <v>1.1178060377612153</v>
      </c>
      <c r="F16">
        <f>INDEX(LINEST(F$4:F$11,$A$4:$A$11^{1,2,3}),1,3)</f>
        <v>1.526695175943025</v>
      </c>
      <c r="G16">
        <f>INDEX(LINEST(G$4:G$11,$A$4:$A$11^{1,2,3}),1,3)</f>
        <v>1.9387967754096407</v>
      </c>
      <c r="H16">
        <f>INDEX(LINEST(H$4:H$11,$A$4:$A$11^{1,2,3}),1,3)</f>
        <v>0.77089011047505684</v>
      </c>
      <c r="I16">
        <f>INDEX(LINEST(I$4:I$11,$A$4:$A$11^{1,2,3}),1,3)</f>
        <v>0.12051583698881646</v>
      </c>
      <c r="J16">
        <f>INDEX(LINEST(J$4:J$11,$A$4:$A$11^{1,2,3}),1,3)</f>
        <v>1.0496244672228097</v>
      </c>
      <c r="K16" s="1"/>
      <c r="L16" s="1"/>
      <c r="M16" s="1"/>
      <c r="N16" s="1"/>
      <c r="O16" s="1"/>
      <c r="P16" s="1"/>
      <c r="Q16" s="1"/>
    </row>
    <row r="17" spans="1:17" x14ac:dyDescent="0.2">
      <c r="A17" t="s">
        <v>4</v>
      </c>
      <c r="B17">
        <f>INDEX(LINEST(B$4:B$11,$A$4:$A$11^{1,2,3}),1,4)</f>
        <v>-4.6426032287372738</v>
      </c>
      <c r="C17">
        <f>INDEX(LINEST(C$4:C$11,$A$4:$A$11^{1,2,3}),1,4)</f>
        <v>-29.100082705124503</v>
      </c>
      <c r="D17">
        <f>INDEX(LINEST(D$4:D$11,$A$4:$A$11^{1,2,3}),1,4)</f>
        <v>-54.61474704291463</v>
      </c>
      <c r="E17">
        <f>INDEX(LINEST(E$4:E$11,$A$4:$A$11^{1,2,3}),1,4)</f>
        <v>-79.016003354750836</v>
      </c>
      <c r="F17">
        <f>INDEX(LINEST(F$4:F$11,$A$4:$A$11^{1,2,3}),1,4)</f>
        <v>-107.81043019714677</v>
      </c>
      <c r="G17">
        <f>INDEX(LINEST(G$4:G$11,$A$4:$A$11^{1,2,3}),1,4)</f>
        <v>-136.85990090349458</v>
      </c>
      <c r="H17">
        <f>INDEX(LINEST(H$4:H$11,$A$4:$A$11^{1,2,3}),1,4)</f>
        <v>-52.060725315956361</v>
      </c>
      <c r="I17">
        <f>INDEX(LINEST(I$4:I$11,$A$4:$A$11^{1,2,3}),1,4)</f>
        <v>-4.7458881296436299</v>
      </c>
      <c r="J17">
        <f>INDEX(LINEST(J$4:J$11,$A$4:$A$11^{1,2,3}),1,4)</f>
        <v>-71.342258623023682</v>
      </c>
      <c r="K17" s="1"/>
      <c r="L17" s="1"/>
      <c r="M17" s="1"/>
      <c r="N17" s="1"/>
      <c r="O17" s="1"/>
      <c r="P17" s="1"/>
      <c r="Q17" s="1"/>
    </row>
    <row r="19" spans="1:17" x14ac:dyDescent="0.2">
      <c r="A19" t="s">
        <v>9</v>
      </c>
    </row>
    <row r="20" spans="1:17" x14ac:dyDescent="0.2">
      <c r="A20" t="s">
        <v>10</v>
      </c>
    </row>
    <row r="21" spans="1:17" x14ac:dyDescent="0.2">
      <c r="A21" t="s">
        <v>5</v>
      </c>
      <c r="B21">
        <f>MAX(B33:B83)</f>
        <v>3.012860336947692E-5</v>
      </c>
      <c r="C21">
        <f t="shared" ref="C21:I21" si="0">MAX(C33:C83)</f>
        <v>5.3071143016368951E-4</v>
      </c>
      <c r="D21">
        <f t="shared" si="0"/>
        <v>1.027630735532685E-3</v>
      </c>
      <c r="E21">
        <f t="shared" si="0"/>
        <v>1.5170827258129942E-3</v>
      </c>
      <c r="F21">
        <f t="shared" si="0"/>
        <v>2.0837992632209423E-3</v>
      </c>
      <c r="G21">
        <f t="shared" si="0"/>
        <v>2.6542065632929185E-3</v>
      </c>
      <c r="H21">
        <f>MAX(H33:H83)</f>
        <v>9.5388480417186138E-4</v>
      </c>
      <c r="I21">
        <f t="shared" si="0"/>
        <v>4.563579907160113E-4</v>
      </c>
      <c r="J21">
        <f>MAX(J33:J83)</f>
        <v>1.2116424848586573E-3</v>
      </c>
      <c r="K21" s="1"/>
      <c r="L21" s="1"/>
      <c r="M21" s="1"/>
      <c r="N21" s="1"/>
      <c r="O21" s="1"/>
      <c r="P21" s="1"/>
      <c r="Q21" s="1"/>
    </row>
    <row r="23" spans="1:17" x14ac:dyDescent="0.2">
      <c r="A23" t="s">
        <v>17</v>
      </c>
      <c r="B23" s="7">
        <f>(B21-$B$27)/$B$26</f>
        <v>10.042867789825639</v>
      </c>
      <c r="C23" s="7">
        <f t="shared" ref="C23:G23" si="1">(C21-$B$27)/$B$26</f>
        <v>176.90381005456317</v>
      </c>
      <c r="D23" s="7">
        <f t="shared" si="1"/>
        <v>342.54357851089497</v>
      </c>
      <c r="E23" s="7">
        <f t="shared" si="1"/>
        <v>505.69424193766474</v>
      </c>
      <c r="F23" s="7">
        <f t="shared" si="1"/>
        <v>694.59975440698076</v>
      </c>
      <c r="G23" s="7">
        <f t="shared" si="1"/>
        <v>884.73552109763943</v>
      </c>
      <c r="H23" s="4">
        <f>(H21-$B$27)/$B$26</f>
        <v>317.96160139062044</v>
      </c>
      <c r="I23" s="4">
        <f t="shared" ref="I23:J23" si="2">(I21-$B$27)/$B$26</f>
        <v>152.11933023867044</v>
      </c>
      <c r="J23" s="4">
        <f t="shared" si="2"/>
        <v>403.88082828621907</v>
      </c>
      <c r="K23" s="4"/>
      <c r="L23" s="4"/>
      <c r="M23" s="4"/>
      <c r="N23" s="4"/>
      <c r="O23" s="4"/>
      <c r="P23" s="4"/>
      <c r="Q23" s="4"/>
    </row>
    <row r="24" spans="1:17" x14ac:dyDescent="0.2">
      <c r="A24" t="s">
        <v>18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/>
      <c r="L24" s="8"/>
      <c r="M24" s="8"/>
      <c r="N24" s="8"/>
      <c r="O24" s="8"/>
      <c r="P24" s="8"/>
      <c r="Q24" s="8"/>
    </row>
    <row r="25" spans="1:17" x14ac:dyDescent="0.2">
      <c r="A25" t="s">
        <v>19</v>
      </c>
      <c r="B25" s="3">
        <f>B23*B24</f>
        <v>10.042867789825639</v>
      </c>
      <c r="C25" s="3">
        <f t="shared" ref="C25:J25" si="3">C23*C24</f>
        <v>176.90381005456317</v>
      </c>
      <c r="D25" s="3">
        <f t="shared" si="3"/>
        <v>342.54357851089497</v>
      </c>
      <c r="E25" s="3">
        <f t="shared" si="3"/>
        <v>505.69424193766474</v>
      </c>
      <c r="F25" s="3">
        <f t="shared" si="3"/>
        <v>694.59975440698076</v>
      </c>
      <c r="G25" s="3">
        <f t="shared" si="3"/>
        <v>884.73552109763943</v>
      </c>
      <c r="H25" s="3">
        <f t="shared" si="3"/>
        <v>317.96160139062044</v>
      </c>
      <c r="I25" s="3">
        <f t="shared" si="3"/>
        <v>152.11933023867044</v>
      </c>
      <c r="J25" s="3">
        <f t="shared" si="3"/>
        <v>403.88082828621907</v>
      </c>
      <c r="K25" s="3"/>
      <c r="L25" s="3"/>
      <c r="M25" s="3"/>
      <c r="N25" s="3"/>
      <c r="O25" s="3"/>
      <c r="P25" s="3"/>
      <c r="Q25" s="3"/>
    </row>
    <row r="26" spans="1:17" x14ac:dyDescent="0.2">
      <c r="A26" s="4" t="s">
        <v>12</v>
      </c>
      <c r="B26" s="9">
        <f>ROUND(SLOPE(B21:G21,B3:G3),6)</f>
        <v>3.0000000000000001E-6</v>
      </c>
    </row>
    <row r="27" spans="1:17" x14ac:dyDescent="0.2">
      <c r="A27" s="4" t="s">
        <v>13</v>
      </c>
      <c r="B27" s="9">
        <f>ROUND(INTERCEPT(B21:G21, B3:G3),5)</f>
        <v>0</v>
      </c>
    </row>
    <row r="31" spans="1:17" x14ac:dyDescent="0.2">
      <c r="A31" t="s">
        <v>11</v>
      </c>
    </row>
    <row r="32" spans="1:17" x14ac:dyDescent="0.2">
      <c r="A32" t="s">
        <v>0</v>
      </c>
    </row>
    <row r="33" spans="1:10" x14ac:dyDescent="0.2">
      <c r="A33">
        <v>200</v>
      </c>
      <c r="B33">
        <f t="shared" ref="B33:E83" si="4">6*$A33*B$14+2*B$15</f>
        <v>-7.7798293419701313E-5</v>
      </c>
      <c r="C33">
        <f t="shared" si="4"/>
        <v>-3.3094173924832961E-4</v>
      </c>
      <c r="D33">
        <f t="shared" si="4"/>
        <v>-6.053207932110562E-4</v>
      </c>
      <c r="E33">
        <f t="shared" si="4"/>
        <v>-8.620776656178171E-4</v>
      </c>
      <c r="F33">
        <f t="shared" ref="F33:J48" si="5">6*$A33*F$14+2*F$15</f>
        <v>-1.1702273725101107E-3</v>
      </c>
      <c r="G33">
        <f t="shared" si="5"/>
        <v>-1.4810829727966365E-3</v>
      </c>
      <c r="H33">
        <f t="shared" si="5"/>
        <v>-6.7192250239685083E-4</v>
      </c>
      <c r="I33">
        <f t="shared" si="5"/>
        <v>7.9179726043991172E-5</v>
      </c>
      <c r="J33">
        <f t="shared" si="5"/>
        <v>-9.7101469282876059E-4</v>
      </c>
    </row>
    <row r="34" spans="1:10" x14ac:dyDescent="0.2">
      <c r="A34">
        <v>201</v>
      </c>
      <c r="B34">
        <f t="shared" si="4"/>
        <v>-7.5639755483917787E-5</v>
      </c>
      <c r="C34">
        <f t="shared" si="4"/>
        <v>-3.1370867586008903E-4</v>
      </c>
      <c r="D34">
        <f t="shared" si="4"/>
        <v>-5.7266176263618199E-4</v>
      </c>
      <c r="E34">
        <f t="shared" si="4"/>
        <v>-8.1449445778920132E-4</v>
      </c>
      <c r="F34">
        <f t="shared" si="5"/>
        <v>-1.1051468397954897E-3</v>
      </c>
      <c r="G34">
        <f t="shared" si="5"/>
        <v>-1.398377182074844E-3</v>
      </c>
      <c r="H34">
        <f t="shared" si="5"/>
        <v>-6.3940635626547667E-4</v>
      </c>
      <c r="I34">
        <f t="shared" si="5"/>
        <v>8.6723291337431532E-5</v>
      </c>
      <c r="J34">
        <f t="shared" si="5"/>
        <v>-9.2736154927501244E-4</v>
      </c>
    </row>
    <row r="35" spans="1:10" x14ac:dyDescent="0.2">
      <c r="A35">
        <v>202</v>
      </c>
      <c r="B35">
        <f t="shared" si="4"/>
        <v>-7.3481217548134207E-5</v>
      </c>
      <c r="C35">
        <f t="shared" si="4"/>
        <v>-2.9647561247184845E-4</v>
      </c>
      <c r="D35">
        <f t="shared" si="4"/>
        <v>-5.400027320613069E-4</v>
      </c>
      <c r="E35">
        <f t="shared" si="4"/>
        <v>-7.6691124996058554E-4</v>
      </c>
      <c r="F35">
        <f t="shared" si="5"/>
        <v>-1.0400663070808686E-3</v>
      </c>
      <c r="G35">
        <f t="shared" si="5"/>
        <v>-1.315671391353055E-3</v>
      </c>
      <c r="H35">
        <f t="shared" si="5"/>
        <v>-6.0689021013410251E-4</v>
      </c>
      <c r="I35">
        <f t="shared" si="5"/>
        <v>9.4266856630871891E-5</v>
      </c>
      <c r="J35">
        <f t="shared" si="5"/>
        <v>-8.8370840572126429E-4</v>
      </c>
    </row>
    <row r="36" spans="1:10" x14ac:dyDescent="0.2">
      <c r="A36">
        <v>203</v>
      </c>
      <c r="B36">
        <f t="shared" si="4"/>
        <v>-7.1322679612350628E-5</v>
      </c>
      <c r="C36">
        <f t="shared" si="4"/>
        <v>-2.792425490836083E-4</v>
      </c>
      <c r="D36">
        <f t="shared" si="4"/>
        <v>-5.0734370148643182E-4</v>
      </c>
      <c r="E36">
        <f t="shared" si="4"/>
        <v>-7.1932804213196803E-4</v>
      </c>
      <c r="F36">
        <f t="shared" si="5"/>
        <v>-9.749857743662476E-4</v>
      </c>
      <c r="G36">
        <f t="shared" si="5"/>
        <v>-1.2329656006312625E-3</v>
      </c>
      <c r="H36">
        <f t="shared" si="5"/>
        <v>-5.7437406400272836E-4</v>
      </c>
      <c r="I36">
        <f t="shared" si="5"/>
        <v>1.0181042192431225E-4</v>
      </c>
      <c r="J36">
        <f t="shared" si="5"/>
        <v>-8.4005526216751614E-4</v>
      </c>
    </row>
    <row r="37" spans="1:10" x14ac:dyDescent="0.2">
      <c r="A37">
        <v>204</v>
      </c>
      <c r="B37">
        <f t="shared" si="4"/>
        <v>-6.9164141676567048E-5</v>
      </c>
      <c r="C37">
        <f t="shared" si="4"/>
        <v>-2.6200948569536772E-4</v>
      </c>
      <c r="D37">
        <f t="shared" si="4"/>
        <v>-4.746846709115576E-4</v>
      </c>
      <c r="E37">
        <f t="shared" si="4"/>
        <v>-6.7174483430335226E-4</v>
      </c>
      <c r="F37">
        <f t="shared" si="5"/>
        <v>-9.0990524165162658E-4</v>
      </c>
      <c r="G37">
        <f t="shared" si="5"/>
        <v>-1.15025980990947E-3</v>
      </c>
      <c r="H37">
        <f t="shared" si="5"/>
        <v>-5.418579178713542E-4</v>
      </c>
      <c r="I37">
        <f t="shared" si="5"/>
        <v>1.0935398721775261E-4</v>
      </c>
      <c r="J37">
        <f t="shared" si="5"/>
        <v>-7.9640211861376625E-4</v>
      </c>
    </row>
    <row r="38" spans="1:10" x14ac:dyDescent="0.2">
      <c r="A38">
        <v>205</v>
      </c>
      <c r="B38">
        <f t="shared" si="4"/>
        <v>-6.7005603740783522E-5</v>
      </c>
      <c r="C38">
        <f t="shared" si="4"/>
        <v>-2.4477642230712757E-4</v>
      </c>
      <c r="D38">
        <f t="shared" si="4"/>
        <v>-4.4202564033668252E-4</v>
      </c>
      <c r="E38">
        <f t="shared" si="4"/>
        <v>-6.2416162647473648E-4</v>
      </c>
      <c r="F38">
        <f t="shared" si="5"/>
        <v>-8.4482470893700555E-4</v>
      </c>
      <c r="G38">
        <f t="shared" si="5"/>
        <v>-1.067554019187681E-3</v>
      </c>
      <c r="H38">
        <f t="shared" si="5"/>
        <v>-5.0934177173998004E-4</v>
      </c>
      <c r="I38">
        <f t="shared" si="5"/>
        <v>1.1689755251119319E-4</v>
      </c>
      <c r="J38">
        <f t="shared" si="5"/>
        <v>-7.527489750600181E-4</v>
      </c>
    </row>
    <row r="39" spans="1:10" x14ac:dyDescent="0.2">
      <c r="A39">
        <v>206</v>
      </c>
      <c r="B39">
        <f t="shared" si="4"/>
        <v>-6.4847065804999942E-5</v>
      </c>
      <c r="C39">
        <f t="shared" si="4"/>
        <v>-2.2754335891888699E-4</v>
      </c>
      <c r="D39">
        <f t="shared" si="4"/>
        <v>-4.0936660976180744E-4</v>
      </c>
      <c r="E39">
        <f t="shared" si="4"/>
        <v>-5.7657841864612071E-4</v>
      </c>
      <c r="F39">
        <f t="shared" si="5"/>
        <v>-7.7974417622238452E-4</v>
      </c>
      <c r="G39">
        <f t="shared" si="5"/>
        <v>-9.8484822846588854E-4</v>
      </c>
      <c r="H39">
        <f t="shared" si="5"/>
        <v>-4.7682562560860588E-4</v>
      </c>
      <c r="I39">
        <f t="shared" si="5"/>
        <v>1.2444111780463354E-4</v>
      </c>
      <c r="J39">
        <f t="shared" si="5"/>
        <v>-7.0909583150626995E-4</v>
      </c>
    </row>
    <row r="40" spans="1:10" x14ac:dyDescent="0.2">
      <c r="A40">
        <v>207</v>
      </c>
      <c r="B40">
        <f t="shared" si="4"/>
        <v>-6.2688527869216362E-5</v>
      </c>
      <c r="C40">
        <f t="shared" si="4"/>
        <v>-2.1031029553064684E-4</v>
      </c>
      <c r="D40">
        <f t="shared" si="4"/>
        <v>-3.7670757918693235E-4</v>
      </c>
      <c r="E40">
        <f t="shared" si="4"/>
        <v>-5.289952108175032E-4</v>
      </c>
      <c r="F40">
        <f t="shared" si="5"/>
        <v>-7.146636435077635E-4</v>
      </c>
      <c r="G40">
        <f t="shared" si="5"/>
        <v>-9.0214243774409952E-4</v>
      </c>
      <c r="H40">
        <f t="shared" si="5"/>
        <v>-4.4430947947723173E-4</v>
      </c>
      <c r="I40">
        <f t="shared" si="5"/>
        <v>1.319846830980739E-4</v>
      </c>
      <c r="J40">
        <f t="shared" si="5"/>
        <v>-6.654426879525218E-4</v>
      </c>
    </row>
    <row r="41" spans="1:10" x14ac:dyDescent="0.2">
      <c r="A41">
        <v>208</v>
      </c>
      <c r="B41">
        <f t="shared" si="4"/>
        <v>-6.0529989933432783E-5</v>
      </c>
      <c r="C41">
        <f t="shared" si="4"/>
        <v>-1.9307723214240626E-4</v>
      </c>
      <c r="D41">
        <f t="shared" si="4"/>
        <v>-3.4404854861205814E-4</v>
      </c>
      <c r="E41">
        <f t="shared" si="4"/>
        <v>-4.8141200298888742E-4</v>
      </c>
      <c r="F41">
        <f t="shared" si="5"/>
        <v>-6.4958311079314247E-4</v>
      </c>
      <c r="G41">
        <f t="shared" si="5"/>
        <v>-8.1943664702230704E-4</v>
      </c>
      <c r="H41">
        <f t="shared" si="5"/>
        <v>-4.117933333458567E-4</v>
      </c>
      <c r="I41">
        <f t="shared" si="5"/>
        <v>1.3952824839151426E-4</v>
      </c>
      <c r="J41">
        <f t="shared" si="5"/>
        <v>-6.2178954439877365E-4</v>
      </c>
    </row>
    <row r="42" spans="1:10" x14ac:dyDescent="0.2">
      <c r="A42">
        <v>209</v>
      </c>
      <c r="B42">
        <f t="shared" si="4"/>
        <v>-5.8371451997649257E-5</v>
      </c>
      <c r="C42">
        <f t="shared" si="4"/>
        <v>-1.7584416875416611E-4</v>
      </c>
      <c r="D42">
        <f t="shared" si="4"/>
        <v>-3.1138951803718305E-4</v>
      </c>
      <c r="E42">
        <f t="shared" si="4"/>
        <v>-4.3382879516027165E-4</v>
      </c>
      <c r="F42">
        <f t="shared" si="5"/>
        <v>-5.8450257807852145E-4</v>
      </c>
      <c r="G42">
        <f t="shared" si="5"/>
        <v>-7.3673085630051802E-4</v>
      </c>
      <c r="H42">
        <f t="shared" si="5"/>
        <v>-3.7927718721448254E-4</v>
      </c>
      <c r="I42">
        <f t="shared" si="5"/>
        <v>1.4707181368495462E-4</v>
      </c>
      <c r="J42">
        <f t="shared" si="5"/>
        <v>-5.781364008450255E-4</v>
      </c>
    </row>
    <row r="43" spans="1:10" x14ac:dyDescent="0.2">
      <c r="A43">
        <v>210</v>
      </c>
      <c r="B43">
        <f t="shared" si="4"/>
        <v>-5.6212914061865677E-5</v>
      </c>
      <c r="C43">
        <f t="shared" si="4"/>
        <v>-1.5861110536592553E-4</v>
      </c>
      <c r="D43">
        <f t="shared" si="4"/>
        <v>-2.7873048746230797E-4</v>
      </c>
      <c r="E43">
        <f t="shared" si="4"/>
        <v>-3.8624558733165587E-4</v>
      </c>
      <c r="F43">
        <f t="shared" si="5"/>
        <v>-5.1942204536390042E-4</v>
      </c>
      <c r="G43">
        <f t="shared" si="5"/>
        <v>-6.5402506557872553E-4</v>
      </c>
      <c r="H43">
        <f t="shared" si="5"/>
        <v>-3.4676104108310839E-4</v>
      </c>
      <c r="I43">
        <f t="shared" si="5"/>
        <v>1.546153789783952E-4</v>
      </c>
      <c r="J43">
        <f t="shared" si="5"/>
        <v>-5.3448325729127735E-4</v>
      </c>
    </row>
    <row r="44" spans="1:10" x14ac:dyDescent="0.2">
      <c r="A44">
        <v>211</v>
      </c>
      <c r="B44">
        <f t="shared" si="4"/>
        <v>-5.4054376126082097E-5</v>
      </c>
      <c r="C44">
        <f t="shared" si="4"/>
        <v>-1.4137804197768538E-4</v>
      </c>
      <c r="D44">
        <f t="shared" si="4"/>
        <v>-2.4607145688743375E-4</v>
      </c>
      <c r="E44">
        <f t="shared" si="4"/>
        <v>-3.3866237950303836E-4</v>
      </c>
      <c r="F44">
        <f t="shared" si="5"/>
        <v>-4.543415126492794E-4</v>
      </c>
      <c r="G44">
        <f t="shared" si="5"/>
        <v>-5.7131927485693304E-4</v>
      </c>
      <c r="H44">
        <f t="shared" si="5"/>
        <v>-3.1424489495173423E-4</v>
      </c>
      <c r="I44">
        <f t="shared" si="5"/>
        <v>1.6215894427183556E-4</v>
      </c>
      <c r="J44">
        <f t="shared" si="5"/>
        <v>-4.908301137375292E-4</v>
      </c>
    </row>
    <row r="45" spans="1:10" x14ac:dyDescent="0.2">
      <c r="A45">
        <v>212</v>
      </c>
      <c r="B45">
        <f t="shared" si="4"/>
        <v>-5.1895838190298572E-5</v>
      </c>
      <c r="C45">
        <f t="shared" si="4"/>
        <v>-1.241449785894448E-4</v>
      </c>
      <c r="D45">
        <f t="shared" si="4"/>
        <v>-2.1341242631255867E-4</v>
      </c>
      <c r="E45">
        <f t="shared" si="4"/>
        <v>-2.9107917167442258E-4</v>
      </c>
      <c r="F45">
        <f t="shared" si="5"/>
        <v>-3.8926097993465837E-4</v>
      </c>
      <c r="G45">
        <f t="shared" si="5"/>
        <v>-4.8861348413514402E-4</v>
      </c>
      <c r="H45">
        <f t="shared" si="5"/>
        <v>-2.8172874882036007E-4</v>
      </c>
      <c r="I45">
        <f t="shared" si="5"/>
        <v>1.6970250956527592E-4</v>
      </c>
      <c r="J45">
        <f t="shared" si="5"/>
        <v>-4.4717697018378105E-4</v>
      </c>
    </row>
    <row r="46" spans="1:10" x14ac:dyDescent="0.2">
      <c r="A46">
        <v>213</v>
      </c>
      <c r="B46">
        <f t="shared" si="4"/>
        <v>-4.9737300254514992E-5</v>
      </c>
      <c r="C46">
        <f t="shared" si="4"/>
        <v>-1.0691191520120465E-4</v>
      </c>
      <c r="D46">
        <f t="shared" si="4"/>
        <v>-1.8075339573768359E-4</v>
      </c>
      <c r="E46">
        <f t="shared" si="4"/>
        <v>-2.4349596384580681E-4</v>
      </c>
      <c r="F46">
        <f t="shared" si="5"/>
        <v>-3.2418044722003735E-4</v>
      </c>
      <c r="G46">
        <f t="shared" si="5"/>
        <v>-4.0590769341335153E-4</v>
      </c>
      <c r="H46">
        <f t="shared" si="5"/>
        <v>-2.4921260268898592E-4</v>
      </c>
      <c r="I46">
        <f t="shared" si="5"/>
        <v>1.7724607485871628E-4</v>
      </c>
      <c r="J46">
        <f t="shared" si="5"/>
        <v>-4.0352382663003117E-4</v>
      </c>
    </row>
    <row r="47" spans="1:10" x14ac:dyDescent="0.2">
      <c r="A47">
        <v>214</v>
      </c>
      <c r="B47">
        <f t="shared" si="4"/>
        <v>-4.7578762318731412E-5</v>
      </c>
      <c r="C47">
        <f t="shared" si="4"/>
        <v>-8.9678851812964068E-5</v>
      </c>
      <c r="D47">
        <f t="shared" si="4"/>
        <v>-1.480943651628085E-4</v>
      </c>
      <c r="E47">
        <f t="shared" si="4"/>
        <v>-1.9591275601719103E-4</v>
      </c>
      <c r="F47">
        <f t="shared" si="5"/>
        <v>-2.5909991450541459E-4</v>
      </c>
      <c r="G47">
        <f t="shared" si="5"/>
        <v>-3.2320190269156251E-4</v>
      </c>
      <c r="H47">
        <f t="shared" si="5"/>
        <v>-2.1669645655761176E-4</v>
      </c>
      <c r="I47">
        <f t="shared" si="5"/>
        <v>1.8478964015215685E-4</v>
      </c>
      <c r="J47">
        <f t="shared" si="5"/>
        <v>-3.5987068307628302E-4</v>
      </c>
    </row>
    <row r="48" spans="1:10" x14ac:dyDescent="0.2">
      <c r="A48">
        <v>215</v>
      </c>
      <c r="B48">
        <f t="shared" si="4"/>
        <v>-4.5420224382947832E-5</v>
      </c>
      <c r="C48">
        <f t="shared" si="4"/>
        <v>-7.244578842472392E-5</v>
      </c>
      <c r="D48">
        <f t="shared" si="4"/>
        <v>-1.1543533458793429E-4</v>
      </c>
      <c r="E48">
        <f t="shared" si="4"/>
        <v>-1.4832954818857352E-4</v>
      </c>
      <c r="F48">
        <f t="shared" si="5"/>
        <v>-1.9401938179079356E-4</v>
      </c>
      <c r="G48">
        <f t="shared" si="5"/>
        <v>-2.4049611196977003E-4</v>
      </c>
      <c r="H48">
        <f t="shared" si="5"/>
        <v>-1.841803104262376E-4</v>
      </c>
      <c r="I48">
        <f t="shared" si="5"/>
        <v>1.9233320544559721E-4</v>
      </c>
      <c r="J48">
        <f t="shared" si="5"/>
        <v>-3.1621753952253487E-4</v>
      </c>
    </row>
    <row r="49" spans="1:10" x14ac:dyDescent="0.2">
      <c r="A49">
        <v>216</v>
      </c>
      <c r="B49">
        <f t="shared" si="4"/>
        <v>-4.3261686447164307E-5</v>
      </c>
      <c r="C49">
        <f t="shared" si="4"/>
        <v>-5.5212725036483338E-5</v>
      </c>
      <c r="D49">
        <f t="shared" si="4"/>
        <v>-8.2776304013059201E-5</v>
      </c>
      <c r="E49">
        <f t="shared" si="4"/>
        <v>-1.0074634035995775E-4</v>
      </c>
      <c r="F49">
        <f t="shared" ref="F49:J64" si="6">6*$A49*F$14+2*F$15</f>
        <v>-1.2893884907617253E-4</v>
      </c>
      <c r="G49">
        <f t="shared" si="6"/>
        <v>-1.5779032124797754E-4</v>
      </c>
      <c r="H49">
        <f t="shared" si="6"/>
        <v>-1.5166416429486258E-4</v>
      </c>
      <c r="I49">
        <f t="shared" si="6"/>
        <v>1.9987677073903757E-4</v>
      </c>
      <c r="J49">
        <f t="shared" si="6"/>
        <v>-2.7256439596878672E-4</v>
      </c>
    </row>
    <row r="50" spans="1:10" x14ac:dyDescent="0.2">
      <c r="A50">
        <v>217</v>
      </c>
      <c r="B50">
        <f t="shared" si="4"/>
        <v>-4.1103148511380727E-5</v>
      </c>
      <c r="C50">
        <f t="shared" si="4"/>
        <v>-3.797966164824319E-5</v>
      </c>
      <c r="D50">
        <f t="shared" si="4"/>
        <v>-5.0117273438184118E-5</v>
      </c>
      <c r="E50">
        <f t="shared" si="4"/>
        <v>-5.3163132531341972E-5</v>
      </c>
      <c r="F50">
        <f t="shared" si="6"/>
        <v>-6.3858316361551509E-5</v>
      </c>
      <c r="G50">
        <f t="shared" si="6"/>
        <v>-7.508453052618852E-5</v>
      </c>
      <c r="H50">
        <f t="shared" si="6"/>
        <v>-1.1914801816348842E-4</v>
      </c>
      <c r="I50">
        <f t="shared" si="6"/>
        <v>2.0742033603247793E-4</v>
      </c>
      <c r="J50">
        <f t="shared" si="6"/>
        <v>-2.2891125241503857E-4</v>
      </c>
    </row>
    <row r="51" spans="1:10" x14ac:dyDescent="0.2">
      <c r="A51">
        <v>218</v>
      </c>
      <c r="B51">
        <f t="shared" si="4"/>
        <v>-3.8944610575597147E-5</v>
      </c>
      <c r="C51">
        <f t="shared" si="4"/>
        <v>-2.0746598260002608E-5</v>
      </c>
      <c r="D51">
        <f t="shared" si="4"/>
        <v>-1.7458242863309902E-5</v>
      </c>
      <c r="E51">
        <f t="shared" si="4"/>
        <v>-5.5799247027261967E-6</v>
      </c>
      <c r="F51">
        <f t="shared" si="6"/>
        <v>1.2222163530695163E-6</v>
      </c>
      <c r="G51">
        <f t="shared" si="6"/>
        <v>7.6212601956039683E-6</v>
      </c>
      <c r="H51">
        <f t="shared" si="6"/>
        <v>-8.6631872032114261E-5</v>
      </c>
      <c r="I51">
        <f t="shared" si="6"/>
        <v>2.1496390132591829E-4</v>
      </c>
      <c r="J51">
        <f t="shared" si="6"/>
        <v>-1.8525810886129042E-4</v>
      </c>
    </row>
    <row r="52" spans="1:10" x14ac:dyDescent="0.2">
      <c r="A52">
        <v>219</v>
      </c>
      <c r="B52">
        <f t="shared" si="4"/>
        <v>-3.6786072639813621E-5</v>
      </c>
      <c r="C52">
        <f t="shared" si="4"/>
        <v>-3.5135348717624595E-6</v>
      </c>
      <c r="D52">
        <f t="shared" si="4"/>
        <v>1.5200787711565182E-5</v>
      </c>
      <c r="E52">
        <f t="shared" si="4"/>
        <v>4.2003283125891314E-5</v>
      </c>
      <c r="F52">
        <f t="shared" si="6"/>
        <v>6.6302749067690542E-5</v>
      </c>
      <c r="G52">
        <f t="shared" si="6"/>
        <v>9.0327050917392987E-5</v>
      </c>
      <c r="H52">
        <f t="shared" si="6"/>
        <v>-5.4115725900740104E-5</v>
      </c>
      <c r="I52">
        <f t="shared" si="6"/>
        <v>2.2250746661935886E-4</v>
      </c>
      <c r="J52">
        <f t="shared" si="6"/>
        <v>-1.4160496530754227E-4</v>
      </c>
    </row>
    <row r="53" spans="1:10" x14ac:dyDescent="0.2">
      <c r="A53">
        <v>220</v>
      </c>
      <c r="B53">
        <f t="shared" si="4"/>
        <v>-3.4627534704030041E-5</v>
      </c>
      <c r="C53">
        <f t="shared" si="4"/>
        <v>1.3719528516478122E-5</v>
      </c>
      <c r="D53">
        <f t="shared" si="4"/>
        <v>4.7859818286440266E-5</v>
      </c>
      <c r="E53">
        <f t="shared" si="4"/>
        <v>8.9586490954507089E-5</v>
      </c>
      <c r="F53">
        <f t="shared" si="6"/>
        <v>1.3138328178231157E-4</v>
      </c>
      <c r="G53">
        <f t="shared" si="6"/>
        <v>1.7303284163918548E-4</v>
      </c>
      <c r="H53">
        <f t="shared" si="6"/>
        <v>-2.1599579769365947E-5</v>
      </c>
      <c r="I53">
        <f t="shared" si="6"/>
        <v>2.3005103191279922E-4</v>
      </c>
      <c r="J53">
        <f t="shared" si="6"/>
        <v>-9.7951821753792384E-5</v>
      </c>
    </row>
    <row r="54" spans="1:10" x14ac:dyDescent="0.2">
      <c r="A54">
        <v>221</v>
      </c>
      <c r="B54">
        <f t="shared" si="4"/>
        <v>-3.2468996768246462E-5</v>
      </c>
      <c r="C54">
        <f t="shared" si="4"/>
        <v>3.0952591904718704E-5</v>
      </c>
      <c r="D54">
        <f t="shared" si="4"/>
        <v>8.0518848861315349E-5</v>
      </c>
      <c r="E54">
        <f t="shared" si="4"/>
        <v>1.3716969878312286E-4</v>
      </c>
      <c r="F54">
        <f t="shared" si="6"/>
        <v>1.9646381449693259E-4</v>
      </c>
      <c r="G54">
        <f t="shared" si="6"/>
        <v>2.5573863236097796E-4</v>
      </c>
      <c r="H54">
        <f t="shared" si="6"/>
        <v>1.0916566362008211E-5</v>
      </c>
      <c r="I54">
        <f t="shared" si="6"/>
        <v>2.3759459720623958E-4</v>
      </c>
      <c r="J54">
        <f t="shared" si="6"/>
        <v>-5.4298678200044234E-5</v>
      </c>
    </row>
    <row r="55" spans="1:10" x14ac:dyDescent="0.2">
      <c r="A55">
        <v>222</v>
      </c>
      <c r="B55">
        <f t="shared" si="4"/>
        <v>-3.0310458832462882E-5</v>
      </c>
      <c r="C55">
        <f t="shared" si="4"/>
        <v>4.8185655292958852E-5</v>
      </c>
      <c r="D55">
        <f t="shared" si="4"/>
        <v>1.1317787943618957E-4</v>
      </c>
      <c r="E55">
        <f t="shared" si="4"/>
        <v>1.8475290661174038E-4</v>
      </c>
      <c r="F55">
        <f t="shared" si="6"/>
        <v>2.6154434721155362E-4</v>
      </c>
      <c r="G55">
        <f t="shared" si="6"/>
        <v>3.3844442308276698E-4</v>
      </c>
      <c r="H55">
        <f t="shared" si="6"/>
        <v>4.3432712493382368E-5</v>
      </c>
      <c r="I55">
        <f t="shared" si="6"/>
        <v>2.4513816249967994E-4</v>
      </c>
      <c r="J55">
        <f t="shared" si="6"/>
        <v>-1.0645534646296084E-5</v>
      </c>
    </row>
    <row r="56" spans="1:10" x14ac:dyDescent="0.2">
      <c r="A56">
        <v>223</v>
      </c>
      <c r="B56">
        <f t="shared" si="4"/>
        <v>-2.8151920896679356E-5</v>
      </c>
      <c r="C56">
        <f t="shared" si="4"/>
        <v>6.5418718681199434E-5</v>
      </c>
      <c r="D56">
        <f t="shared" si="4"/>
        <v>1.4583691001106465E-4</v>
      </c>
      <c r="E56">
        <f t="shared" si="4"/>
        <v>2.3233611444035615E-4</v>
      </c>
      <c r="F56">
        <f t="shared" si="6"/>
        <v>3.2662487992617464E-4</v>
      </c>
      <c r="G56">
        <f t="shared" si="6"/>
        <v>4.2115021380455947E-4</v>
      </c>
      <c r="H56">
        <f t="shared" si="6"/>
        <v>7.5948858624756525E-5</v>
      </c>
      <c r="I56">
        <f t="shared" si="6"/>
        <v>2.526817277931203E-4</v>
      </c>
      <c r="J56">
        <f t="shared" si="6"/>
        <v>3.3007608907452066E-5</v>
      </c>
    </row>
    <row r="57" spans="1:10" x14ac:dyDescent="0.2">
      <c r="A57">
        <v>224</v>
      </c>
      <c r="B57">
        <f t="shared" si="4"/>
        <v>-2.5993382960895776E-5</v>
      </c>
      <c r="C57">
        <f t="shared" si="4"/>
        <v>8.2651782069439583E-5</v>
      </c>
      <c r="D57">
        <f t="shared" si="4"/>
        <v>1.7849594058593973E-4</v>
      </c>
      <c r="E57">
        <f t="shared" si="4"/>
        <v>2.7991932226897193E-4</v>
      </c>
      <c r="F57">
        <f t="shared" si="6"/>
        <v>3.9170541264079567E-4</v>
      </c>
      <c r="G57">
        <f t="shared" si="6"/>
        <v>5.0385600452634849E-4</v>
      </c>
      <c r="H57">
        <f t="shared" si="6"/>
        <v>1.0846500475613155E-4</v>
      </c>
      <c r="I57">
        <f t="shared" si="6"/>
        <v>2.6022529308656088E-4</v>
      </c>
      <c r="J57">
        <f t="shared" si="6"/>
        <v>7.6660752461200216E-5</v>
      </c>
    </row>
    <row r="58" spans="1:10" x14ac:dyDescent="0.2">
      <c r="A58">
        <v>225</v>
      </c>
      <c r="B58">
        <f t="shared" si="4"/>
        <v>-2.3834845025112197E-5</v>
      </c>
      <c r="C58">
        <f t="shared" si="4"/>
        <v>9.9884845457680164E-5</v>
      </c>
      <c r="D58">
        <f t="shared" si="4"/>
        <v>2.1115497116081395E-4</v>
      </c>
      <c r="E58">
        <f t="shared" si="4"/>
        <v>3.275025300975877E-4</v>
      </c>
      <c r="F58">
        <f t="shared" si="6"/>
        <v>4.5678594535541669E-4</v>
      </c>
      <c r="G58">
        <f t="shared" si="6"/>
        <v>5.8656179524814098E-4</v>
      </c>
      <c r="H58">
        <f t="shared" si="6"/>
        <v>1.4098115088750571E-4</v>
      </c>
      <c r="I58">
        <f t="shared" si="6"/>
        <v>2.6776885838000124E-4</v>
      </c>
      <c r="J58">
        <f t="shared" si="6"/>
        <v>1.2031389601494837E-4</v>
      </c>
    </row>
    <row r="59" spans="1:10" x14ac:dyDescent="0.2">
      <c r="A59">
        <v>226</v>
      </c>
      <c r="B59">
        <f t="shared" si="4"/>
        <v>-2.1676307089328671E-5</v>
      </c>
      <c r="C59">
        <f t="shared" si="4"/>
        <v>1.1711790884592031E-4</v>
      </c>
      <c r="D59">
        <f t="shared" si="4"/>
        <v>2.4381400173568903E-4</v>
      </c>
      <c r="E59">
        <f t="shared" si="4"/>
        <v>3.7508573792620521E-4</v>
      </c>
      <c r="F59">
        <f t="shared" si="6"/>
        <v>5.2186647807003772E-4</v>
      </c>
      <c r="G59">
        <f t="shared" si="6"/>
        <v>6.6926758596993347E-4</v>
      </c>
      <c r="H59">
        <f t="shared" si="6"/>
        <v>1.7349729701887986E-4</v>
      </c>
      <c r="I59">
        <f t="shared" si="6"/>
        <v>2.7531242367344159E-4</v>
      </c>
      <c r="J59">
        <f t="shared" si="6"/>
        <v>1.6396703956869652E-4</v>
      </c>
    </row>
    <row r="60" spans="1:10" x14ac:dyDescent="0.2">
      <c r="A60">
        <v>227</v>
      </c>
      <c r="B60">
        <f t="shared" si="4"/>
        <v>-1.9517769153545037E-5</v>
      </c>
      <c r="C60">
        <f t="shared" si="4"/>
        <v>1.3435097223416089E-4</v>
      </c>
      <c r="D60">
        <f t="shared" si="4"/>
        <v>2.7647303231056412E-4</v>
      </c>
      <c r="E60">
        <f t="shared" si="4"/>
        <v>4.2266894575482099E-4</v>
      </c>
      <c r="F60">
        <f t="shared" si="6"/>
        <v>5.8694701078465875E-4</v>
      </c>
      <c r="G60">
        <f t="shared" si="6"/>
        <v>7.5197337669172248E-4</v>
      </c>
      <c r="H60">
        <f t="shared" si="6"/>
        <v>2.0601344315025402E-4</v>
      </c>
      <c r="I60">
        <f t="shared" si="6"/>
        <v>2.8285598896688195E-4</v>
      </c>
      <c r="J60">
        <f t="shared" si="6"/>
        <v>2.0762018312244467E-4</v>
      </c>
    </row>
    <row r="61" spans="1:10" x14ac:dyDescent="0.2">
      <c r="A61">
        <v>228</v>
      </c>
      <c r="B61">
        <f t="shared" si="4"/>
        <v>-1.7359231217761511E-5</v>
      </c>
      <c r="C61">
        <f t="shared" si="4"/>
        <v>1.5158403562240104E-4</v>
      </c>
      <c r="D61">
        <f t="shared" si="4"/>
        <v>3.091320628854392E-4</v>
      </c>
      <c r="E61">
        <f t="shared" si="4"/>
        <v>4.7025215358343676E-4</v>
      </c>
      <c r="F61">
        <f t="shared" si="6"/>
        <v>6.5202754349927977E-4</v>
      </c>
      <c r="G61">
        <f t="shared" si="6"/>
        <v>8.3467916741351497E-4</v>
      </c>
      <c r="H61">
        <f t="shared" si="6"/>
        <v>2.3852958928162818E-4</v>
      </c>
      <c r="I61">
        <f t="shared" si="6"/>
        <v>2.9039955426032253E-4</v>
      </c>
      <c r="J61">
        <f t="shared" si="6"/>
        <v>2.5127332667619282E-4</v>
      </c>
    </row>
    <row r="62" spans="1:10" x14ac:dyDescent="0.2">
      <c r="A62">
        <v>229</v>
      </c>
      <c r="B62">
        <f t="shared" si="4"/>
        <v>-1.5200693281977986E-5</v>
      </c>
      <c r="C62">
        <f t="shared" si="4"/>
        <v>1.6881709901064119E-4</v>
      </c>
      <c r="D62">
        <f t="shared" si="4"/>
        <v>3.4179109346031342E-4</v>
      </c>
      <c r="E62">
        <f t="shared" si="4"/>
        <v>5.1783536141205254E-4</v>
      </c>
      <c r="F62">
        <f t="shared" si="6"/>
        <v>7.171080762139008E-4</v>
      </c>
      <c r="G62">
        <f t="shared" si="6"/>
        <v>9.1738495813530399E-4</v>
      </c>
      <c r="H62">
        <f t="shared" si="6"/>
        <v>2.7104573541300234E-4</v>
      </c>
      <c r="I62">
        <f t="shared" si="6"/>
        <v>2.9794311955376289E-4</v>
      </c>
      <c r="J62">
        <f t="shared" si="6"/>
        <v>2.949264702299427E-4</v>
      </c>
    </row>
    <row r="63" spans="1:10" x14ac:dyDescent="0.2">
      <c r="A63">
        <v>230</v>
      </c>
      <c r="B63">
        <f t="shared" si="4"/>
        <v>-1.3042155346194352E-5</v>
      </c>
      <c r="C63">
        <f t="shared" si="4"/>
        <v>1.8605016239888221E-4</v>
      </c>
      <c r="D63">
        <f t="shared" si="4"/>
        <v>3.744501240351885E-4</v>
      </c>
      <c r="E63">
        <f t="shared" si="4"/>
        <v>5.6541856924067005E-4</v>
      </c>
      <c r="F63">
        <f t="shared" si="6"/>
        <v>7.8218860892852182E-4</v>
      </c>
      <c r="G63">
        <f t="shared" si="6"/>
        <v>1.0000907488570965E-3</v>
      </c>
      <c r="H63">
        <f t="shared" si="6"/>
        <v>3.0356188154437649E-4</v>
      </c>
      <c r="I63">
        <f t="shared" si="6"/>
        <v>3.0548668484720325E-4</v>
      </c>
      <c r="J63">
        <f t="shared" si="6"/>
        <v>3.3857961378369085E-4</v>
      </c>
    </row>
    <row r="64" spans="1:10" x14ac:dyDescent="0.2">
      <c r="A64">
        <v>231</v>
      </c>
      <c r="B64">
        <f t="shared" si="4"/>
        <v>-1.0883617410410826E-5</v>
      </c>
      <c r="C64">
        <f t="shared" si="4"/>
        <v>2.0328322578712235E-4</v>
      </c>
      <c r="D64">
        <f t="shared" si="4"/>
        <v>4.0710915461006358E-4</v>
      </c>
      <c r="E64">
        <f t="shared" si="4"/>
        <v>6.1300177706928582E-4</v>
      </c>
      <c r="F64">
        <f t="shared" si="6"/>
        <v>8.4726914164314285E-4</v>
      </c>
      <c r="G64">
        <f t="shared" si="6"/>
        <v>1.0827965395788855E-3</v>
      </c>
      <c r="H64">
        <f t="shared" si="6"/>
        <v>3.3607802767575065E-4</v>
      </c>
      <c r="I64">
        <f t="shared" si="6"/>
        <v>3.1303025014064361E-4</v>
      </c>
      <c r="J64">
        <f t="shared" si="6"/>
        <v>3.82232757337439E-4</v>
      </c>
    </row>
    <row r="65" spans="1:10" x14ac:dyDescent="0.2">
      <c r="A65">
        <v>232</v>
      </c>
      <c r="B65">
        <f t="shared" si="4"/>
        <v>-8.7250794746273003E-6</v>
      </c>
      <c r="C65">
        <f t="shared" si="4"/>
        <v>2.205162891753625E-4</v>
      </c>
      <c r="D65">
        <f t="shared" si="4"/>
        <v>4.397681851849378E-4</v>
      </c>
      <c r="E65">
        <f t="shared" si="4"/>
        <v>6.605849848979016E-4</v>
      </c>
      <c r="F65">
        <f t="shared" ref="F65:J80" si="7">6*$A65*F$14+2*F$15</f>
        <v>9.1234967435776387E-4</v>
      </c>
      <c r="G65">
        <f t="shared" si="7"/>
        <v>1.165502330300678E-3</v>
      </c>
      <c r="H65">
        <f t="shared" si="7"/>
        <v>3.6859417380712568E-4</v>
      </c>
      <c r="I65">
        <f t="shared" si="7"/>
        <v>3.2057381543408397E-4</v>
      </c>
      <c r="J65">
        <f t="shared" si="7"/>
        <v>4.2588590089118715E-4</v>
      </c>
    </row>
    <row r="66" spans="1:10" x14ac:dyDescent="0.2">
      <c r="A66">
        <v>233</v>
      </c>
      <c r="B66">
        <f t="shared" si="4"/>
        <v>-6.5665415388436663E-6</v>
      </c>
      <c r="C66">
        <f t="shared" si="4"/>
        <v>2.3774935256360265E-4</v>
      </c>
      <c r="D66">
        <f t="shared" si="4"/>
        <v>4.7242721575981288E-4</v>
      </c>
      <c r="E66">
        <f t="shared" si="4"/>
        <v>7.0816819272651738E-4</v>
      </c>
      <c r="F66">
        <f t="shared" si="7"/>
        <v>9.774302070723849E-4</v>
      </c>
      <c r="G66">
        <f t="shared" si="7"/>
        <v>1.2482081210224705E-3</v>
      </c>
      <c r="H66">
        <f t="shared" si="7"/>
        <v>4.0111031993849983E-4</v>
      </c>
      <c r="I66">
        <f t="shared" si="7"/>
        <v>3.2811738072752454E-4</v>
      </c>
      <c r="J66">
        <f t="shared" si="7"/>
        <v>4.695390444449353E-4</v>
      </c>
    </row>
    <row r="67" spans="1:10" x14ac:dyDescent="0.2">
      <c r="A67">
        <v>234</v>
      </c>
      <c r="B67">
        <f t="shared" si="4"/>
        <v>-4.4080036030601406E-6</v>
      </c>
      <c r="C67">
        <f t="shared" si="4"/>
        <v>2.5498241595184367E-4</v>
      </c>
      <c r="D67">
        <f t="shared" si="4"/>
        <v>5.0508624633468797E-4</v>
      </c>
      <c r="E67">
        <f t="shared" si="4"/>
        <v>7.5575140055513489E-4</v>
      </c>
      <c r="F67">
        <f t="shared" si="7"/>
        <v>1.0425107397870059E-3</v>
      </c>
      <c r="G67">
        <f t="shared" si="7"/>
        <v>1.3309139117442595E-3</v>
      </c>
      <c r="H67">
        <f t="shared" si="7"/>
        <v>4.3362646606987399E-4</v>
      </c>
      <c r="I67">
        <f t="shared" si="7"/>
        <v>3.356609460209649E-4</v>
      </c>
      <c r="J67">
        <f t="shared" si="7"/>
        <v>5.1319218799868345E-4</v>
      </c>
    </row>
    <row r="68" spans="1:10" x14ac:dyDescent="0.2">
      <c r="A68">
        <v>235</v>
      </c>
      <c r="B68">
        <f t="shared" si="4"/>
        <v>-2.249465667276615E-6</v>
      </c>
      <c r="C68">
        <f t="shared" si="4"/>
        <v>2.7221547934008382E-4</v>
      </c>
      <c r="D68">
        <f t="shared" si="4"/>
        <v>5.3774527690956305E-4</v>
      </c>
      <c r="E68">
        <f t="shared" si="4"/>
        <v>8.0333460838375066E-4</v>
      </c>
      <c r="F68">
        <f t="shared" si="7"/>
        <v>1.1075912725016269E-3</v>
      </c>
      <c r="G68">
        <f t="shared" si="7"/>
        <v>1.413619702466052E-3</v>
      </c>
      <c r="H68">
        <f t="shared" si="7"/>
        <v>4.6614261220124815E-4</v>
      </c>
      <c r="I68">
        <f t="shared" si="7"/>
        <v>3.4320451131440526E-4</v>
      </c>
      <c r="J68">
        <f t="shared" si="7"/>
        <v>5.568453315524316E-4</v>
      </c>
    </row>
    <row r="69" spans="1:10" x14ac:dyDescent="0.2">
      <c r="A69">
        <v>236</v>
      </c>
      <c r="B69">
        <f t="shared" si="4"/>
        <v>-9.0927731492980966E-8</v>
      </c>
      <c r="C69">
        <f t="shared" si="4"/>
        <v>2.8944854272832396E-4</v>
      </c>
      <c r="D69">
        <f t="shared" si="4"/>
        <v>5.7040430748443727E-4</v>
      </c>
      <c r="E69">
        <f t="shared" si="4"/>
        <v>8.5091781621236644E-4</v>
      </c>
      <c r="F69">
        <f t="shared" si="7"/>
        <v>1.172671805216248E-3</v>
      </c>
      <c r="G69">
        <f t="shared" si="7"/>
        <v>1.496325493187841E-3</v>
      </c>
      <c r="H69">
        <f t="shared" si="7"/>
        <v>4.9865875833262231E-4</v>
      </c>
      <c r="I69">
        <f t="shared" si="7"/>
        <v>3.5074807660784562E-4</v>
      </c>
      <c r="J69">
        <f t="shared" si="7"/>
        <v>6.0049847510618148E-4</v>
      </c>
    </row>
    <row r="70" spans="1:10" x14ac:dyDescent="0.2">
      <c r="A70">
        <v>237</v>
      </c>
      <c r="B70">
        <f t="shared" si="4"/>
        <v>2.0676102042905447E-6</v>
      </c>
      <c r="C70">
        <f t="shared" si="4"/>
        <v>3.0668160611656411E-4</v>
      </c>
      <c r="D70">
        <f t="shared" si="4"/>
        <v>6.0306333805931235E-4</v>
      </c>
      <c r="E70">
        <f t="shared" si="4"/>
        <v>8.9850102404098221E-4</v>
      </c>
      <c r="F70">
        <f t="shared" si="7"/>
        <v>1.237752337930869E-3</v>
      </c>
      <c r="G70">
        <f t="shared" si="7"/>
        <v>1.5790312839096335E-3</v>
      </c>
      <c r="H70">
        <f t="shared" si="7"/>
        <v>5.3117490446399646E-4</v>
      </c>
      <c r="I70">
        <f t="shared" si="7"/>
        <v>3.5829164190128598E-4</v>
      </c>
      <c r="J70">
        <f t="shared" si="7"/>
        <v>6.4415161865992963E-4</v>
      </c>
    </row>
    <row r="71" spans="1:10" x14ac:dyDescent="0.2">
      <c r="A71">
        <v>238</v>
      </c>
      <c r="B71">
        <f t="shared" si="4"/>
        <v>4.2261481400741787E-6</v>
      </c>
      <c r="C71">
        <f t="shared" si="4"/>
        <v>3.2391466950480513E-4</v>
      </c>
      <c r="D71">
        <f t="shared" si="4"/>
        <v>6.3572236863418743E-4</v>
      </c>
      <c r="E71">
        <f t="shared" si="4"/>
        <v>9.4608423186959972E-4</v>
      </c>
      <c r="F71">
        <f t="shared" si="7"/>
        <v>1.30283287064549E-3</v>
      </c>
      <c r="G71">
        <f t="shared" si="7"/>
        <v>1.661737074631426E-3</v>
      </c>
      <c r="H71">
        <f t="shared" si="7"/>
        <v>5.6369105059537062E-4</v>
      </c>
      <c r="I71">
        <f t="shared" si="7"/>
        <v>3.6583520719472656E-4</v>
      </c>
      <c r="J71">
        <f t="shared" si="7"/>
        <v>6.8780476221367778E-4</v>
      </c>
    </row>
    <row r="72" spans="1:10" x14ac:dyDescent="0.2">
      <c r="A72">
        <v>239</v>
      </c>
      <c r="B72">
        <f t="shared" si="4"/>
        <v>6.3846860758577043E-6</v>
      </c>
      <c r="C72">
        <f t="shared" si="4"/>
        <v>3.4114773289304528E-4</v>
      </c>
      <c r="D72">
        <f t="shared" si="4"/>
        <v>6.6838139920906165E-4</v>
      </c>
      <c r="E72">
        <f t="shared" si="4"/>
        <v>9.936674396982155E-4</v>
      </c>
      <c r="F72">
        <f t="shared" si="7"/>
        <v>1.3679134033601111E-3</v>
      </c>
      <c r="G72">
        <f t="shared" si="7"/>
        <v>1.744442865353215E-3</v>
      </c>
      <c r="H72">
        <f t="shared" si="7"/>
        <v>5.9620719672674478E-4</v>
      </c>
      <c r="I72">
        <f t="shared" si="7"/>
        <v>3.7337877248816691E-4</v>
      </c>
      <c r="J72">
        <f t="shared" si="7"/>
        <v>7.3145790576742593E-4</v>
      </c>
    </row>
    <row r="73" spans="1:10" x14ac:dyDescent="0.2">
      <c r="A73">
        <v>240</v>
      </c>
      <c r="B73">
        <f t="shared" si="4"/>
        <v>8.54322401164123E-6</v>
      </c>
      <c r="C73">
        <f t="shared" si="4"/>
        <v>3.5838079628128542E-4</v>
      </c>
      <c r="D73">
        <f t="shared" si="4"/>
        <v>7.010404297839376E-4</v>
      </c>
      <c r="E73">
        <f t="shared" si="4"/>
        <v>1.0412506475268313E-3</v>
      </c>
      <c r="F73">
        <f t="shared" si="7"/>
        <v>1.4329939360747321E-3</v>
      </c>
      <c r="G73">
        <f t="shared" si="7"/>
        <v>1.8271486560750075E-3</v>
      </c>
      <c r="H73">
        <f t="shared" si="7"/>
        <v>6.287233428581198E-4</v>
      </c>
      <c r="I73">
        <f t="shared" si="7"/>
        <v>3.8092233778160727E-4</v>
      </c>
      <c r="J73">
        <f t="shared" si="7"/>
        <v>7.7511104932117408E-4</v>
      </c>
    </row>
    <row r="74" spans="1:10" x14ac:dyDescent="0.2">
      <c r="A74">
        <v>241</v>
      </c>
      <c r="B74">
        <f t="shared" si="4"/>
        <v>1.0701761947424864E-5</v>
      </c>
      <c r="C74">
        <f t="shared" si="4"/>
        <v>3.7561385966952644E-4</v>
      </c>
      <c r="D74">
        <f t="shared" si="4"/>
        <v>7.3369946035881095E-4</v>
      </c>
      <c r="E74">
        <f t="shared" si="4"/>
        <v>1.0888338553554488E-3</v>
      </c>
      <c r="F74">
        <f t="shared" si="7"/>
        <v>1.4980744687893531E-3</v>
      </c>
      <c r="G74">
        <f t="shared" si="7"/>
        <v>1.9098544467967965E-3</v>
      </c>
      <c r="H74">
        <f t="shared" si="7"/>
        <v>6.6123948898949396E-4</v>
      </c>
      <c r="I74">
        <f t="shared" si="7"/>
        <v>3.8846590307504763E-4</v>
      </c>
      <c r="J74">
        <f t="shared" si="7"/>
        <v>8.1876419287492223E-4</v>
      </c>
    </row>
    <row r="75" spans="1:10" x14ac:dyDescent="0.2">
      <c r="A75">
        <v>242</v>
      </c>
      <c r="B75">
        <f t="shared" si="4"/>
        <v>1.286029988320839E-5</v>
      </c>
      <c r="C75">
        <f t="shared" si="4"/>
        <v>3.9284692305776659E-4</v>
      </c>
      <c r="D75">
        <f t="shared" si="4"/>
        <v>7.6635849093368603E-4</v>
      </c>
      <c r="E75">
        <f t="shared" si="4"/>
        <v>1.1364170631840646E-3</v>
      </c>
      <c r="F75">
        <f t="shared" si="7"/>
        <v>1.5631550015039741E-3</v>
      </c>
      <c r="G75">
        <f t="shared" si="7"/>
        <v>1.992560237518589E-3</v>
      </c>
      <c r="H75">
        <f t="shared" si="7"/>
        <v>6.9375563512086812E-4</v>
      </c>
      <c r="I75">
        <f t="shared" si="7"/>
        <v>3.9600946836848821E-4</v>
      </c>
      <c r="J75">
        <f t="shared" si="7"/>
        <v>8.6241733642867038E-4</v>
      </c>
    </row>
    <row r="76" spans="1:10" x14ac:dyDescent="0.2">
      <c r="A76">
        <v>243</v>
      </c>
      <c r="B76">
        <f t="shared" si="4"/>
        <v>1.5018837818991915E-5</v>
      </c>
      <c r="C76">
        <f t="shared" si="4"/>
        <v>4.1007998644600674E-4</v>
      </c>
      <c r="D76">
        <f t="shared" si="4"/>
        <v>7.9901752150856112E-4</v>
      </c>
      <c r="E76">
        <f t="shared" si="4"/>
        <v>1.1840002710126803E-3</v>
      </c>
      <c r="F76">
        <f t="shared" si="7"/>
        <v>1.6282355342185952E-3</v>
      </c>
      <c r="G76">
        <f t="shared" si="7"/>
        <v>2.0752660282403815E-3</v>
      </c>
      <c r="H76">
        <f t="shared" si="7"/>
        <v>7.2627178125224227E-4</v>
      </c>
      <c r="I76">
        <f t="shared" si="7"/>
        <v>4.0355303366192857E-4</v>
      </c>
      <c r="J76">
        <f t="shared" si="7"/>
        <v>9.0607047998241853E-4</v>
      </c>
    </row>
    <row r="77" spans="1:10" x14ac:dyDescent="0.2">
      <c r="A77">
        <v>244</v>
      </c>
      <c r="B77">
        <f t="shared" si="4"/>
        <v>1.7177375754775549E-5</v>
      </c>
      <c r="C77">
        <f t="shared" si="4"/>
        <v>4.2731304983424688E-4</v>
      </c>
      <c r="D77">
        <f t="shared" si="4"/>
        <v>8.316765520834362E-4</v>
      </c>
      <c r="E77">
        <f t="shared" si="4"/>
        <v>1.2315834788412961E-3</v>
      </c>
      <c r="F77">
        <f t="shared" si="7"/>
        <v>1.6933160669332162E-3</v>
      </c>
      <c r="G77">
        <f t="shared" si="7"/>
        <v>2.1579718189621705E-3</v>
      </c>
      <c r="H77">
        <f t="shared" si="7"/>
        <v>7.5878792738361643E-4</v>
      </c>
      <c r="I77">
        <f t="shared" si="7"/>
        <v>4.1109659895536893E-4</v>
      </c>
      <c r="J77">
        <f t="shared" si="7"/>
        <v>9.4972362353616668E-4</v>
      </c>
    </row>
    <row r="78" spans="1:10" x14ac:dyDescent="0.2">
      <c r="A78">
        <v>245</v>
      </c>
      <c r="B78">
        <f t="shared" si="4"/>
        <v>1.9335913690559075E-5</v>
      </c>
      <c r="C78">
        <f t="shared" si="4"/>
        <v>4.445461132224879E-4</v>
      </c>
      <c r="D78">
        <f t="shared" si="4"/>
        <v>8.6433558265831129E-4</v>
      </c>
      <c r="E78">
        <f t="shared" si="4"/>
        <v>1.2791666866699136E-3</v>
      </c>
      <c r="F78">
        <f t="shared" si="7"/>
        <v>1.7583965996478372E-3</v>
      </c>
      <c r="G78">
        <f t="shared" si="7"/>
        <v>2.240677609683963E-3</v>
      </c>
      <c r="H78">
        <f t="shared" si="7"/>
        <v>7.9130407351499059E-4</v>
      </c>
      <c r="I78">
        <f t="shared" si="7"/>
        <v>4.1864016424880929E-4</v>
      </c>
      <c r="J78">
        <f t="shared" si="7"/>
        <v>9.9337676708991657E-4</v>
      </c>
    </row>
    <row r="79" spans="1:10" x14ac:dyDescent="0.2">
      <c r="A79">
        <v>246</v>
      </c>
      <c r="B79">
        <f t="shared" si="4"/>
        <v>2.1494451626342601E-5</v>
      </c>
      <c r="C79">
        <f t="shared" si="4"/>
        <v>4.6177917661072805E-4</v>
      </c>
      <c r="D79">
        <f t="shared" si="4"/>
        <v>8.9699461323318637E-4</v>
      </c>
      <c r="E79">
        <f t="shared" si="4"/>
        <v>1.3267498944985294E-3</v>
      </c>
      <c r="F79">
        <f t="shared" si="7"/>
        <v>1.8234771323624582E-3</v>
      </c>
      <c r="G79">
        <f t="shared" si="7"/>
        <v>2.323383400405752E-3</v>
      </c>
      <c r="H79">
        <f t="shared" si="7"/>
        <v>8.2382021964636475E-4</v>
      </c>
      <c r="I79">
        <f t="shared" si="7"/>
        <v>4.2618372954224965E-4</v>
      </c>
      <c r="J79">
        <f t="shared" si="7"/>
        <v>1.0370299106436647E-3</v>
      </c>
    </row>
    <row r="80" spans="1:10" x14ac:dyDescent="0.2">
      <c r="A80">
        <v>247</v>
      </c>
      <c r="B80">
        <f t="shared" si="4"/>
        <v>2.3652989562126235E-5</v>
      </c>
      <c r="C80">
        <f t="shared" si="4"/>
        <v>4.790122399989682E-4</v>
      </c>
      <c r="D80">
        <f t="shared" si="4"/>
        <v>9.2965364380806145E-4</v>
      </c>
      <c r="E80">
        <f t="shared" si="4"/>
        <v>1.3743331023271452E-3</v>
      </c>
      <c r="F80">
        <f t="shared" si="7"/>
        <v>1.8885576650770793E-3</v>
      </c>
      <c r="G80">
        <f t="shared" si="7"/>
        <v>2.4060891911275445E-3</v>
      </c>
      <c r="H80">
        <f t="shared" si="7"/>
        <v>8.563363657777389E-4</v>
      </c>
      <c r="I80">
        <f t="shared" si="7"/>
        <v>4.3372729483569022E-4</v>
      </c>
      <c r="J80">
        <f t="shared" si="7"/>
        <v>1.0806830541974129E-3</v>
      </c>
    </row>
    <row r="81" spans="1:10" x14ac:dyDescent="0.2">
      <c r="A81">
        <v>248</v>
      </c>
      <c r="B81">
        <f t="shared" si="4"/>
        <v>2.581152749790976E-5</v>
      </c>
      <c r="C81">
        <f t="shared" si="4"/>
        <v>4.9624530338720834E-4</v>
      </c>
      <c r="D81">
        <f t="shared" si="4"/>
        <v>9.623126743829348E-4</v>
      </c>
      <c r="E81">
        <f t="shared" si="4"/>
        <v>1.4219163101557609E-3</v>
      </c>
      <c r="F81">
        <f t="shared" ref="F81:J83" si="8">6*$A81*F$14+2*F$15</f>
        <v>1.9536381977917003E-3</v>
      </c>
      <c r="G81">
        <f t="shared" si="8"/>
        <v>2.488794981849337E-3</v>
      </c>
      <c r="H81">
        <f t="shared" si="8"/>
        <v>8.8885251190911306E-4</v>
      </c>
      <c r="I81">
        <f t="shared" si="8"/>
        <v>4.4127086012913058E-4</v>
      </c>
      <c r="J81">
        <f t="shared" si="8"/>
        <v>1.124336197751161E-3</v>
      </c>
    </row>
    <row r="82" spans="1:10" x14ac:dyDescent="0.2">
      <c r="A82">
        <v>249</v>
      </c>
      <c r="B82">
        <f t="shared" si="4"/>
        <v>2.7970065433693286E-5</v>
      </c>
      <c r="C82">
        <f t="shared" si="4"/>
        <v>5.1347836677544936E-4</v>
      </c>
      <c r="D82">
        <f t="shared" si="4"/>
        <v>9.9497170495780989E-4</v>
      </c>
      <c r="E82">
        <f t="shared" si="4"/>
        <v>1.4694995179843785E-3</v>
      </c>
      <c r="F82">
        <f t="shared" si="8"/>
        <v>2.0187187305063213E-3</v>
      </c>
      <c r="G82">
        <f t="shared" si="8"/>
        <v>2.571500772571126E-3</v>
      </c>
      <c r="H82">
        <f t="shared" si="8"/>
        <v>9.2136865804048722E-4</v>
      </c>
      <c r="I82">
        <f t="shared" si="8"/>
        <v>4.4881442542257094E-4</v>
      </c>
      <c r="J82">
        <f t="shared" si="8"/>
        <v>1.1679893413049092E-3</v>
      </c>
    </row>
    <row r="83" spans="1:10" x14ac:dyDescent="0.2">
      <c r="A83">
        <v>250</v>
      </c>
      <c r="B83">
        <f t="shared" si="4"/>
        <v>3.012860336947692E-5</v>
      </c>
      <c r="C83">
        <f t="shared" si="4"/>
        <v>5.3071143016368951E-4</v>
      </c>
      <c r="D83">
        <f t="shared" si="4"/>
        <v>1.027630735532685E-3</v>
      </c>
      <c r="E83">
        <f t="shared" si="4"/>
        <v>1.5170827258129942E-3</v>
      </c>
      <c r="F83">
        <f t="shared" si="8"/>
        <v>2.0837992632209423E-3</v>
      </c>
      <c r="G83">
        <f t="shared" si="8"/>
        <v>2.6542065632929185E-3</v>
      </c>
      <c r="H83">
        <f t="shared" si="8"/>
        <v>9.5388480417186138E-4</v>
      </c>
      <c r="I83">
        <f t="shared" si="8"/>
        <v>4.563579907160113E-4</v>
      </c>
      <c r="J83">
        <f t="shared" si="8"/>
        <v>1.2116424848586573E-3</v>
      </c>
    </row>
  </sheetData>
  <phoneticPr fontId="1" type="noConversion"/>
  <conditionalFormatting sqref="H23:Q23">
    <cfRule type="cellIs" dxfId="2" priority="2" operator="greaterThan">
      <formula>$G$23</formula>
    </cfRule>
    <cfRule type="cellIs" dxfId="1" priority="3" operator="greaterThan">
      <formula>$G$23</formula>
    </cfRule>
  </conditionalFormatting>
  <conditionalFormatting sqref="H21:Q21">
    <cfRule type="cellIs" dxfId="0" priority="1" operator="greaterThan">
      <formula>$G$21</formula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Randi Notte</cp:lastModifiedBy>
  <dcterms:created xsi:type="dcterms:W3CDTF">2011-09-12T18:15:18Z</dcterms:created>
  <dcterms:modified xsi:type="dcterms:W3CDTF">2021-04-19T21:38:58Z</dcterms:modified>
</cp:coreProperties>
</file>