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/>
  <mc:AlternateContent xmlns:mc="http://schemas.openxmlformats.org/markup-compatibility/2006">
    <mc:Choice Requires="x15">
      <x15ac:absPath xmlns:x15ac="http://schemas.microsoft.com/office/spreadsheetml/2010/11/ac" url="E:\RandyGithub\learn-note-randy\temp\"/>
    </mc:Choice>
  </mc:AlternateContent>
  <xr:revisionPtr revIDLastSave="0" documentId="13_ncr:1_{AC565ECA-7031-47DF-9165-A4D88F919D73}" xr6:coauthVersionLast="28" xr6:coauthVersionMax="28" xr10:uidLastSave="{00000000-0000-0000-0000-000000000000}"/>
  <bookViews>
    <workbookView xWindow="0" yWindow="0" windowWidth="23895" windowHeight="9930" activeTab="2" xr2:uid="{00000000-000D-0000-FFFF-FFFF00000000}"/>
  </bookViews>
  <sheets>
    <sheet name="二维码扫码过闸计划节点" sheetId="15" r:id="rId1"/>
    <sheet name="小组信息" sheetId="3" r:id="rId2"/>
    <sheet name="计划汇总表" sheetId="1" r:id="rId3"/>
    <sheet name="实验室测试环境搭建" sheetId="16" r:id="rId4"/>
    <sheet name="业务规则确定" sheetId="17" r:id="rId5"/>
    <sheet name="二维码过闸项目建设" sheetId="27" r:id="rId6"/>
    <sheet name="APP开发" sheetId="20" r:id="rId7"/>
    <sheet name="站点建设部署" sheetId="19" r:id="rId8"/>
    <sheet name="联调测试" sheetId="21" r:id="rId9"/>
    <sheet name="功能验收 " sheetId="22" r:id="rId10"/>
    <sheet name="灰度测试" sheetId="26" r:id="rId11"/>
    <sheet name="应急预案 " sheetId="25" r:id="rId12"/>
    <sheet name="培训 " sheetId="24" r:id="rId13"/>
    <sheet name="试运行 " sheetId="23" r:id="rId14"/>
    <sheet name="Sheet1" sheetId="28" r:id="rId15"/>
  </sheets>
  <calcPr calcId="171027"/>
</workbook>
</file>

<file path=xl/calcChain.xml><?xml version="1.0" encoding="utf-8"?>
<calcChain xmlns="http://schemas.openxmlformats.org/spreadsheetml/2006/main">
  <c r="F12" i="21" l="1"/>
  <c r="F4" i="19"/>
  <c r="F10" i="16" l="1"/>
  <c r="F53" i="1"/>
  <c r="F10" i="25" l="1"/>
  <c r="F9" i="25"/>
  <c r="G64" i="28" l="1"/>
  <c r="B64" i="28"/>
  <c r="G63" i="28"/>
  <c r="B63" i="28"/>
  <c r="B62" i="28"/>
  <c r="G60" i="28"/>
  <c r="B60" i="28"/>
  <c r="G59" i="28"/>
  <c r="B59" i="28"/>
  <c r="E58" i="28"/>
  <c r="B58" i="28"/>
  <c r="G56" i="28"/>
  <c r="B56" i="28"/>
  <c r="G55" i="28"/>
  <c r="B55" i="28"/>
  <c r="E54" i="28"/>
  <c r="B54" i="28"/>
  <c r="G53" i="28"/>
  <c r="B53" i="28"/>
  <c r="G52" i="28"/>
  <c r="B52" i="28"/>
  <c r="C51" i="28"/>
  <c r="B51" i="28"/>
  <c r="G50" i="28"/>
  <c r="B50" i="28"/>
  <c r="G49" i="28"/>
  <c r="B49" i="28"/>
  <c r="B48" i="28"/>
  <c r="G47" i="28"/>
  <c r="D47" i="28"/>
  <c r="C47" i="28"/>
  <c r="B47" i="28"/>
  <c r="G46" i="28"/>
  <c r="D46" i="28"/>
  <c r="C46" i="28"/>
  <c r="B46" i="28"/>
  <c r="G45" i="28"/>
  <c r="D45" i="28"/>
  <c r="C45" i="28"/>
  <c r="B45" i="28"/>
  <c r="G44" i="28"/>
  <c r="D44" i="28"/>
  <c r="C44" i="28"/>
  <c r="B44" i="28"/>
  <c r="G43" i="28"/>
  <c r="D43" i="28"/>
  <c r="C43" i="28"/>
  <c r="B43" i="28"/>
  <c r="B42" i="28"/>
  <c r="G41" i="28"/>
  <c r="B41" i="28"/>
  <c r="G40" i="28"/>
  <c r="D40" i="28"/>
  <c r="C40" i="28"/>
  <c r="B40" i="28"/>
  <c r="G39" i="28"/>
  <c r="D39" i="28"/>
  <c r="C39" i="28"/>
  <c r="B39" i="28"/>
  <c r="G38" i="28"/>
  <c r="D38" i="28"/>
  <c r="C38" i="28"/>
  <c r="B38" i="28"/>
  <c r="G37" i="28"/>
  <c r="D37" i="28"/>
  <c r="C37" i="28"/>
  <c r="B37" i="28"/>
  <c r="E36" i="28"/>
  <c r="B36" i="28"/>
  <c r="G35" i="28"/>
  <c r="G34" i="28"/>
  <c r="B34" i="28"/>
  <c r="G33" i="28"/>
  <c r="D33" i="28"/>
  <c r="B33" i="28"/>
  <c r="G32" i="28"/>
  <c r="D32" i="28"/>
  <c r="C32" i="28"/>
  <c r="B32" i="28"/>
  <c r="G31" i="28"/>
  <c r="D31" i="28"/>
  <c r="C31" i="28"/>
  <c r="B31" i="28"/>
  <c r="G30" i="28"/>
  <c r="D30" i="28"/>
  <c r="C30" i="28"/>
  <c r="B30" i="28"/>
  <c r="B29" i="28"/>
  <c r="G28" i="28"/>
  <c r="C28" i="28"/>
  <c r="B28" i="28"/>
  <c r="G27" i="28"/>
  <c r="D27" i="28"/>
  <c r="C27" i="28"/>
  <c r="B27" i="28"/>
  <c r="G26" i="28"/>
  <c r="D26" i="28"/>
  <c r="C26" i="28"/>
  <c r="B26" i="28"/>
  <c r="G25" i="28"/>
  <c r="D25" i="28"/>
  <c r="C25" i="28"/>
  <c r="B25" i="28"/>
  <c r="G24" i="28"/>
  <c r="C24" i="28"/>
  <c r="B24" i="28"/>
  <c r="G23" i="28"/>
  <c r="C23" i="28"/>
  <c r="B23" i="28"/>
  <c r="A23" i="28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G22" i="28"/>
  <c r="C22" i="28"/>
  <c r="B22" i="28"/>
  <c r="G21" i="28"/>
  <c r="C21" i="28"/>
  <c r="B21" i="28"/>
  <c r="E20" i="28"/>
  <c r="B20" i="28"/>
  <c r="G19" i="28"/>
  <c r="D19" i="28"/>
  <c r="C19" i="28"/>
  <c r="B19" i="28"/>
  <c r="G18" i="28"/>
  <c r="D18" i="28"/>
  <c r="C18" i="28"/>
  <c r="B18" i="28"/>
  <c r="G17" i="28"/>
  <c r="D17" i="28"/>
  <c r="C17" i="28"/>
  <c r="B17" i="28"/>
  <c r="G16" i="28"/>
  <c r="D16" i="28"/>
  <c r="C16" i="28"/>
  <c r="B16" i="28"/>
  <c r="E15" i="28"/>
  <c r="B15" i="28"/>
  <c r="A15" i="28"/>
  <c r="A16" i="28" s="1"/>
  <c r="A17" i="28" s="1"/>
  <c r="A18" i="28" s="1"/>
  <c r="A19" i="28" s="1"/>
  <c r="A20" i="28" s="1"/>
  <c r="A21" i="28" s="1"/>
  <c r="G14" i="28"/>
  <c r="D14" i="28"/>
  <c r="C14" i="28"/>
  <c r="B14" i="28"/>
  <c r="G13" i="28"/>
  <c r="D13" i="28"/>
  <c r="C13" i="28"/>
  <c r="B13" i="28"/>
  <c r="G12" i="28"/>
  <c r="D12" i="28"/>
  <c r="C12" i="28"/>
  <c r="B12" i="28"/>
  <c r="G11" i="28"/>
  <c r="D11" i="28"/>
  <c r="C11" i="28"/>
  <c r="B11" i="28"/>
  <c r="G10" i="28"/>
  <c r="D10" i="28"/>
  <c r="C10" i="28"/>
  <c r="B10" i="28"/>
  <c r="G9" i="28"/>
  <c r="D9" i="28"/>
  <c r="C9" i="28"/>
  <c r="B9" i="28"/>
  <c r="E8" i="28"/>
  <c r="B8" i="28"/>
  <c r="A8" i="28"/>
  <c r="A9" i="28" s="1"/>
  <c r="A10" i="28" s="1"/>
  <c r="A11" i="28" s="1"/>
  <c r="A12" i="28" s="1"/>
  <c r="A13" i="28" s="1"/>
  <c r="D8" i="23"/>
  <c r="D62" i="28" s="1"/>
  <c r="A8" i="23"/>
  <c r="A9" i="23" s="1"/>
  <c r="A10" i="23" s="1"/>
  <c r="A11" i="23" s="1"/>
  <c r="F3" i="23"/>
  <c r="F9" i="24"/>
  <c r="E59" i="28" s="1"/>
  <c r="A8" i="24"/>
  <c r="A9" i="24" s="1"/>
  <c r="A10" i="24" s="1"/>
  <c r="A11" i="24" s="1"/>
  <c r="K4" i="24"/>
  <c r="F3" i="24"/>
  <c r="G10" i="25"/>
  <c r="G55" i="1" s="1"/>
  <c r="E56" i="28"/>
  <c r="A8" i="25"/>
  <c r="A9" i="25" s="1"/>
  <c r="A10" i="25" s="1"/>
  <c r="A11" i="25" s="1"/>
  <c r="K4" i="25"/>
  <c r="K6" i="25" s="1"/>
  <c r="F3" i="25"/>
  <c r="D8" i="25" s="1"/>
  <c r="D54" i="28" s="1"/>
  <c r="A8" i="26"/>
  <c r="A9" i="26" s="1"/>
  <c r="A10" i="26" s="1"/>
  <c r="F3" i="26"/>
  <c r="D8" i="26" s="1"/>
  <c r="D51" i="28" s="1"/>
  <c r="A8" i="22"/>
  <c r="A9" i="22" s="1"/>
  <c r="A10" i="22" s="1"/>
  <c r="A11" i="22" s="1"/>
  <c r="A12" i="22" s="1"/>
  <c r="F3" i="22"/>
  <c r="D8" i="22" s="1"/>
  <c r="D48" i="28" s="1"/>
  <c r="A8" i="21"/>
  <c r="F3" i="21"/>
  <c r="D8" i="21" s="1"/>
  <c r="D42" i="28" s="1"/>
  <c r="A8" i="19"/>
  <c r="A9" i="19" s="1"/>
  <c r="A10" i="19" s="1"/>
  <c r="A11" i="19" s="1"/>
  <c r="A12" i="19" s="1"/>
  <c r="A13" i="19" s="1"/>
  <c r="A14" i="19" s="1"/>
  <c r="A15" i="19" s="1"/>
  <c r="F3" i="19"/>
  <c r="D8" i="19" s="1"/>
  <c r="D29" i="28" s="1"/>
  <c r="G9" i="20"/>
  <c r="F9" i="20"/>
  <c r="E37" i="28" s="1"/>
  <c r="D8" i="20"/>
  <c r="D36" i="28" s="1"/>
  <c r="A8" i="20"/>
  <c r="A9" i="20" s="1"/>
  <c r="A10" i="20" s="1"/>
  <c r="A11" i="20" s="1"/>
  <c r="A12" i="20" s="1"/>
  <c r="A13" i="20" s="1"/>
  <c r="A14" i="20" s="1"/>
  <c r="K7" i="20"/>
  <c r="K6" i="20"/>
  <c r="K5" i="20"/>
  <c r="L4" i="20"/>
  <c r="K4" i="20"/>
  <c r="F3" i="20"/>
  <c r="E15" i="27"/>
  <c r="E14" i="27"/>
  <c r="E13" i="27"/>
  <c r="F9" i="27"/>
  <c r="F21" i="1" s="1"/>
  <c r="D8" i="27"/>
  <c r="D20" i="28" s="1"/>
  <c r="A8" i="27"/>
  <c r="A9" i="27" s="1"/>
  <c r="A10" i="27" s="1"/>
  <c r="A11" i="27" s="1"/>
  <c r="A12" i="27" s="1"/>
  <c r="A13" i="27" s="1"/>
  <c r="A14" i="27" s="1"/>
  <c r="A15" i="27" s="1"/>
  <c r="A16" i="27" s="1"/>
  <c r="A17" i="27" s="1"/>
  <c r="K4" i="27"/>
  <c r="K7" i="27" s="1"/>
  <c r="F3" i="27"/>
  <c r="F12" i="17"/>
  <c r="E19" i="28" s="1"/>
  <c r="F11" i="17"/>
  <c r="E18" i="28" s="1"/>
  <c r="F10" i="17"/>
  <c r="E17" i="28" s="1"/>
  <c r="F9" i="17"/>
  <c r="E16" i="28" s="1"/>
  <c r="D8" i="17"/>
  <c r="D15" i="28" s="1"/>
  <c r="A8" i="17"/>
  <c r="A9" i="17" s="1"/>
  <c r="A10" i="17" s="1"/>
  <c r="A11" i="17" s="1"/>
  <c r="A12" i="17" s="1"/>
  <c r="A13" i="17" s="1"/>
  <c r="K4" i="17"/>
  <c r="F3" i="17"/>
  <c r="F9" i="16"/>
  <c r="A8" i="16"/>
  <c r="A9" i="16" s="1"/>
  <c r="A10" i="16" s="1"/>
  <c r="A11" i="16" s="1"/>
  <c r="A12" i="16" s="1"/>
  <c r="A13" i="16" s="1"/>
  <c r="A14" i="16" s="1"/>
  <c r="K4" i="16"/>
  <c r="F3" i="16"/>
  <c r="D8" i="16" s="1"/>
  <c r="D8" i="28" s="1"/>
  <c r="H63" i="1"/>
  <c r="E63" i="1"/>
  <c r="B63" i="1"/>
  <c r="H62" i="1"/>
  <c r="E62" i="1"/>
  <c r="B62" i="1"/>
  <c r="E61" i="1"/>
  <c r="D61" i="1"/>
  <c r="B61" i="1"/>
  <c r="H59" i="1"/>
  <c r="E59" i="1"/>
  <c r="B59" i="1"/>
  <c r="H58" i="1"/>
  <c r="E58" i="1"/>
  <c r="B58" i="1"/>
  <c r="F57" i="1"/>
  <c r="E57" i="1"/>
  <c r="B57" i="1"/>
  <c r="H55" i="1"/>
  <c r="F55" i="1"/>
  <c r="E55" i="1"/>
  <c r="B55" i="1"/>
  <c r="H54" i="1"/>
  <c r="F54" i="1"/>
  <c r="E54" i="1"/>
  <c r="B54" i="1"/>
  <c r="E53" i="1"/>
  <c r="D53" i="1"/>
  <c r="B53" i="1"/>
  <c r="H52" i="1"/>
  <c r="E52" i="1"/>
  <c r="B52" i="1"/>
  <c r="H51" i="1"/>
  <c r="E51" i="1"/>
  <c r="B51" i="1"/>
  <c r="E50" i="1"/>
  <c r="D50" i="1"/>
  <c r="B50" i="1"/>
  <c r="H49" i="1"/>
  <c r="E49" i="1"/>
  <c r="B49" i="1"/>
  <c r="H48" i="1"/>
  <c r="E48" i="1"/>
  <c r="B48" i="1"/>
  <c r="E47" i="1"/>
  <c r="D47" i="1"/>
  <c r="B47" i="1"/>
  <c r="H46" i="1"/>
  <c r="E46" i="1"/>
  <c r="D46" i="1"/>
  <c r="B46" i="1"/>
  <c r="H45" i="1"/>
  <c r="E45" i="1"/>
  <c r="D45" i="1"/>
  <c r="C45" i="1"/>
  <c r="B45" i="1"/>
  <c r="H44" i="1"/>
  <c r="E44" i="1"/>
  <c r="D44" i="1"/>
  <c r="B44" i="1"/>
  <c r="H43" i="1"/>
  <c r="E43" i="1"/>
  <c r="D43" i="1"/>
  <c r="C43" i="1"/>
  <c r="B43" i="1"/>
  <c r="E42" i="1"/>
  <c r="B42" i="1"/>
  <c r="H41" i="1"/>
  <c r="E41" i="1"/>
  <c r="B41" i="1"/>
  <c r="H40" i="1"/>
  <c r="E40" i="1"/>
  <c r="D40" i="1"/>
  <c r="C40" i="1"/>
  <c r="B40" i="1"/>
  <c r="H39" i="1"/>
  <c r="E39" i="1"/>
  <c r="D39" i="1"/>
  <c r="C39" i="1"/>
  <c r="B39" i="1"/>
  <c r="H38" i="1"/>
  <c r="E38" i="1"/>
  <c r="D38" i="1"/>
  <c r="C38" i="1"/>
  <c r="B38" i="1"/>
  <c r="H37" i="1"/>
  <c r="G37" i="1"/>
  <c r="F37" i="1"/>
  <c r="E37" i="1"/>
  <c r="D37" i="1"/>
  <c r="C37" i="1"/>
  <c r="B37" i="1"/>
  <c r="F36" i="1"/>
  <c r="E36" i="1"/>
  <c r="D36" i="1"/>
  <c r="B36" i="1"/>
  <c r="H35" i="1"/>
  <c r="E35" i="1"/>
  <c r="H34" i="1"/>
  <c r="E34" i="1"/>
  <c r="B34" i="1"/>
  <c r="H33" i="1"/>
  <c r="E33" i="1"/>
  <c r="D33" i="1"/>
  <c r="B33" i="1"/>
  <c r="H32" i="1"/>
  <c r="E32" i="1"/>
  <c r="D32" i="1"/>
  <c r="C32" i="1"/>
  <c r="B32" i="1"/>
  <c r="H31" i="1"/>
  <c r="E31" i="1"/>
  <c r="D31" i="1"/>
  <c r="C31" i="1"/>
  <c r="B31" i="1"/>
  <c r="H30" i="1"/>
  <c r="E30" i="1"/>
  <c r="D30" i="1"/>
  <c r="C30" i="1"/>
  <c r="B30" i="1"/>
  <c r="E29" i="1"/>
  <c r="D29" i="1"/>
  <c r="B29" i="1"/>
  <c r="H28" i="1"/>
  <c r="E28" i="1"/>
  <c r="C28" i="1"/>
  <c r="B28" i="1"/>
  <c r="H27" i="1"/>
  <c r="E27" i="1"/>
  <c r="D27" i="1"/>
  <c r="C27" i="1"/>
  <c r="B27" i="1"/>
  <c r="H26" i="1"/>
  <c r="E26" i="1"/>
  <c r="D26" i="1"/>
  <c r="C26" i="1"/>
  <c r="B26" i="1"/>
  <c r="H25" i="1"/>
  <c r="E25" i="1"/>
  <c r="D25" i="1"/>
  <c r="C25" i="1"/>
  <c r="B25" i="1"/>
  <c r="H24" i="1"/>
  <c r="E24" i="1"/>
  <c r="C24" i="1"/>
  <c r="B24" i="1"/>
  <c r="H23" i="1"/>
  <c r="E23" i="1"/>
  <c r="C23" i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H22" i="1"/>
  <c r="E22" i="1"/>
  <c r="C22" i="1"/>
  <c r="B22" i="1"/>
  <c r="H21" i="1"/>
  <c r="E21" i="1"/>
  <c r="C21" i="1"/>
  <c r="B21" i="1"/>
  <c r="F20" i="1"/>
  <c r="E20" i="1"/>
  <c r="D20" i="1"/>
  <c r="B20" i="1"/>
  <c r="H19" i="1"/>
  <c r="F19" i="1"/>
  <c r="E19" i="1"/>
  <c r="D19" i="1"/>
  <c r="C19" i="1"/>
  <c r="B19" i="1"/>
  <c r="H18" i="1"/>
  <c r="E18" i="1"/>
  <c r="D18" i="1"/>
  <c r="C18" i="1"/>
  <c r="B18" i="1"/>
  <c r="H17" i="1"/>
  <c r="F17" i="1"/>
  <c r="E17" i="1"/>
  <c r="D17" i="1"/>
  <c r="C17" i="1"/>
  <c r="B17" i="1"/>
  <c r="H16" i="1"/>
  <c r="E16" i="1"/>
  <c r="D16" i="1"/>
  <c r="C16" i="1"/>
  <c r="B16" i="1"/>
  <c r="F15" i="1"/>
  <c r="E15" i="1"/>
  <c r="D15" i="1"/>
  <c r="B15" i="1"/>
  <c r="A15" i="1"/>
  <c r="A16" i="1" s="1"/>
  <c r="A17" i="1" s="1"/>
  <c r="A18" i="1" s="1"/>
  <c r="A19" i="1" s="1"/>
  <c r="A20" i="1" s="1"/>
  <c r="A21" i="1" s="1"/>
  <c r="H14" i="1"/>
  <c r="E14" i="1"/>
  <c r="D14" i="1"/>
  <c r="C14" i="1"/>
  <c r="B14" i="1"/>
  <c r="H13" i="1"/>
  <c r="E13" i="1"/>
  <c r="D13" i="1"/>
  <c r="C13" i="1"/>
  <c r="B13" i="1"/>
  <c r="H12" i="1"/>
  <c r="E12" i="1"/>
  <c r="D12" i="1"/>
  <c r="C12" i="1"/>
  <c r="B12" i="1"/>
  <c r="H11" i="1"/>
  <c r="E11" i="1"/>
  <c r="D11" i="1"/>
  <c r="C11" i="1"/>
  <c r="B11" i="1"/>
  <c r="H10" i="1"/>
  <c r="E10" i="1"/>
  <c r="D10" i="1"/>
  <c r="C10" i="1"/>
  <c r="B10" i="1"/>
  <c r="H9" i="1"/>
  <c r="E9" i="1"/>
  <c r="D9" i="1"/>
  <c r="C9" i="1"/>
  <c r="B9" i="1"/>
  <c r="F8" i="1"/>
  <c r="E8" i="1"/>
  <c r="D8" i="1"/>
  <c r="B8" i="1"/>
  <c r="A8" i="1"/>
  <c r="A9" i="1" s="1"/>
  <c r="A10" i="1" s="1"/>
  <c r="A11" i="1" s="1"/>
  <c r="A12" i="1" s="1"/>
  <c r="A13" i="1" s="1"/>
  <c r="K4" i="1"/>
  <c r="K5" i="1" s="1"/>
  <c r="A9" i="21" l="1"/>
  <c r="A10" i="21" s="1"/>
  <c r="A11" i="21" s="1"/>
  <c r="A12" i="21" s="1"/>
  <c r="A13" i="21" s="1"/>
  <c r="D42" i="1"/>
  <c r="E21" i="28"/>
  <c r="G9" i="27"/>
  <c r="F10" i="27" s="1"/>
  <c r="F16" i="1"/>
  <c r="F18" i="1"/>
  <c r="G12" i="17"/>
  <c r="G19" i="1" s="1"/>
  <c r="G10" i="17"/>
  <c r="F17" i="28" s="1"/>
  <c r="K5" i="25"/>
  <c r="K7" i="25"/>
  <c r="F58" i="1"/>
  <c r="G9" i="24"/>
  <c r="F10" i="24"/>
  <c r="E9" i="28"/>
  <c r="G9" i="16"/>
  <c r="K5" i="17"/>
  <c r="K6" i="17"/>
  <c r="L4" i="17"/>
  <c r="I10" i="17"/>
  <c r="K7" i="1"/>
  <c r="K6" i="16"/>
  <c r="L4" i="16"/>
  <c r="K7" i="16"/>
  <c r="L4" i="1"/>
  <c r="K6" i="1"/>
  <c r="K5" i="16"/>
  <c r="K7" i="17"/>
  <c r="G9" i="17"/>
  <c r="G11" i="17"/>
  <c r="K5" i="27"/>
  <c r="K6" i="27"/>
  <c r="L4" i="27"/>
  <c r="L7" i="20"/>
  <c r="M4" i="20"/>
  <c r="F9" i="1"/>
  <c r="F37" i="28"/>
  <c r="F10" i="20"/>
  <c r="I9" i="20"/>
  <c r="E60" i="28"/>
  <c r="G10" i="24"/>
  <c r="H8" i="24" s="1"/>
  <c r="F56" i="28"/>
  <c r="I10" i="25"/>
  <c r="L4" i="25"/>
  <c r="E55" i="28"/>
  <c r="G9" i="25"/>
  <c r="K5" i="24"/>
  <c r="K7" i="24"/>
  <c r="L4" i="24"/>
  <c r="K6" i="24"/>
  <c r="G17" i="1" l="1"/>
  <c r="I9" i="27"/>
  <c r="G21" i="1"/>
  <c r="F21" i="28"/>
  <c r="F19" i="28"/>
  <c r="I12" i="17"/>
  <c r="H19" i="28" s="1"/>
  <c r="F59" i="1"/>
  <c r="F59" i="28"/>
  <c r="I9" i="24"/>
  <c r="G58" i="1"/>
  <c r="M4" i="24"/>
  <c r="L7" i="24"/>
  <c r="M4" i="1"/>
  <c r="L7" i="1"/>
  <c r="F55" i="28"/>
  <c r="I9" i="25"/>
  <c r="H8" i="25"/>
  <c r="G54" i="1"/>
  <c r="H37" i="28"/>
  <c r="I37" i="1"/>
  <c r="N4" i="20"/>
  <c r="M7" i="20"/>
  <c r="M4" i="27"/>
  <c r="L7" i="27"/>
  <c r="F16" i="28"/>
  <c r="I9" i="17"/>
  <c r="G16" i="1"/>
  <c r="H8" i="17"/>
  <c r="H17" i="28"/>
  <c r="I17" i="1"/>
  <c r="M4" i="17"/>
  <c r="L7" i="17"/>
  <c r="F9" i="28"/>
  <c r="I9" i="16"/>
  <c r="G9" i="1"/>
  <c r="G58" i="28"/>
  <c r="G8" i="24"/>
  <c r="H57" i="1"/>
  <c r="E38" i="28"/>
  <c r="G10" i="20"/>
  <c r="F38" i="1"/>
  <c r="L7" i="25"/>
  <c r="M4" i="25"/>
  <c r="F60" i="28"/>
  <c r="I10" i="24"/>
  <c r="G59" i="1"/>
  <c r="E22" i="28"/>
  <c r="G10" i="27"/>
  <c r="F22" i="1"/>
  <c r="H56" i="28"/>
  <c r="I55" i="1"/>
  <c r="F18" i="28"/>
  <c r="I11" i="17"/>
  <c r="G18" i="1"/>
  <c r="L7" i="16"/>
  <c r="M4" i="16"/>
  <c r="H21" i="28" l="1"/>
  <c r="I21" i="1"/>
  <c r="I19" i="1"/>
  <c r="H59" i="28"/>
  <c r="I58" i="1"/>
  <c r="M7" i="17"/>
  <c r="N4" i="17"/>
  <c r="N7" i="20"/>
  <c r="O4" i="20"/>
  <c r="N4" i="16"/>
  <c r="M7" i="16"/>
  <c r="H16" i="28"/>
  <c r="I16" i="1"/>
  <c r="G54" i="28"/>
  <c r="G8" i="25"/>
  <c r="H53" i="1"/>
  <c r="F22" i="28"/>
  <c r="I10" i="27"/>
  <c r="G22" i="1"/>
  <c r="F11" i="27"/>
  <c r="H9" i="28"/>
  <c r="I9" i="1"/>
  <c r="G15" i="28"/>
  <c r="G8" i="17"/>
  <c r="H15" i="1"/>
  <c r="H55" i="28"/>
  <c r="I54" i="1"/>
  <c r="H60" i="28"/>
  <c r="I59" i="1"/>
  <c r="E10" i="28"/>
  <c r="G10" i="16"/>
  <c r="F10" i="1"/>
  <c r="M7" i="1"/>
  <c r="N4" i="1"/>
  <c r="F58" i="28"/>
  <c r="G5" i="24"/>
  <c r="I8" i="24"/>
  <c r="G57" i="1"/>
  <c r="H18" i="28"/>
  <c r="I18" i="1"/>
  <c r="M7" i="25"/>
  <c r="N4" i="25"/>
  <c r="F38" i="28"/>
  <c r="F11" i="20"/>
  <c r="I10" i="20"/>
  <c r="G38" i="1"/>
  <c r="M7" i="27"/>
  <c r="N4" i="27"/>
  <c r="M7" i="24"/>
  <c r="N4" i="24"/>
  <c r="O4" i="1" l="1"/>
  <c r="N7" i="1"/>
  <c r="F15" i="28"/>
  <c r="I8" i="17"/>
  <c r="G5" i="17"/>
  <c r="G15" i="1"/>
  <c r="E23" i="28"/>
  <c r="F23" i="1"/>
  <c r="G11" i="27"/>
  <c r="N7" i="25"/>
  <c r="O4" i="25"/>
  <c r="F10" i="28"/>
  <c r="I10" i="16"/>
  <c r="G10" i="1"/>
  <c r="F12" i="16"/>
  <c r="F13" i="16"/>
  <c r="F11" i="16"/>
  <c r="F54" i="28"/>
  <c r="I8" i="25"/>
  <c r="G5" i="25"/>
  <c r="G53" i="1"/>
  <c r="N7" i="17"/>
  <c r="O4" i="17"/>
  <c r="H38" i="28"/>
  <c r="I38" i="1"/>
  <c r="H22" i="28"/>
  <c r="I22" i="1"/>
  <c r="N7" i="16"/>
  <c r="O4" i="16"/>
  <c r="O4" i="24"/>
  <c r="N7" i="24"/>
  <c r="H58" i="28"/>
  <c r="I57" i="1"/>
  <c r="N7" i="27"/>
  <c r="O4" i="27"/>
  <c r="E39" i="28"/>
  <c r="G11" i="20"/>
  <c r="F39" i="1"/>
  <c r="O7" i="20"/>
  <c r="P4" i="20"/>
  <c r="Q4" i="20" l="1"/>
  <c r="P7" i="20"/>
  <c r="O7" i="24"/>
  <c r="P4" i="24"/>
  <c r="P4" i="17"/>
  <c r="O7" i="17"/>
  <c r="H54" i="28"/>
  <c r="I53" i="1"/>
  <c r="E12" i="28"/>
  <c r="G12" i="16"/>
  <c r="F12" i="1"/>
  <c r="P4" i="25"/>
  <c r="O7" i="25"/>
  <c r="F39" i="28"/>
  <c r="F12" i="20"/>
  <c r="I11" i="20"/>
  <c r="G39" i="1"/>
  <c r="P4" i="16"/>
  <c r="O7" i="16"/>
  <c r="E11" i="28"/>
  <c r="G11" i="16"/>
  <c r="F11" i="1"/>
  <c r="H10" i="28"/>
  <c r="I10" i="1"/>
  <c r="F23" i="28"/>
  <c r="I11" i="27"/>
  <c r="F12" i="27"/>
  <c r="G23" i="1"/>
  <c r="P4" i="27"/>
  <c r="O7" i="27"/>
  <c r="E13" i="28"/>
  <c r="G13" i="16"/>
  <c r="F13" i="1"/>
  <c r="H15" i="28"/>
  <c r="I15" i="1"/>
  <c r="O7" i="1"/>
  <c r="P4" i="1"/>
  <c r="P7" i="16" l="1"/>
  <c r="Q4" i="16"/>
  <c r="E24" i="28"/>
  <c r="G12" i="27"/>
  <c r="F8" i="19" s="1"/>
  <c r="F9" i="19" s="1"/>
  <c r="G9" i="19" s="1"/>
  <c r="F13" i="27"/>
  <c r="F24" i="1"/>
  <c r="E40" i="28"/>
  <c r="G12" i="20"/>
  <c r="F40" i="1"/>
  <c r="Q4" i="1"/>
  <c r="P7" i="1"/>
  <c r="Q4" i="27"/>
  <c r="P7" i="27"/>
  <c r="F12" i="28"/>
  <c r="I12" i="16"/>
  <c r="G12" i="1"/>
  <c r="F13" i="28"/>
  <c r="I13" i="16"/>
  <c r="F14" i="16"/>
  <c r="G14" i="16" s="1"/>
  <c r="G13" i="1"/>
  <c r="F11" i="28"/>
  <c r="I11" i="16"/>
  <c r="G11" i="1"/>
  <c r="H8" i="16"/>
  <c r="Q4" i="17"/>
  <c r="P7" i="17"/>
  <c r="R4" i="20"/>
  <c r="Q7" i="20"/>
  <c r="H23" i="28"/>
  <c r="I23" i="1"/>
  <c r="H39" i="28"/>
  <c r="I39" i="1"/>
  <c r="P7" i="25"/>
  <c r="Q4" i="25"/>
  <c r="Q4" i="24"/>
  <c r="P7" i="24"/>
  <c r="F16" i="27" l="1"/>
  <c r="G16" i="27" s="1"/>
  <c r="H11" i="28"/>
  <c r="I11" i="1"/>
  <c r="H13" i="28"/>
  <c r="I13" i="1"/>
  <c r="Q7" i="1"/>
  <c r="R4" i="1"/>
  <c r="G8" i="28"/>
  <c r="G8" i="16"/>
  <c r="H8" i="1"/>
  <c r="Q7" i="27"/>
  <c r="R4" i="27"/>
  <c r="F40" i="28"/>
  <c r="F13" i="20"/>
  <c r="G40" i="1"/>
  <c r="I12" i="20"/>
  <c r="E25" i="28"/>
  <c r="G13" i="27"/>
  <c r="F14" i="27"/>
  <c r="F25" i="1"/>
  <c r="R4" i="16"/>
  <c r="Q7" i="16"/>
  <c r="Q7" i="25"/>
  <c r="R4" i="25"/>
  <c r="Q7" i="17"/>
  <c r="R4" i="17"/>
  <c r="Q7" i="24"/>
  <c r="R4" i="24"/>
  <c r="R7" i="20"/>
  <c r="R5" i="20"/>
  <c r="R6" i="20"/>
  <c r="S4" i="20"/>
  <c r="E14" i="28"/>
  <c r="F14" i="1"/>
  <c r="H12" i="28"/>
  <c r="I12" i="1"/>
  <c r="F24" i="28"/>
  <c r="G24" i="1"/>
  <c r="I12" i="27"/>
  <c r="H40" i="28" l="1"/>
  <c r="I40" i="1"/>
  <c r="F14" i="28"/>
  <c r="I14" i="16"/>
  <c r="G14" i="1"/>
  <c r="K4" i="19"/>
  <c r="S7" i="20"/>
  <c r="T4" i="20"/>
  <c r="R6" i="24"/>
  <c r="R7" i="24"/>
  <c r="S4" i="24"/>
  <c r="R5" i="24"/>
  <c r="R6" i="25"/>
  <c r="R7" i="25"/>
  <c r="S4" i="25"/>
  <c r="R5" i="25"/>
  <c r="F8" i="28"/>
  <c r="I8" i="16"/>
  <c r="G5" i="16"/>
  <c r="G8" i="1"/>
  <c r="E28" i="28"/>
  <c r="F28" i="1"/>
  <c r="H24" i="28"/>
  <c r="I24" i="1"/>
  <c r="R6" i="17"/>
  <c r="R5" i="17"/>
  <c r="R7" i="17"/>
  <c r="S4" i="17"/>
  <c r="F25" i="28"/>
  <c r="I13" i="27"/>
  <c r="G25" i="1"/>
  <c r="R6" i="1"/>
  <c r="S4" i="1"/>
  <c r="R5" i="1"/>
  <c r="R7" i="1"/>
  <c r="E26" i="28"/>
  <c r="F15" i="27"/>
  <c r="G14" i="27"/>
  <c r="F26" i="1"/>
  <c r="R6" i="27"/>
  <c r="R7" i="27"/>
  <c r="S4" i="27"/>
  <c r="R5" i="27"/>
  <c r="R5" i="16"/>
  <c r="S4" i="16"/>
  <c r="R7" i="16"/>
  <c r="R6" i="16"/>
  <c r="E41" i="28"/>
  <c r="G13" i="20"/>
  <c r="F41" i="1"/>
  <c r="F41" i="28" l="1"/>
  <c r="I13" i="20"/>
  <c r="G41" i="1"/>
  <c r="H8" i="20"/>
  <c r="T4" i="16"/>
  <c r="S7" i="16"/>
  <c r="E27" i="28"/>
  <c r="G15" i="27"/>
  <c r="H8" i="27" s="1"/>
  <c r="G8" i="27" s="1"/>
  <c r="I8" i="27" s="1"/>
  <c r="F27" i="1"/>
  <c r="T4" i="1"/>
  <c r="S7" i="1"/>
  <c r="F28" i="28"/>
  <c r="F4" i="21"/>
  <c r="I16" i="27"/>
  <c r="G28" i="1"/>
  <c r="E29" i="28"/>
  <c r="F10" i="19"/>
  <c r="G10" i="19" s="1"/>
  <c r="F29" i="1"/>
  <c r="T4" i="27"/>
  <c r="S7" i="27"/>
  <c r="F26" i="28"/>
  <c r="I14" i="27"/>
  <c r="G26" i="1"/>
  <c r="H25" i="28"/>
  <c r="I25" i="1"/>
  <c r="S7" i="25"/>
  <c r="T4" i="25"/>
  <c r="S7" i="24"/>
  <c r="T4" i="24"/>
  <c r="H14" i="28"/>
  <c r="I14" i="1"/>
  <c r="K5" i="19"/>
  <c r="K6" i="19"/>
  <c r="K7" i="19"/>
  <c r="L4" i="19"/>
  <c r="H8" i="28"/>
  <c r="I8" i="1"/>
  <c r="T4" i="17"/>
  <c r="S7" i="17"/>
  <c r="T7" i="20"/>
  <c r="U4" i="20"/>
  <c r="E30" i="28" l="1"/>
  <c r="F30" i="1"/>
  <c r="G20" i="28"/>
  <c r="H20" i="1"/>
  <c r="F27" i="28"/>
  <c r="I15" i="27"/>
  <c r="G27" i="1"/>
  <c r="G36" i="28"/>
  <c r="G8" i="20"/>
  <c r="H36" i="1"/>
  <c r="M4" i="19"/>
  <c r="L7" i="19"/>
  <c r="U4" i="17"/>
  <c r="T7" i="17"/>
  <c r="H28" i="28"/>
  <c r="I28" i="1"/>
  <c r="U4" i="1"/>
  <c r="T7" i="1"/>
  <c r="H41" i="28"/>
  <c r="I41" i="1"/>
  <c r="T7" i="25"/>
  <c r="U4" i="25"/>
  <c r="U4" i="27"/>
  <c r="T7" i="27"/>
  <c r="H26" i="28"/>
  <c r="I26" i="1"/>
  <c r="V4" i="20"/>
  <c r="U7" i="20"/>
  <c r="U4" i="24"/>
  <c r="T7" i="24"/>
  <c r="F8" i="21"/>
  <c r="F9" i="21" s="1"/>
  <c r="K4" i="21"/>
  <c r="T7" i="16"/>
  <c r="U4" i="16"/>
  <c r="E43" i="28" l="1"/>
  <c r="K5" i="21"/>
  <c r="K7" i="21"/>
  <c r="L4" i="21"/>
  <c r="K6" i="21"/>
  <c r="U7" i="24"/>
  <c r="V4" i="24"/>
  <c r="U7" i="1"/>
  <c r="V4" i="1"/>
  <c r="U7" i="17"/>
  <c r="V4" i="17"/>
  <c r="F36" i="28"/>
  <c r="I8" i="20"/>
  <c r="G5" i="20"/>
  <c r="G36" i="1"/>
  <c r="F30" i="28"/>
  <c r="I9" i="19"/>
  <c r="G30" i="1"/>
  <c r="U7" i="16"/>
  <c r="V4" i="16"/>
  <c r="E42" i="28"/>
  <c r="F42" i="1"/>
  <c r="V7" i="20"/>
  <c r="W4" i="20"/>
  <c r="U7" i="27"/>
  <c r="V4" i="27"/>
  <c r="M7" i="19"/>
  <c r="N4" i="19"/>
  <c r="F20" i="28"/>
  <c r="G5" i="27"/>
  <c r="G20" i="1"/>
  <c r="E31" i="28"/>
  <c r="F11" i="19"/>
  <c r="F31" i="1"/>
  <c r="V4" i="25"/>
  <c r="U7" i="25"/>
  <c r="H27" i="28"/>
  <c r="I27" i="1"/>
  <c r="F43" i="28" l="1"/>
  <c r="E32" i="28"/>
  <c r="F12" i="19"/>
  <c r="G11" i="19"/>
  <c r="F32" i="1"/>
  <c r="V7" i="27"/>
  <c r="W4" i="27"/>
  <c r="W4" i="25"/>
  <c r="V7" i="25"/>
  <c r="W4" i="16"/>
  <c r="V7" i="16"/>
  <c r="H30" i="28"/>
  <c r="I30" i="1"/>
  <c r="H36" i="28"/>
  <c r="I36" i="1"/>
  <c r="W4" i="1"/>
  <c r="V7" i="1"/>
  <c r="N7" i="19"/>
  <c r="O4" i="19"/>
  <c r="M4" i="21"/>
  <c r="L7" i="21"/>
  <c r="F31" i="28"/>
  <c r="I10" i="19"/>
  <c r="G31" i="1"/>
  <c r="V7" i="17"/>
  <c r="W4" i="17"/>
  <c r="V7" i="24"/>
  <c r="W4" i="24"/>
  <c r="E44" i="28"/>
  <c r="F10" i="21"/>
  <c r="G9" i="21"/>
  <c r="F43" i="1"/>
  <c r="W7" i="20"/>
  <c r="X4" i="20"/>
  <c r="H20" i="28"/>
  <c r="I20" i="1"/>
  <c r="W7" i="24" l="1"/>
  <c r="X4" i="24"/>
  <c r="X4" i="16"/>
  <c r="W7" i="16"/>
  <c r="X7" i="20"/>
  <c r="Y4" i="20"/>
  <c r="E45" i="28"/>
  <c r="F11" i="21"/>
  <c r="G10" i="21"/>
  <c r="F44" i="1"/>
  <c r="X4" i="17"/>
  <c r="W7" i="17"/>
  <c r="M7" i="21"/>
  <c r="N4" i="21"/>
  <c r="X4" i="1"/>
  <c r="W7" i="1"/>
  <c r="X4" i="25"/>
  <c r="W7" i="25"/>
  <c r="F32" i="28"/>
  <c r="I11" i="19"/>
  <c r="G32" i="1"/>
  <c r="H43" i="28"/>
  <c r="F44" i="28"/>
  <c r="I9" i="21"/>
  <c r="G43" i="1"/>
  <c r="H31" i="28"/>
  <c r="I31" i="1"/>
  <c r="O7" i="19"/>
  <c r="P4" i="19"/>
  <c r="X4" i="27"/>
  <c r="W7" i="27"/>
  <c r="E33" i="28"/>
  <c r="F13" i="19"/>
  <c r="G12" i="19"/>
  <c r="F33" i="1"/>
  <c r="Q4" i="19" l="1"/>
  <c r="P7" i="19"/>
  <c r="F33" i="28"/>
  <c r="I12" i="19"/>
  <c r="G33" i="1"/>
  <c r="Y4" i="27"/>
  <c r="X7" i="27"/>
  <c r="H32" i="28"/>
  <c r="I32" i="1"/>
  <c r="E46" i="28"/>
  <c r="G11" i="21"/>
  <c r="F45" i="1"/>
  <c r="Y4" i="1"/>
  <c r="X7" i="1"/>
  <c r="Y4" i="17"/>
  <c r="X7" i="17"/>
  <c r="X7" i="16"/>
  <c r="Y4" i="16"/>
  <c r="N7" i="21"/>
  <c r="O4" i="21"/>
  <c r="Y6" i="20"/>
  <c r="Z4" i="20"/>
  <c r="Y7" i="20"/>
  <c r="Y5" i="20"/>
  <c r="Y4" i="24"/>
  <c r="X7" i="24"/>
  <c r="E34" i="28"/>
  <c r="G13" i="19"/>
  <c r="F34" i="1"/>
  <c r="H44" i="28"/>
  <c r="I43" i="1"/>
  <c r="X7" i="25"/>
  <c r="Y4" i="25"/>
  <c r="F45" i="28"/>
  <c r="I10" i="21"/>
  <c r="G44" i="1"/>
  <c r="Z7" i="20" l="1"/>
  <c r="AA4" i="20"/>
  <c r="Y5" i="16"/>
  <c r="Z4" i="16"/>
  <c r="Y6" i="16"/>
  <c r="Y7" i="16"/>
  <c r="E47" i="28"/>
  <c r="G12" i="21"/>
  <c r="F46" i="1"/>
  <c r="H33" i="28"/>
  <c r="I33" i="1"/>
  <c r="Y7" i="25"/>
  <c r="Y5" i="25"/>
  <c r="Y6" i="25"/>
  <c r="Z4" i="25"/>
  <c r="Y7" i="24"/>
  <c r="Y5" i="24"/>
  <c r="Z4" i="24"/>
  <c r="Y6" i="24"/>
  <c r="Y7" i="1"/>
  <c r="Y5" i="1"/>
  <c r="Z4" i="1"/>
  <c r="Y6" i="1"/>
  <c r="P4" i="21"/>
  <c r="O7" i="21"/>
  <c r="Y7" i="27"/>
  <c r="Y6" i="27"/>
  <c r="Y5" i="27"/>
  <c r="Z4" i="27"/>
  <c r="F34" i="28"/>
  <c r="F14" i="19"/>
  <c r="I13" i="19"/>
  <c r="G34" i="1"/>
  <c r="H45" i="28"/>
  <c r="I44" i="1"/>
  <c r="Y7" i="17"/>
  <c r="Z4" i="17"/>
  <c r="Y6" i="17"/>
  <c r="Y5" i="17"/>
  <c r="F46" i="28"/>
  <c r="I11" i="21"/>
  <c r="G45" i="1"/>
  <c r="Q7" i="19"/>
  <c r="R4" i="19"/>
  <c r="H8" i="21" l="1"/>
  <c r="G42" i="28" s="1"/>
  <c r="F4" i="26"/>
  <c r="E35" i="28"/>
  <c r="G14" i="19"/>
  <c r="H8" i="19" s="1"/>
  <c r="G8" i="19" s="1"/>
  <c r="F35" i="1"/>
  <c r="AA4" i="25"/>
  <c r="Z7" i="25"/>
  <c r="Z7" i="24"/>
  <c r="AA4" i="24"/>
  <c r="AA7" i="20"/>
  <c r="AB4" i="20"/>
  <c r="R6" i="19"/>
  <c r="R7" i="19"/>
  <c r="S4" i="19"/>
  <c r="R5" i="19"/>
  <c r="H46" i="28"/>
  <c r="I45" i="1"/>
  <c r="Z7" i="17"/>
  <c r="AA4" i="17"/>
  <c r="Z7" i="27"/>
  <c r="AA4" i="27"/>
  <c r="AA4" i="1"/>
  <c r="Z7" i="1"/>
  <c r="H34" i="28"/>
  <c r="I34" i="1"/>
  <c r="Q4" i="21"/>
  <c r="P7" i="21"/>
  <c r="F47" i="28"/>
  <c r="I12" i="21"/>
  <c r="G46" i="1"/>
  <c r="AA4" i="16"/>
  <c r="Z7" i="16"/>
  <c r="G8" i="21" l="1"/>
  <c r="F4" i="22" s="1"/>
  <c r="H42" i="1"/>
  <c r="AB4" i="17"/>
  <c r="AA7" i="17"/>
  <c r="AB7" i="20"/>
  <c r="AC4" i="20"/>
  <c r="H47" i="28"/>
  <c r="I46" i="1"/>
  <c r="Q7" i="21"/>
  <c r="R4" i="21"/>
  <c r="AB4" i="1"/>
  <c r="AA7" i="1"/>
  <c r="AB4" i="25"/>
  <c r="AA7" i="25"/>
  <c r="F8" i="26"/>
  <c r="F9" i="26"/>
  <c r="G9" i="26" s="1"/>
  <c r="K4" i="26"/>
  <c r="AB4" i="27"/>
  <c r="AA7" i="27"/>
  <c r="AA7" i="24"/>
  <c r="AB4" i="24"/>
  <c r="T4" i="19"/>
  <c r="T7" i="19" s="1"/>
  <c r="S7" i="19"/>
  <c r="AB4" i="16"/>
  <c r="AA7" i="16"/>
  <c r="F35" i="28"/>
  <c r="I14" i="19"/>
  <c r="G35" i="1"/>
  <c r="G42" i="1" l="1"/>
  <c r="I8" i="21"/>
  <c r="H42" i="28" s="1"/>
  <c r="F42" i="28"/>
  <c r="G5" i="21"/>
  <c r="F4" i="23"/>
  <c r="F9" i="23" s="1"/>
  <c r="E51" i="28"/>
  <c r="F50" i="1"/>
  <c r="G29" i="28"/>
  <c r="H29" i="1"/>
  <c r="AB7" i="16"/>
  <c r="AC4" i="16"/>
  <c r="E52" i="28"/>
  <c r="F10" i="26"/>
  <c r="F51" i="1"/>
  <c r="K4" i="22"/>
  <c r="F8" i="22"/>
  <c r="R6" i="21"/>
  <c r="R7" i="21"/>
  <c r="S4" i="21"/>
  <c r="R5" i="21"/>
  <c r="AD4" i="20"/>
  <c r="AC7" i="20"/>
  <c r="H35" i="28"/>
  <c r="I35" i="1"/>
  <c r="AB7" i="25"/>
  <c r="AC4" i="25"/>
  <c r="U4" i="19"/>
  <c r="AC4" i="27"/>
  <c r="AB7" i="27"/>
  <c r="AC4" i="24"/>
  <c r="AB7" i="24"/>
  <c r="K5" i="26"/>
  <c r="L4" i="26"/>
  <c r="K6" i="26"/>
  <c r="K7" i="26"/>
  <c r="AC4" i="1"/>
  <c r="AB7" i="1"/>
  <c r="AC4" i="17"/>
  <c r="AB7" i="17"/>
  <c r="F8" i="23" l="1"/>
  <c r="E62" i="28" s="1"/>
  <c r="K4" i="23"/>
  <c r="K5" i="23" s="1"/>
  <c r="I42" i="1"/>
  <c r="M4" i="26"/>
  <c r="L7" i="26"/>
  <c r="K6" i="22"/>
  <c r="L4" i="22"/>
  <c r="K7" i="22"/>
  <c r="K5" i="22"/>
  <c r="AC7" i="17"/>
  <c r="AD4" i="17"/>
  <c r="AC7" i="24"/>
  <c r="AD4" i="24"/>
  <c r="AC7" i="25"/>
  <c r="AD4" i="25"/>
  <c r="E48" i="28"/>
  <c r="F9" i="22"/>
  <c r="F47" i="1"/>
  <c r="E53" i="28"/>
  <c r="G10" i="26"/>
  <c r="F52" i="1"/>
  <c r="F29" i="28"/>
  <c r="I8" i="19"/>
  <c r="G29" i="1"/>
  <c r="G5" i="19"/>
  <c r="AC7" i="27"/>
  <c r="AD4" i="27"/>
  <c r="AC7" i="1"/>
  <c r="AD4" i="1"/>
  <c r="AC7" i="16"/>
  <c r="AD4" i="16"/>
  <c r="T4" i="21"/>
  <c r="S7" i="21"/>
  <c r="G9" i="23"/>
  <c r="E63" i="28"/>
  <c r="F62" i="1"/>
  <c r="U7" i="19"/>
  <c r="V4" i="19"/>
  <c r="AD7" i="20"/>
  <c r="AE4" i="20"/>
  <c r="F52" i="28"/>
  <c r="I9" i="26"/>
  <c r="G51" i="1"/>
  <c r="L4" i="23" l="1"/>
  <c r="M4" i="23" s="1"/>
  <c r="F61" i="1"/>
  <c r="K6" i="23"/>
  <c r="K7" i="23"/>
  <c r="H52" i="28"/>
  <c r="I51" i="1"/>
  <c r="V7" i="19"/>
  <c r="W4" i="19"/>
  <c r="I9" i="23"/>
  <c r="F63" i="28"/>
  <c r="F10" i="23"/>
  <c r="G62" i="1"/>
  <c r="AD7" i="27"/>
  <c r="AE4" i="27"/>
  <c r="H29" i="28"/>
  <c r="I29" i="1"/>
  <c r="E49" i="28"/>
  <c r="G9" i="22"/>
  <c r="F11" i="22"/>
  <c r="F10" i="22"/>
  <c r="G10" i="22" s="1"/>
  <c r="I10" i="22" s="1"/>
  <c r="F48" i="1"/>
  <c r="AD7" i="24"/>
  <c r="AE4" i="24"/>
  <c r="AE7" i="20"/>
  <c r="AF4" i="20"/>
  <c r="U4" i="21"/>
  <c r="T7" i="21"/>
  <c r="AE4" i="1"/>
  <c r="AD7" i="1"/>
  <c r="N4" i="26"/>
  <c r="M7" i="26"/>
  <c r="AE4" i="16"/>
  <c r="AD7" i="16"/>
  <c r="F53" i="28"/>
  <c r="I10" i="26"/>
  <c r="G52" i="1"/>
  <c r="AD7" i="25"/>
  <c r="AE4" i="25"/>
  <c r="AD7" i="17"/>
  <c r="AE4" i="17"/>
  <c r="L7" i="22"/>
  <c r="M4" i="22"/>
  <c r="H8" i="26"/>
  <c r="L7" i="23" l="1"/>
  <c r="AF4" i="25"/>
  <c r="AE7" i="25"/>
  <c r="N7" i="26"/>
  <c r="O4" i="26"/>
  <c r="AE7" i="24"/>
  <c r="AF4" i="24"/>
  <c r="E50" i="28"/>
  <c r="G11" i="22"/>
  <c r="H8" i="22" s="1"/>
  <c r="F49" i="1"/>
  <c r="H63" i="28"/>
  <c r="I62" i="1"/>
  <c r="U7" i="21"/>
  <c r="V4" i="21"/>
  <c r="F49" i="28"/>
  <c r="I9" i="22"/>
  <c r="G48" i="1"/>
  <c r="M7" i="23"/>
  <c r="N4" i="23"/>
  <c r="W7" i="19"/>
  <c r="X4" i="19"/>
  <c r="M7" i="22"/>
  <c r="N4" i="22"/>
  <c r="AF4" i="17"/>
  <c r="AE7" i="17"/>
  <c r="AF4" i="16"/>
  <c r="AE7" i="16"/>
  <c r="AE7" i="1"/>
  <c r="AF4" i="1"/>
  <c r="AF5" i="20"/>
  <c r="AF6" i="20"/>
  <c r="AF7" i="20"/>
  <c r="AG4" i="20"/>
  <c r="E64" i="28"/>
  <c r="G10" i="23"/>
  <c r="F63" i="1"/>
  <c r="G51" i="28"/>
  <c r="H50" i="1"/>
  <c r="G8" i="26"/>
  <c r="H53" i="28"/>
  <c r="I52" i="1"/>
  <c r="AF4" i="27"/>
  <c r="AE7" i="27"/>
  <c r="G48" i="28" l="1"/>
  <c r="H47" i="1"/>
  <c r="G8" i="22"/>
  <c r="AF7" i="25"/>
  <c r="AF5" i="25"/>
  <c r="AF6" i="25"/>
  <c r="AG4" i="25"/>
  <c r="AG4" i="17"/>
  <c r="AF7" i="17"/>
  <c r="AF5" i="17"/>
  <c r="AF6" i="17"/>
  <c r="F50" i="28"/>
  <c r="I11" i="22"/>
  <c r="G49" i="1"/>
  <c r="O7" i="26"/>
  <c r="P4" i="26"/>
  <c r="AH4" i="20"/>
  <c r="AG7" i="20"/>
  <c r="AG4" i="1"/>
  <c r="AF6" i="1"/>
  <c r="AF7" i="1"/>
  <c r="AF5" i="1"/>
  <c r="Y4" i="19"/>
  <c r="X7" i="19"/>
  <c r="V7" i="21"/>
  <c r="W4" i="21"/>
  <c r="AG4" i="27"/>
  <c r="AF7" i="27"/>
  <c r="AF5" i="27"/>
  <c r="AF6" i="27"/>
  <c r="F51" i="28"/>
  <c r="I8" i="26"/>
  <c r="G50" i="1"/>
  <c r="G5" i="26"/>
  <c r="I10" i="23"/>
  <c r="F64" i="28"/>
  <c r="G63" i="1"/>
  <c r="O4" i="22"/>
  <c r="N7" i="22"/>
  <c r="N7" i="23"/>
  <c r="O4" i="23"/>
  <c r="H49" i="28"/>
  <c r="I48" i="1"/>
  <c r="H8" i="23"/>
  <c r="AF7" i="16"/>
  <c r="AF5" i="16"/>
  <c r="AF6" i="16"/>
  <c r="AG4" i="16"/>
  <c r="AG4" i="24"/>
  <c r="AF7" i="24"/>
  <c r="AF5" i="24"/>
  <c r="AF6" i="24"/>
  <c r="AG7" i="24" l="1"/>
  <c r="AH4" i="24"/>
  <c r="P4" i="23"/>
  <c r="O7" i="23"/>
  <c r="H50" i="28"/>
  <c r="I49" i="1"/>
  <c r="AH4" i="16"/>
  <c r="AG7" i="16"/>
  <c r="G62" i="28"/>
  <c r="H61" i="1"/>
  <c r="G8" i="23"/>
  <c r="H51" i="28"/>
  <c r="I50" i="1"/>
  <c r="Q4" i="26"/>
  <c r="P7" i="26"/>
  <c r="AG7" i="17"/>
  <c r="AH4" i="17"/>
  <c r="AH7" i="20"/>
  <c r="AI4" i="20"/>
  <c r="H64" i="28"/>
  <c r="I63" i="1"/>
  <c r="AG7" i="27"/>
  <c r="AH4" i="27"/>
  <c r="Y7" i="19"/>
  <c r="Y6" i="19"/>
  <c r="Y5" i="19"/>
  <c r="Z4" i="19"/>
  <c r="AG7" i="1"/>
  <c r="AH4" i="1"/>
  <c r="AH4" i="25"/>
  <c r="AG7" i="25"/>
  <c r="F48" i="28"/>
  <c r="I8" i="22"/>
  <c r="G47" i="1"/>
  <c r="G5" i="22"/>
  <c r="P4" i="22"/>
  <c r="O7" i="22"/>
  <c r="W7" i="21"/>
  <c r="X4" i="21"/>
  <c r="AH7" i="25" l="1"/>
  <c r="AI4" i="25"/>
  <c r="Y4" i="21"/>
  <c r="X7" i="21"/>
  <c r="Z7" i="19"/>
  <c r="AA4" i="19"/>
  <c r="AH7" i="27"/>
  <c r="AI4" i="27"/>
  <c r="AJ4" i="20"/>
  <c r="AI7" i="20"/>
  <c r="H48" i="28"/>
  <c r="I47" i="1"/>
  <c r="AI4" i="1"/>
  <c r="AH7" i="1"/>
  <c r="R4" i="26"/>
  <c r="Q7" i="26"/>
  <c r="I8" i="23"/>
  <c r="F62" i="28"/>
  <c r="F5" i="28" s="1"/>
  <c r="G61" i="1"/>
  <c r="G5" i="1" s="1"/>
  <c r="G5" i="23"/>
  <c r="AI4" i="16"/>
  <c r="AH7" i="16"/>
  <c r="P7" i="23"/>
  <c r="Q4" i="23"/>
  <c r="P7" i="22"/>
  <c r="Q4" i="22"/>
  <c r="AH7" i="17"/>
  <c r="AI4" i="17"/>
  <c r="AH7" i="24"/>
  <c r="AI4" i="24"/>
  <c r="R7" i="26" l="1"/>
  <c r="R5" i="26"/>
  <c r="R6" i="26"/>
  <c r="S4" i="26"/>
  <c r="AI7" i="24"/>
  <c r="AJ4" i="24"/>
  <c r="Q7" i="22"/>
  <c r="R4" i="22"/>
  <c r="AA7" i="19"/>
  <c r="AB4" i="19"/>
  <c r="AI7" i="25"/>
  <c r="AJ4" i="25"/>
  <c r="Y7" i="21"/>
  <c r="Y5" i="21"/>
  <c r="Y6" i="21"/>
  <c r="Z4" i="21"/>
  <c r="AJ4" i="16"/>
  <c r="AI7" i="16"/>
  <c r="H62" i="28"/>
  <c r="I61" i="1"/>
  <c r="AJ4" i="1"/>
  <c r="AI7" i="1"/>
  <c r="AJ7" i="20"/>
  <c r="AK4" i="20"/>
  <c r="AJ4" i="17"/>
  <c r="AI7" i="17"/>
  <c r="Q7" i="23"/>
  <c r="R4" i="23"/>
  <c r="AJ4" i="27"/>
  <c r="AI7" i="27"/>
  <c r="AK4" i="27" l="1"/>
  <c r="AJ7" i="27"/>
  <c r="AK4" i="17"/>
  <c r="AJ7" i="17"/>
  <c r="AK4" i="1"/>
  <c r="AJ7" i="1"/>
  <c r="AJ7" i="16"/>
  <c r="AK4" i="16"/>
  <c r="R5" i="23"/>
  <c r="R7" i="23"/>
  <c r="S4" i="23"/>
  <c r="R6" i="23"/>
  <c r="AL4" i="20"/>
  <c r="AK7" i="20"/>
  <c r="Z7" i="21"/>
  <c r="AA4" i="21"/>
  <c r="AJ7" i="25"/>
  <c r="AK4" i="25"/>
  <c r="S4" i="22"/>
  <c r="R6" i="22"/>
  <c r="R5" i="22"/>
  <c r="R7" i="22"/>
  <c r="S7" i="26"/>
  <c r="T4" i="26"/>
  <c r="AC4" i="19"/>
  <c r="AB7" i="19"/>
  <c r="AK4" i="24"/>
  <c r="AJ7" i="24"/>
  <c r="AL7" i="20" l="1"/>
  <c r="AM4" i="20"/>
  <c r="AK7" i="1"/>
  <c r="AL4" i="1"/>
  <c r="AK7" i="27"/>
  <c r="AL4" i="27"/>
  <c r="U4" i="26"/>
  <c r="T7" i="26"/>
  <c r="AA7" i="21"/>
  <c r="AB4" i="21"/>
  <c r="AK7" i="16"/>
  <c r="AL4" i="16"/>
  <c r="AC7" i="19"/>
  <c r="AD4" i="19"/>
  <c r="AK7" i="24"/>
  <c r="AL4" i="24"/>
  <c r="T4" i="22"/>
  <c r="S7" i="22"/>
  <c r="T4" i="23"/>
  <c r="S7" i="23"/>
  <c r="AK7" i="17"/>
  <c r="AL4" i="17"/>
  <c r="AL4" i="25"/>
  <c r="AK7" i="25"/>
  <c r="AM4" i="1" l="1"/>
  <c r="AL7" i="1"/>
  <c r="T7" i="22"/>
  <c r="U4" i="22"/>
  <c r="AL7" i="24"/>
  <c r="AM4" i="24"/>
  <c r="AM4" i="16"/>
  <c r="AL7" i="16"/>
  <c r="AM4" i="25"/>
  <c r="AL7" i="25"/>
  <c r="T7" i="23"/>
  <c r="U4" i="23"/>
  <c r="V4" i="26"/>
  <c r="U7" i="26"/>
  <c r="AL7" i="17"/>
  <c r="AM4" i="17"/>
  <c r="AD7" i="19"/>
  <c r="AE4" i="19"/>
  <c r="AC4" i="21"/>
  <c r="AB7" i="21"/>
  <c r="AL7" i="27"/>
  <c r="AM4" i="27"/>
  <c r="AM5" i="20"/>
  <c r="AM7" i="20"/>
  <c r="AM6" i="20"/>
  <c r="AN4" i="20"/>
  <c r="AC7" i="21" l="1"/>
  <c r="AD4" i="21"/>
  <c r="AM6" i="16"/>
  <c r="AN4" i="16"/>
  <c r="AM7" i="16"/>
  <c r="AM5" i="16"/>
  <c r="AN7" i="20"/>
  <c r="AO4" i="20"/>
  <c r="AM5" i="27"/>
  <c r="AM6" i="27"/>
  <c r="AN4" i="27"/>
  <c r="AM7" i="27"/>
  <c r="AE7" i="19"/>
  <c r="AF4" i="19"/>
  <c r="AM5" i="24"/>
  <c r="AM7" i="24"/>
  <c r="AM6" i="24"/>
  <c r="AN4" i="24"/>
  <c r="V7" i="26"/>
  <c r="W4" i="26"/>
  <c r="AM6" i="25"/>
  <c r="AM5" i="25"/>
  <c r="AN4" i="25"/>
  <c r="AM7" i="25"/>
  <c r="AM5" i="1"/>
  <c r="AM6" i="1"/>
  <c r="AN4" i="1"/>
  <c r="AM7" i="1"/>
  <c r="AM5" i="17"/>
  <c r="AM6" i="17"/>
  <c r="AN4" i="17"/>
  <c r="AM7" i="17"/>
  <c r="U7" i="23"/>
  <c r="V4" i="23"/>
  <c r="U7" i="22"/>
  <c r="V4" i="22"/>
  <c r="AO4" i="17" l="1"/>
  <c r="AN7" i="17"/>
  <c r="W4" i="22"/>
  <c r="V7" i="22"/>
  <c r="W7" i="26"/>
  <c r="X4" i="26"/>
  <c r="AP4" i="20"/>
  <c r="AO7" i="20"/>
  <c r="AN7" i="16"/>
  <c r="AO4" i="16"/>
  <c r="AO4" i="1"/>
  <c r="AN7" i="1"/>
  <c r="AO4" i="27"/>
  <c r="AN7" i="27"/>
  <c r="V7" i="23"/>
  <c r="W4" i="23"/>
  <c r="AO4" i="24"/>
  <c r="AN7" i="24"/>
  <c r="AG4" i="19"/>
  <c r="AF6" i="19"/>
  <c r="AF7" i="19"/>
  <c r="AF5" i="19"/>
  <c r="AE4" i="21"/>
  <c r="AD7" i="21"/>
  <c r="AN7" i="25"/>
  <c r="AO4" i="25"/>
  <c r="X4" i="22" l="1"/>
  <c r="W7" i="22"/>
  <c r="X4" i="23"/>
  <c r="W7" i="23"/>
  <c r="AE7" i="21"/>
  <c r="AF4" i="21"/>
  <c r="AG7" i="19"/>
  <c r="AH4" i="19"/>
  <c r="AO7" i="1"/>
  <c r="AP4" i="1"/>
  <c r="AP7" i="20"/>
  <c r="AQ4" i="20"/>
  <c r="AO7" i="25"/>
  <c r="AP4" i="25"/>
  <c r="AP4" i="16"/>
  <c r="AO7" i="16"/>
  <c r="Y4" i="26"/>
  <c r="X7" i="26"/>
  <c r="AO7" i="24"/>
  <c r="AP4" i="24"/>
  <c r="AO7" i="27"/>
  <c r="AP4" i="27"/>
  <c r="AO7" i="17"/>
  <c r="AP4" i="17"/>
  <c r="AP7" i="17" l="1"/>
  <c r="AQ4" i="17"/>
  <c r="AP7" i="24"/>
  <c r="AQ4" i="24"/>
  <c r="AR4" i="20"/>
  <c r="AQ7" i="20"/>
  <c r="AH7" i="19"/>
  <c r="AI4" i="19"/>
  <c r="X7" i="23"/>
  <c r="Y4" i="23"/>
  <c r="AP7" i="27"/>
  <c r="AQ4" i="27"/>
  <c r="AQ4" i="25"/>
  <c r="AP7" i="25"/>
  <c r="AQ4" i="1"/>
  <c r="AP7" i="1"/>
  <c r="AG4" i="21"/>
  <c r="AF7" i="21"/>
  <c r="AF6" i="21"/>
  <c r="AF5" i="21"/>
  <c r="AQ4" i="16"/>
  <c r="AP7" i="16"/>
  <c r="Y6" i="26"/>
  <c r="Z4" i="26"/>
  <c r="Y7" i="26"/>
  <c r="Y5" i="26"/>
  <c r="X7" i="22"/>
  <c r="Y4" i="22"/>
  <c r="Y5" i="22" l="1"/>
  <c r="Y7" i="22"/>
  <c r="Z4" i="22"/>
  <c r="Y6" i="22"/>
  <c r="Z7" i="26"/>
  <c r="AA4" i="26"/>
  <c r="AQ7" i="27"/>
  <c r="AR4" i="27"/>
  <c r="AI7" i="19"/>
  <c r="AJ4" i="19"/>
  <c r="AQ7" i="24"/>
  <c r="AR4" i="24"/>
  <c r="Y7" i="23"/>
  <c r="Y6" i="23"/>
  <c r="Y5" i="23"/>
  <c r="Z4" i="23"/>
  <c r="AR4" i="17"/>
  <c r="AQ7" i="17"/>
  <c r="AQ7" i="1"/>
  <c r="AR4" i="1"/>
  <c r="AR4" i="16"/>
  <c r="AQ7" i="16"/>
  <c r="AG7" i="21"/>
  <c r="AH4" i="21"/>
  <c r="AR4" i="25"/>
  <c r="AQ7" i="25"/>
  <c r="AR7" i="20"/>
  <c r="AS4" i="20"/>
  <c r="AR7" i="25" l="1"/>
  <c r="AS4" i="25"/>
  <c r="AT4" i="20"/>
  <c r="AS7" i="20"/>
  <c r="AH7" i="21"/>
  <c r="AI4" i="21"/>
  <c r="AS4" i="1"/>
  <c r="AR7" i="1"/>
  <c r="AA4" i="23"/>
  <c r="Z7" i="23"/>
  <c r="AS4" i="24"/>
  <c r="AR7" i="24"/>
  <c r="AS4" i="27"/>
  <c r="AR7" i="27"/>
  <c r="AA4" i="22"/>
  <c r="Z7" i="22"/>
  <c r="AK4" i="19"/>
  <c r="AJ7" i="19"/>
  <c r="AB4" i="26"/>
  <c r="AA7" i="26"/>
  <c r="AR7" i="16"/>
  <c r="AS4" i="16"/>
  <c r="AS4" i="17"/>
  <c r="AR7" i="17"/>
  <c r="AS7" i="17" l="1"/>
  <c r="AT4" i="17"/>
  <c r="AB4" i="22"/>
  <c r="AA7" i="22"/>
  <c r="AS7" i="1"/>
  <c r="AT4" i="1"/>
  <c r="AS7" i="16"/>
  <c r="AT4" i="16"/>
  <c r="AJ4" i="21"/>
  <c r="AI7" i="21"/>
  <c r="AS7" i="25"/>
  <c r="AT4" i="25"/>
  <c r="AC4" i="26"/>
  <c r="AB7" i="26"/>
  <c r="AS7" i="24"/>
  <c r="AT4" i="24"/>
  <c r="AT7" i="20"/>
  <c r="AT5" i="20"/>
  <c r="AT6" i="20"/>
  <c r="AU4" i="20"/>
  <c r="AK7" i="19"/>
  <c r="AL4" i="19"/>
  <c r="AS7" i="27"/>
  <c r="AT4" i="27"/>
  <c r="AB4" i="23"/>
  <c r="AA7" i="23"/>
  <c r="AT6" i="27" l="1"/>
  <c r="AT5" i="27"/>
  <c r="AT7" i="27"/>
  <c r="AU4" i="27"/>
  <c r="AU7" i="20"/>
  <c r="AV4" i="20"/>
  <c r="AT6" i="24"/>
  <c r="AT7" i="24"/>
  <c r="AU4" i="24"/>
  <c r="AT5" i="24"/>
  <c r="AT7" i="25"/>
  <c r="AT6" i="25"/>
  <c r="AU4" i="25"/>
  <c r="AT5" i="25"/>
  <c r="AU4" i="16"/>
  <c r="AT7" i="16"/>
  <c r="AT6" i="16"/>
  <c r="AT5" i="16"/>
  <c r="AT6" i="1"/>
  <c r="AU4" i="1"/>
  <c r="AT7" i="1"/>
  <c r="AT5" i="1"/>
  <c r="AT6" i="17"/>
  <c r="AT7" i="17"/>
  <c r="AU4" i="17"/>
  <c r="AT5" i="17"/>
  <c r="AB7" i="22"/>
  <c r="AC4" i="22"/>
  <c r="AL7" i="19"/>
  <c r="AM4" i="19"/>
  <c r="AB7" i="23"/>
  <c r="AC4" i="23"/>
  <c r="AD4" i="26"/>
  <c r="AC7" i="26"/>
  <c r="AK4" i="21"/>
  <c r="AJ7" i="21"/>
  <c r="AK7" i="21" l="1"/>
  <c r="AL4" i="21"/>
  <c r="AC7" i="23"/>
  <c r="AD4" i="23"/>
  <c r="AC7" i="22"/>
  <c r="AD4" i="22"/>
  <c r="AV4" i="1"/>
  <c r="AU7" i="1"/>
  <c r="AU7" i="27"/>
  <c r="AV4" i="27"/>
  <c r="AV4" i="16"/>
  <c r="AU7" i="16"/>
  <c r="AV7" i="20"/>
  <c r="AW4" i="20"/>
  <c r="AM5" i="19"/>
  <c r="AM7" i="19"/>
  <c r="AM6" i="19"/>
  <c r="AN4" i="19"/>
  <c r="AD7" i="26"/>
  <c r="AE4" i="26"/>
  <c r="AV4" i="17"/>
  <c r="AU7" i="17"/>
  <c r="AV4" i="25"/>
  <c r="AU7" i="25"/>
  <c r="AV4" i="24"/>
  <c r="AU7" i="24"/>
  <c r="AV7" i="25" l="1"/>
  <c r="AW4" i="25"/>
  <c r="AW4" i="1"/>
  <c r="AV7" i="1"/>
  <c r="AE7" i="26"/>
  <c r="AF4" i="26"/>
  <c r="AD7" i="23"/>
  <c r="AE4" i="23"/>
  <c r="AV7" i="16"/>
  <c r="AW4" i="16"/>
  <c r="AO4" i="19"/>
  <c r="AN7" i="19"/>
  <c r="AX4" i="20"/>
  <c r="AW7" i="20"/>
  <c r="AV7" i="27"/>
  <c r="AW4" i="27"/>
  <c r="AE4" i="22"/>
  <c r="AD7" i="22"/>
  <c r="AL7" i="21"/>
  <c r="AM4" i="21"/>
  <c r="AW4" i="24"/>
  <c r="AV7" i="24"/>
  <c r="AW4" i="17"/>
  <c r="AV7" i="17"/>
  <c r="AW7" i="1" l="1"/>
  <c r="AX4" i="1"/>
  <c r="AM5" i="21"/>
  <c r="AM7" i="21"/>
  <c r="AM6" i="21"/>
  <c r="AN4" i="21"/>
  <c r="AW7" i="27"/>
  <c r="AX4" i="27"/>
  <c r="AF4" i="23"/>
  <c r="AE7" i="23"/>
  <c r="AW7" i="17"/>
  <c r="AX4" i="17"/>
  <c r="AX4" i="16"/>
  <c r="AW7" i="16"/>
  <c r="AG4" i="26"/>
  <c r="AF7" i="26"/>
  <c r="AF5" i="26"/>
  <c r="AF6" i="26"/>
  <c r="AW7" i="25"/>
  <c r="AX4" i="25"/>
  <c r="AO7" i="19"/>
  <c r="AP4" i="19"/>
  <c r="AW7" i="24"/>
  <c r="AX4" i="24"/>
  <c r="AF4" i="22"/>
  <c r="AE7" i="22"/>
  <c r="AX7" i="20"/>
  <c r="AY4" i="20"/>
  <c r="AH4" i="26" l="1"/>
  <c r="AG7" i="26"/>
  <c r="AY7" i="20"/>
  <c r="AZ4" i="20"/>
  <c r="AX7" i="24"/>
  <c r="AY4" i="24"/>
  <c r="AX7" i="25"/>
  <c r="AY4" i="25"/>
  <c r="AX7" i="17"/>
  <c r="AY4" i="17"/>
  <c r="AY4" i="27"/>
  <c r="AX7" i="27"/>
  <c r="AP7" i="19"/>
  <c r="AQ4" i="19"/>
  <c r="AO4" i="21"/>
  <c r="AN7" i="21"/>
  <c r="AY4" i="1"/>
  <c r="AX7" i="1"/>
  <c r="AF7" i="22"/>
  <c r="AF5" i="22"/>
  <c r="AF6" i="22"/>
  <c r="AG4" i="22"/>
  <c r="AY4" i="16"/>
  <c r="AX7" i="16"/>
  <c r="AF5" i="23"/>
  <c r="AG4" i="23"/>
  <c r="AF6" i="23"/>
  <c r="AF7" i="23"/>
  <c r="AY7" i="25" l="1"/>
  <c r="AZ4" i="25"/>
  <c r="AZ7" i="20"/>
  <c r="BA4" i="20"/>
  <c r="AZ4" i="16"/>
  <c r="AY7" i="16"/>
  <c r="AG7" i="23"/>
  <c r="AH4" i="23"/>
  <c r="AG7" i="22"/>
  <c r="AH4" i="22"/>
  <c r="AQ7" i="19"/>
  <c r="AR4" i="19"/>
  <c r="AZ4" i="17"/>
  <c r="AY7" i="17"/>
  <c r="AY7" i="24"/>
  <c r="AZ4" i="24"/>
  <c r="AO7" i="21"/>
  <c r="AP4" i="21"/>
  <c r="AZ4" i="27"/>
  <c r="AY7" i="27"/>
  <c r="AZ4" i="1"/>
  <c r="AY7" i="1"/>
  <c r="AH7" i="26"/>
  <c r="AI4" i="26"/>
  <c r="AI7" i="26" l="1"/>
  <c r="AJ4" i="26"/>
  <c r="BA4" i="24"/>
  <c r="AZ7" i="24"/>
  <c r="AS4" i="19"/>
  <c r="AR7" i="19"/>
  <c r="AH7" i="23"/>
  <c r="AI4" i="23"/>
  <c r="BA6" i="20"/>
  <c r="BB4" i="20"/>
  <c r="BA7" i="20"/>
  <c r="BA5" i="20"/>
  <c r="AP7" i="21"/>
  <c r="AQ4" i="21"/>
  <c r="AI4" i="22"/>
  <c r="AH7" i="22"/>
  <c r="AZ7" i="25"/>
  <c r="BA4" i="25"/>
  <c r="BA4" i="27"/>
  <c r="AZ7" i="27"/>
  <c r="BA4" i="1"/>
  <c r="AZ7" i="1"/>
  <c r="BA4" i="17"/>
  <c r="AZ7" i="17"/>
  <c r="AZ7" i="16"/>
  <c r="BA4" i="16"/>
  <c r="AI7" i="23" l="1"/>
  <c r="AJ4" i="23"/>
  <c r="BA7" i="27"/>
  <c r="BB4" i="27"/>
  <c r="BA6" i="27"/>
  <c r="BA5" i="27"/>
  <c r="AJ4" i="22"/>
  <c r="AI7" i="22"/>
  <c r="BA7" i="24"/>
  <c r="BA6" i="24"/>
  <c r="BA5" i="24"/>
  <c r="BB4" i="24"/>
  <c r="BA5" i="16"/>
  <c r="BA6" i="16"/>
  <c r="BB4" i="16"/>
  <c r="BA7" i="16"/>
  <c r="BA6" i="25"/>
  <c r="BB4" i="25"/>
  <c r="BA5" i="25"/>
  <c r="BA7" i="25"/>
  <c r="AQ7" i="21"/>
  <c r="AR4" i="21"/>
  <c r="BB7" i="20"/>
  <c r="BC4" i="20"/>
  <c r="AK4" i="26"/>
  <c r="AJ7" i="26"/>
  <c r="BA7" i="17"/>
  <c r="BA6" i="17"/>
  <c r="BA5" i="17"/>
  <c r="BB4" i="17"/>
  <c r="BA7" i="1"/>
  <c r="BA5" i="1"/>
  <c r="BA6" i="1"/>
  <c r="BB4" i="1"/>
  <c r="AS7" i="19"/>
  <c r="AT4" i="19"/>
  <c r="AL4" i="26" l="1"/>
  <c r="AK7" i="26"/>
  <c r="AT6" i="19"/>
  <c r="AT5" i="19"/>
  <c r="AT7" i="19"/>
  <c r="AU4" i="19"/>
  <c r="BC7" i="20"/>
  <c r="BD4" i="20"/>
  <c r="BC4" i="24"/>
  <c r="BB7" i="24"/>
  <c r="BB7" i="27"/>
  <c r="BC4" i="27"/>
  <c r="AJ7" i="22"/>
  <c r="AK4" i="22"/>
  <c r="BC4" i="1"/>
  <c r="BB7" i="1"/>
  <c r="BB7" i="17"/>
  <c r="BC4" i="17"/>
  <c r="AS4" i="21"/>
  <c r="AR7" i="21"/>
  <c r="BC4" i="25"/>
  <c r="BB7" i="25"/>
  <c r="AJ7" i="23"/>
  <c r="AK4" i="23"/>
  <c r="BC4" i="16"/>
  <c r="BB7" i="16"/>
  <c r="BC7" i="27" l="1"/>
  <c r="BD4" i="27"/>
  <c r="BE4" i="20"/>
  <c r="BD7" i="20"/>
  <c r="AK7" i="23"/>
  <c r="AL4" i="23"/>
  <c r="BD4" i="17"/>
  <c r="BC7" i="17"/>
  <c r="AK7" i="22"/>
  <c r="AL4" i="22"/>
  <c r="AU7" i="19"/>
  <c r="AV4" i="19"/>
  <c r="AS7" i="21"/>
  <c r="AT4" i="21"/>
  <c r="BC7" i="1"/>
  <c r="BD4" i="1"/>
  <c r="BD4" i="16"/>
  <c r="BC7" i="16"/>
  <c r="BD4" i="25"/>
  <c r="BC7" i="25"/>
  <c r="BC7" i="24"/>
  <c r="BD4" i="24"/>
  <c r="AL7" i="26"/>
  <c r="AM4" i="26"/>
  <c r="AM5" i="26" l="1"/>
  <c r="AM7" i="26"/>
  <c r="AM6" i="26"/>
  <c r="AN4" i="26"/>
  <c r="BE4" i="1"/>
  <c r="BD7" i="1"/>
  <c r="AW4" i="19"/>
  <c r="AV7" i="19"/>
  <c r="BE4" i="17"/>
  <c r="BD7" i="17"/>
  <c r="BF4" i="20"/>
  <c r="BE7" i="20"/>
  <c r="BE4" i="24"/>
  <c r="BD7" i="24"/>
  <c r="AT6" i="21"/>
  <c r="AT5" i="21"/>
  <c r="AT7" i="21"/>
  <c r="AU4" i="21"/>
  <c r="AM4" i="22"/>
  <c r="AL7" i="22"/>
  <c r="AM4" i="23"/>
  <c r="AL7" i="23"/>
  <c r="BE4" i="27"/>
  <c r="BD7" i="27"/>
  <c r="BD7" i="25"/>
  <c r="BE4" i="25"/>
  <c r="BD7" i="16"/>
  <c r="BE4" i="16"/>
  <c r="BE7" i="27" l="1"/>
  <c r="BF4" i="27"/>
  <c r="BF7" i="20"/>
  <c r="BG4" i="20"/>
  <c r="BF4" i="16"/>
  <c r="BE7" i="16"/>
  <c r="AO4" i="26"/>
  <c r="AN7" i="26"/>
  <c r="AM6" i="22"/>
  <c r="AN4" i="22"/>
  <c r="AM7" i="22"/>
  <c r="AM5" i="22"/>
  <c r="AW7" i="19"/>
  <c r="AX4" i="19"/>
  <c r="AU7" i="21"/>
  <c r="AV4" i="21"/>
  <c r="BE7" i="25"/>
  <c r="BF4" i="25"/>
  <c r="AM6" i="23"/>
  <c r="AN4" i="23"/>
  <c r="AM5" i="23"/>
  <c r="AM7" i="23"/>
  <c r="BE7" i="24"/>
  <c r="BF4" i="24"/>
  <c r="BE7" i="17"/>
  <c r="BF4" i="17"/>
  <c r="BE7" i="1"/>
  <c r="BF4" i="1"/>
  <c r="BG4" i="1" l="1"/>
  <c r="BF7" i="1"/>
  <c r="BG4" i="24"/>
  <c r="BF7" i="24"/>
  <c r="AN7" i="23"/>
  <c r="AO4" i="23"/>
  <c r="AW4" i="21"/>
  <c r="AV7" i="21"/>
  <c r="BH4" i="20"/>
  <c r="BG7" i="20"/>
  <c r="AP4" i="26"/>
  <c r="AO7" i="26"/>
  <c r="BF7" i="17"/>
  <c r="BG4" i="17"/>
  <c r="BG4" i="25"/>
  <c r="BF7" i="25"/>
  <c r="AX7" i="19"/>
  <c r="AY4" i="19"/>
  <c r="AN7" i="22"/>
  <c r="AO4" i="22"/>
  <c r="BG4" i="27"/>
  <c r="BF7" i="27"/>
  <c r="BG4" i="16"/>
  <c r="BF7" i="16"/>
  <c r="AO7" i="22" l="1"/>
  <c r="AP4" i="22"/>
  <c r="BH4" i="16"/>
  <c r="BG7" i="16"/>
  <c r="BH4" i="25"/>
  <c r="BG7" i="25"/>
  <c r="BH4" i="24"/>
  <c r="BG7" i="24"/>
  <c r="AY7" i="19"/>
  <c r="AZ4" i="19"/>
  <c r="BH4" i="17"/>
  <c r="BG7" i="17"/>
  <c r="AO7" i="23"/>
  <c r="AP4" i="23"/>
  <c r="AP7" i="26"/>
  <c r="AQ4" i="26"/>
  <c r="AW7" i="21"/>
  <c r="AX4" i="21"/>
  <c r="BG7" i="27"/>
  <c r="BH4" i="27"/>
  <c r="BH6" i="20"/>
  <c r="BH7" i="20"/>
  <c r="BH5" i="20"/>
  <c r="BI4" i="20"/>
  <c r="BH4" i="1"/>
  <c r="BG7" i="1"/>
  <c r="BJ4" i="20" l="1"/>
  <c r="BI7" i="20"/>
  <c r="BH7" i="27"/>
  <c r="BI4" i="27"/>
  <c r="BH5" i="27"/>
  <c r="BH6" i="27"/>
  <c r="AR4" i="26"/>
  <c r="AQ7" i="26"/>
  <c r="BI4" i="17"/>
  <c r="BH7" i="17"/>
  <c r="BH5" i="17"/>
  <c r="BH6" i="17"/>
  <c r="BI4" i="24"/>
  <c r="BH7" i="24"/>
  <c r="BH5" i="24"/>
  <c r="BH6" i="24"/>
  <c r="BH7" i="16"/>
  <c r="BH5" i="16"/>
  <c r="BH6" i="16"/>
  <c r="BI4" i="16"/>
  <c r="AX7" i="21"/>
  <c r="AY4" i="21"/>
  <c r="AP7" i="23"/>
  <c r="AQ4" i="23"/>
  <c r="BA4" i="19"/>
  <c r="AZ7" i="19"/>
  <c r="AQ4" i="22"/>
  <c r="AP7" i="22"/>
  <c r="BI4" i="1"/>
  <c r="BH7" i="1"/>
  <c r="BH5" i="1"/>
  <c r="BH6" i="1"/>
  <c r="BH7" i="25"/>
  <c r="BH5" i="25"/>
  <c r="BI4" i="25"/>
  <c r="BH6" i="25"/>
  <c r="AZ4" i="21" l="1"/>
  <c r="AY7" i="21"/>
  <c r="BI7" i="1"/>
  <c r="BJ4" i="1"/>
  <c r="AR4" i="23"/>
  <c r="AQ7" i="23"/>
  <c r="BI7" i="16"/>
  <c r="BJ4" i="16"/>
  <c r="BI7" i="27"/>
  <c r="BJ4" i="27"/>
  <c r="AR4" i="22"/>
  <c r="AQ7" i="22"/>
  <c r="AS4" i="26"/>
  <c r="AR7" i="26"/>
  <c r="BI7" i="25"/>
  <c r="BJ4" i="25"/>
  <c r="BA7" i="19"/>
  <c r="BB4" i="19"/>
  <c r="BA5" i="19"/>
  <c r="BA6" i="19"/>
  <c r="BI7" i="24"/>
  <c r="BJ4" i="24"/>
  <c r="BI7" i="17"/>
  <c r="BJ4" i="17"/>
  <c r="BJ7" i="20"/>
  <c r="BK4" i="20"/>
  <c r="BK7" i="20" l="1"/>
  <c r="BL4" i="20"/>
  <c r="BJ7" i="24"/>
  <c r="BK4" i="24"/>
  <c r="BB7" i="19"/>
  <c r="BC4" i="19"/>
  <c r="BJ7" i="17"/>
  <c r="BK4" i="17"/>
  <c r="BJ7" i="25"/>
  <c r="BK4" i="25"/>
  <c r="BK4" i="16"/>
  <c r="BJ7" i="16"/>
  <c r="BK4" i="1"/>
  <c r="BJ7" i="1"/>
  <c r="BJ7" i="27"/>
  <c r="BK4" i="27"/>
  <c r="AR7" i="22"/>
  <c r="AS4" i="22"/>
  <c r="AT4" i="26"/>
  <c r="AS7" i="26"/>
  <c r="AS4" i="23"/>
  <c r="AR7" i="23"/>
  <c r="BA4" i="21"/>
  <c r="AZ7" i="21"/>
  <c r="AT7" i="26" l="1"/>
  <c r="AT5" i="26"/>
  <c r="AT6" i="26"/>
  <c r="AU4" i="26"/>
  <c r="BL4" i="16"/>
  <c r="BK7" i="16"/>
  <c r="BL4" i="27"/>
  <c r="BK7" i="27"/>
  <c r="BL4" i="17"/>
  <c r="BK7" i="17"/>
  <c r="BK7" i="24"/>
  <c r="BL4" i="24"/>
  <c r="BA7" i="21"/>
  <c r="BA5" i="21"/>
  <c r="BB4" i="21"/>
  <c r="BA6" i="21"/>
  <c r="AS7" i="22"/>
  <c r="AT4" i="22"/>
  <c r="BL4" i="25"/>
  <c r="BK7" i="25"/>
  <c r="BC7" i="19"/>
  <c r="BD4" i="19"/>
  <c r="BM4" i="20"/>
  <c r="BL7" i="20"/>
  <c r="AS7" i="23"/>
  <c r="AT4" i="23"/>
  <c r="BL4" i="1"/>
  <c r="BK7" i="1"/>
  <c r="BM4" i="24" l="1"/>
  <c r="BL7" i="24"/>
  <c r="AU7" i="26"/>
  <c r="AV4" i="26"/>
  <c r="BM4" i="1"/>
  <c r="BL7" i="1"/>
  <c r="BN4" i="20"/>
  <c r="BM7" i="20"/>
  <c r="BB7" i="21"/>
  <c r="BC4" i="21"/>
  <c r="AT7" i="23"/>
  <c r="AT5" i="23"/>
  <c r="AT6" i="23"/>
  <c r="AU4" i="23"/>
  <c r="BE4" i="19"/>
  <c r="BD7" i="19"/>
  <c r="AU4" i="22"/>
  <c r="AT7" i="22"/>
  <c r="AT6" i="22"/>
  <c r="AT5" i="22"/>
  <c r="BL7" i="25"/>
  <c r="BM4" i="25"/>
  <c r="BM4" i="27"/>
  <c r="BL7" i="27"/>
  <c r="BM4" i="17"/>
  <c r="BL7" i="17"/>
  <c r="BL7" i="16"/>
  <c r="BM4" i="16"/>
  <c r="AW4" i="26" l="1"/>
  <c r="AV7" i="26"/>
  <c r="BM7" i="24"/>
  <c r="BN4" i="24"/>
  <c r="BN4" i="16"/>
  <c r="BM7" i="16"/>
  <c r="BM7" i="27"/>
  <c r="BN4" i="27"/>
  <c r="BE7" i="19"/>
  <c r="BF4" i="19"/>
  <c r="BN7" i="20"/>
  <c r="BO4" i="20"/>
  <c r="BM7" i="17"/>
  <c r="BN4" i="17"/>
  <c r="AV4" i="22"/>
  <c r="AU7" i="22"/>
  <c r="BM7" i="1"/>
  <c r="BN4" i="1"/>
  <c r="BM7" i="25"/>
  <c r="BN4" i="25"/>
  <c r="AV4" i="23"/>
  <c r="AU7" i="23"/>
  <c r="BC7" i="21"/>
  <c r="BD4" i="21"/>
  <c r="BE4" i="21" l="1"/>
  <c r="BD7" i="21"/>
  <c r="BN7" i="25"/>
  <c r="BO4" i="25"/>
  <c r="BO7" i="20"/>
  <c r="BO5" i="20"/>
  <c r="BP4" i="20"/>
  <c r="BO6" i="20"/>
  <c r="BN7" i="27"/>
  <c r="BO4" i="27"/>
  <c r="BN7" i="24"/>
  <c r="BO4" i="24"/>
  <c r="AV7" i="22"/>
  <c r="AW4" i="22"/>
  <c r="BO4" i="1"/>
  <c r="BN7" i="1"/>
  <c r="BN7" i="17"/>
  <c r="BO4" i="17"/>
  <c r="BF7" i="19"/>
  <c r="BG4" i="19"/>
  <c r="AV7" i="23"/>
  <c r="AW4" i="23"/>
  <c r="BO4" i="16"/>
  <c r="BN7" i="16"/>
  <c r="AX4" i="26"/>
  <c r="AW7" i="26"/>
  <c r="BG7" i="19" l="1"/>
  <c r="BH4" i="19"/>
  <c r="BO5" i="24"/>
  <c r="BO7" i="24"/>
  <c r="BO6" i="24"/>
  <c r="BP4" i="24"/>
  <c r="BO6" i="25"/>
  <c r="BO7" i="25"/>
  <c r="BP4" i="25"/>
  <c r="BO5" i="25"/>
  <c r="BO6" i="16"/>
  <c r="BP4" i="16"/>
  <c r="BO7" i="16"/>
  <c r="BO5" i="16"/>
  <c r="BO5" i="1"/>
  <c r="BO7" i="1"/>
  <c r="BO6" i="1"/>
  <c r="BP4" i="1"/>
  <c r="BP7" i="20"/>
  <c r="BQ4" i="20"/>
  <c r="AW7" i="23"/>
  <c r="AX4" i="23"/>
  <c r="BO5" i="17"/>
  <c r="BO6" i="17"/>
  <c r="BP4" i="17"/>
  <c r="BO7" i="17"/>
  <c r="AW7" i="22"/>
  <c r="AX4" i="22"/>
  <c r="BO5" i="27"/>
  <c r="BO7" i="27"/>
  <c r="BO6" i="27"/>
  <c r="BP4" i="27"/>
  <c r="AX7" i="26"/>
  <c r="AY4" i="26"/>
  <c r="BE7" i="21"/>
  <c r="BF4" i="21"/>
  <c r="BG4" i="21" l="1"/>
  <c r="BF7" i="21"/>
  <c r="BP7" i="27"/>
  <c r="BQ4" i="27"/>
  <c r="AY4" i="22"/>
  <c r="AX7" i="22"/>
  <c r="BR4" i="20"/>
  <c r="BQ7" i="20"/>
  <c r="BP7" i="16"/>
  <c r="BQ4" i="16"/>
  <c r="AY7" i="26"/>
  <c r="AZ4" i="26"/>
  <c r="AX7" i="23"/>
  <c r="AY4" i="23"/>
  <c r="BQ4" i="1"/>
  <c r="BP7" i="1"/>
  <c r="BQ4" i="24"/>
  <c r="BP7" i="24"/>
  <c r="BI4" i="19"/>
  <c r="BH6" i="19"/>
  <c r="BH7" i="19"/>
  <c r="BH5" i="19"/>
  <c r="BQ4" i="17"/>
  <c r="BP7" i="17"/>
  <c r="BP7" i="25"/>
  <c r="BQ4" i="25"/>
  <c r="BR4" i="25" l="1"/>
  <c r="BQ7" i="25"/>
  <c r="BA4" i="26"/>
  <c r="AZ7" i="26"/>
  <c r="BQ7" i="27"/>
  <c r="BR4" i="27"/>
  <c r="BQ7" i="17"/>
  <c r="BR4" i="17"/>
  <c r="BI7" i="19"/>
  <c r="BJ4" i="19"/>
  <c r="BQ7" i="1"/>
  <c r="BR4" i="1"/>
  <c r="BR7" i="20"/>
  <c r="BS4" i="20"/>
  <c r="AY7" i="23"/>
  <c r="AZ4" i="23"/>
  <c r="BQ7" i="16"/>
  <c r="BR4" i="16"/>
  <c r="BQ7" i="24"/>
  <c r="BR4" i="24"/>
  <c r="AZ4" i="22"/>
  <c r="AY7" i="22"/>
  <c r="BG7" i="21"/>
  <c r="BH4" i="21"/>
  <c r="AZ7" i="22" l="1"/>
  <c r="BA4" i="22"/>
  <c r="BI4" i="21"/>
  <c r="BH7" i="21"/>
  <c r="BH5" i="21"/>
  <c r="BH6" i="21"/>
  <c r="BR7" i="24"/>
  <c r="BS4" i="24"/>
  <c r="AZ7" i="23"/>
  <c r="BA4" i="23"/>
  <c r="BS4" i="1"/>
  <c r="BR7" i="1"/>
  <c r="BR7" i="17"/>
  <c r="BS4" i="17"/>
  <c r="BA6" i="26"/>
  <c r="BB4" i="26"/>
  <c r="BA7" i="26"/>
  <c r="BA5" i="26"/>
  <c r="BS4" i="16"/>
  <c r="BR7" i="16"/>
  <c r="BS7" i="20"/>
  <c r="BT4" i="20"/>
  <c r="BJ7" i="19"/>
  <c r="BK4" i="19"/>
  <c r="BR7" i="27"/>
  <c r="BS4" i="27"/>
  <c r="BS4" i="25"/>
  <c r="BR7" i="25"/>
  <c r="BB7" i="26" l="1"/>
  <c r="BC4" i="26"/>
  <c r="BS7" i="24"/>
  <c r="BT4" i="24"/>
  <c r="BK7" i="19"/>
  <c r="BL4" i="19"/>
  <c r="BT4" i="25"/>
  <c r="BS7" i="25"/>
  <c r="BT4" i="16"/>
  <c r="BS7" i="16"/>
  <c r="BT4" i="1"/>
  <c r="BS7" i="1"/>
  <c r="BI7" i="21"/>
  <c r="BJ4" i="21"/>
  <c r="BS7" i="27"/>
  <c r="BT4" i="27"/>
  <c r="BT7" i="20"/>
  <c r="BU4" i="20"/>
  <c r="BT4" i="17"/>
  <c r="BS7" i="17"/>
  <c r="BA7" i="23"/>
  <c r="BB4" i="23"/>
  <c r="BA5" i="23"/>
  <c r="BA6" i="23"/>
  <c r="BA5" i="22"/>
  <c r="BA6" i="22"/>
  <c r="BA7" i="22"/>
  <c r="BB4" i="22"/>
  <c r="BC4" i="22" l="1"/>
  <c r="BB7" i="22"/>
  <c r="BU4" i="27"/>
  <c r="BT7" i="27"/>
  <c r="BU4" i="24"/>
  <c r="BT7" i="24"/>
  <c r="BU4" i="17"/>
  <c r="BT7" i="17"/>
  <c r="BU4" i="1"/>
  <c r="BT7" i="1"/>
  <c r="BT7" i="25"/>
  <c r="BU4" i="25"/>
  <c r="BC4" i="23"/>
  <c r="BB7" i="23"/>
  <c r="BV4" i="20"/>
  <c r="BU7" i="20"/>
  <c r="BK4" i="21"/>
  <c r="BJ7" i="21"/>
  <c r="BM4" i="19"/>
  <c r="BL7" i="19"/>
  <c r="BC7" i="26"/>
  <c r="BD4" i="26"/>
  <c r="BT7" i="16"/>
  <c r="BU4" i="16"/>
  <c r="BU7" i="25" l="1"/>
  <c r="BV4" i="25"/>
  <c r="BV4" i="16"/>
  <c r="BU7" i="16"/>
  <c r="BM7" i="19"/>
  <c r="BN4" i="19"/>
  <c r="BV7" i="20"/>
  <c r="BV5" i="20"/>
  <c r="BW4" i="20"/>
  <c r="BV6" i="20"/>
  <c r="BU7" i="17"/>
  <c r="BV4" i="17"/>
  <c r="BU7" i="27"/>
  <c r="BV4" i="27"/>
  <c r="BE4" i="26"/>
  <c r="BD7" i="26"/>
  <c r="BK7" i="21"/>
  <c r="BL4" i="21"/>
  <c r="BD4" i="23"/>
  <c r="BC7" i="23"/>
  <c r="BU7" i="1"/>
  <c r="BV4" i="1"/>
  <c r="BU7" i="24"/>
  <c r="BV4" i="24"/>
  <c r="BD4" i="22"/>
  <c r="BC7" i="22"/>
  <c r="BV6" i="24" l="1"/>
  <c r="BV7" i="24"/>
  <c r="BV5" i="24"/>
  <c r="BW4" i="24"/>
  <c r="BV6" i="17"/>
  <c r="BV5" i="17"/>
  <c r="BV7" i="17"/>
  <c r="BW4" i="17"/>
  <c r="BD7" i="23"/>
  <c r="BE4" i="23"/>
  <c r="BF4" i="26"/>
  <c r="BE7" i="26"/>
  <c r="BW4" i="16"/>
  <c r="BV5" i="16"/>
  <c r="BV7" i="16"/>
  <c r="BV6" i="16"/>
  <c r="BV6" i="27"/>
  <c r="BV7" i="27"/>
  <c r="BW4" i="27"/>
  <c r="BV5" i="27"/>
  <c r="BN7" i="19"/>
  <c r="BO4" i="19"/>
  <c r="BV7" i="25"/>
  <c r="BV5" i="25"/>
  <c r="BW4" i="25"/>
  <c r="BV6" i="25"/>
  <c r="BV6" i="1"/>
  <c r="BW4" i="1"/>
  <c r="BV5" i="1"/>
  <c r="BV7" i="1"/>
  <c r="BM4" i="21"/>
  <c r="BL7" i="21"/>
  <c r="BD7" i="22"/>
  <c r="BE4" i="22"/>
  <c r="BX4" i="20"/>
  <c r="BW7" i="20"/>
  <c r="BX4" i="1" l="1"/>
  <c r="BW7" i="1"/>
  <c r="BX4" i="17"/>
  <c r="BW7" i="17"/>
  <c r="BX4" i="24"/>
  <c r="BW7" i="24"/>
  <c r="BM7" i="21"/>
  <c r="BN4" i="21"/>
  <c r="BF7" i="26"/>
  <c r="BG4" i="26"/>
  <c r="BX7" i="20"/>
  <c r="BY4" i="20"/>
  <c r="BW7" i="27"/>
  <c r="BX4" i="27"/>
  <c r="BE7" i="22"/>
  <c r="BF4" i="22"/>
  <c r="BO5" i="19"/>
  <c r="BO7" i="19"/>
  <c r="BP4" i="19"/>
  <c r="BO6" i="19"/>
  <c r="BE7" i="23"/>
  <c r="BF4" i="23"/>
  <c r="BX4" i="25"/>
  <c r="BW7" i="25"/>
  <c r="BX4" i="16"/>
  <c r="BW7" i="16"/>
  <c r="BG4" i="22" l="1"/>
  <c r="BF7" i="22"/>
  <c r="BZ4" i="20"/>
  <c r="BY7" i="20"/>
  <c r="BN7" i="21"/>
  <c r="BO4" i="21"/>
  <c r="BX7" i="16"/>
  <c r="BY4" i="16"/>
  <c r="BX7" i="25"/>
  <c r="BY4" i="25"/>
  <c r="BQ4" i="19"/>
  <c r="BP7" i="19"/>
  <c r="BY4" i="17"/>
  <c r="BX7" i="17"/>
  <c r="BG4" i="23"/>
  <c r="BF7" i="23"/>
  <c r="BX7" i="27"/>
  <c r="BY4" i="27"/>
  <c r="BH4" i="26"/>
  <c r="BG7" i="26"/>
  <c r="BY4" i="24"/>
  <c r="BX7" i="24"/>
  <c r="BY4" i="1"/>
  <c r="BX7" i="1"/>
  <c r="BY7" i="16" l="1"/>
  <c r="BZ4" i="16"/>
  <c r="BY7" i="1"/>
  <c r="BZ4" i="1"/>
  <c r="BI4" i="26"/>
  <c r="BH6" i="26"/>
  <c r="BH7" i="26"/>
  <c r="BH5" i="26"/>
  <c r="BH4" i="23"/>
  <c r="BG7" i="23"/>
  <c r="BQ7" i="19"/>
  <c r="BR4" i="19"/>
  <c r="BZ7" i="20"/>
  <c r="CA4" i="20"/>
  <c r="BY7" i="27"/>
  <c r="BZ4" i="27"/>
  <c r="BZ4" i="25"/>
  <c r="BY7" i="25"/>
  <c r="BO5" i="21"/>
  <c r="BO6" i="21"/>
  <c r="BO7" i="21"/>
  <c r="BP4" i="21"/>
  <c r="BY7" i="24"/>
  <c r="BZ4" i="24"/>
  <c r="BY7" i="17"/>
  <c r="BZ4" i="17"/>
  <c r="BH4" i="22"/>
  <c r="BG7" i="22"/>
  <c r="BZ7" i="24" l="1"/>
  <c r="CA4" i="24"/>
  <c r="BZ7" i="27"/>
  <c r="CA4" i="27"/>
  <c r="BR7" i="19"/>
  <c r="BS4" i="19"/>
  <c r="CA4" i="1"/>
  <c r="BZ7" i="1"/>
  <c r="BZ7" i="17"/>
  <c r="CA4" i="17"/>
  <c r="BQ4" i="21"/>
  <c r="BP7" i="21"/>
  <c r="CA7" i="20"/>
  <c r="CB4" i="20"/>
  <c r="CA4" i="16"/>
  <c r="BZ7" i="16"/>
  <c r="BH7" i="22"/>
  <c r="BH5" i="22"/>
  <c r="BH6" i="22"/>
  <c r="BI4" i="22"/>
  <c r="BZ7" i="25"/>
  <c r="CA4" i="25"/>
  <c r="BH5" i="23"/>
  <c r="BH6" i="23"/>
  <c r="BI4" i="23"/>
  <c r="BH7" i="23"/>
  <c r="BJ4" i="26"/>
  <c r="BI7" i="26"/>
  <c r="BI7" i="22" l="1"/>
  <c r="BJ4" i="22"/>
  <c r="CB4" i="27"/>
  <c r="CA7" i="27"/>
  <c r="BJ7" i="26"/>
  <c r="BK4" i="26"/>
  <c r="CB4" i="16"/>
  <c r="CA7" i="16"/>
  <c r="BQ7" i="21"/>
  <c r="BR4" i="21"/>
  <c r="CA7" i="1"/>
  <c r="CB4" i="1"/>
  <c r="CB4" i="25"/>
  <c r="CA7" i="25"/>
  <c r="CC4" i="20"/>
  <c r="CB7" i="20"/>
  <c r="CB4" i="17"/>
  <c r="CA7" i="17"/>
  <c r="BS7" i="19"/>
  <c r="BT4" i="19"/>
  <c r="CA7" i="24"/>
  <c r="CB4" i="24"/>
  <c r="BI7" i="23"/>
  <c r="BJ4" i="23"/>
  <c r="CC4" i="1" l="1"/>
  <c r="CB7" i="1"/>
  <c r="BJ7" i="23"/>
  <c r="BK4" i="23"/>
  <c r="CC6" i="20"/>
  <c r="CD4" i="20"/>
  <c r="CC5" i="20"/>
  <c r="CC7" i="20"/>
  <c r="CB7" i="16"/>
  <c r="CC4" i="16"/>
  <c r="CC4" i="27"/>
  <c r="CB7" i="27"/>
  <c r="BU4" i="19"/>
  <c r="BT7" i="19"/>
  <c r="CC4" i="24"/>
  <c r="CB7" i="24"/>
  <c r="BR7" i="21"/>
  <c r="BS4" i="21"/>
  <c r="BK7" i="26"/>
  <c r="BL4" i="26"/>
  <c r="BK4" i="22"/>
  <c r="BJ7" i="22"/>
  <c r="CC4" i="17"/>
  <c r="CB7" i="17"/>
  <c r="CB7" i="25"/>
  <c r="CC4" i="25"/>
  <c r="BM4" i="26" l="1"/>
  <c r="BL7" i="26"/>
  <c r="BL4" i="23"/>
  <c r="BK7" i="23"/>
  <c r="CC7" i="17"/>
  <c r="CD4" i="17"/>
  <c r="CC6" i="17"/>
  <c r="CC5" i="17"/>
  <c r="CC7" i="24"/>
  <c r="CC6" i="24"/>
  <c r="CC5" i="24"/>
  <c r="CD4" i="24"/>
  <c r="CC7" i="27"/>
  <c r="CC6" i="27"/>
  <c r="CC5" i="27"/>
  <c r="CD4" i="27"/>
  <c r="CC7" i="25"/>
  <c r="CC6" i="25"/>
  <c r="CC5" i="25"/>
  <c r="CD4" i="25"/>
  <c r="BS7" i="21"/>
  <c r="BT4" i="21"/>
  <c r="CC5" i="16"/>
  <c r="CD4" i="16"/>
  <c r="CC6" i="16"/>
  <c r="CC7" i="16"/>
  <c r="CD7" i="20"/>
  <c r="CE4" i="20"/>
  <c r="BL4" i="22"/>
  <c r="BK7" i="22"/>
  <c r="BU7" i="19"/>
  <c r="BV4" i="19"/>
  <c r="CC7" i="1"/>
  <c r="CC5" i="1"/>
  <c r="CD4" i="1"/>
  <c r="CC6" i="1"/>
  <c r="CE7" i="20" l="1"/>
  <c r="CF4" i="20"/>
  <c r="CE4" i="25"/>
  <c r="CD7" i="25"/>
  <c r="CD7" i="24"/>
  <c r="CE4" i="24"/>
  <c r="BM4" i="23"/>
  <c r="BL7" i="23"/>
  <c r="BV6" i="19"/>
  <c r="BV7" i="19"/>
  <c r="BW4" i="19"/>
  <c r="BV5" i="19"/>
  <c r="CE4" i="16"/>
  <c r="CD7" i="16"/>
  <c r="CD7" i="27"/>
  <c r="CE4" i="27"/>
  <c r="CE4" i="1"/>
  <c r="CD7" i="1"/>
  <c r="BU4" i="21"/>
  <c r="BT7" i="21"/>
  <c r="CD7" i="17"/>
  <c r="CE4" i="17"/>
  <c r="BL7" i="22"/>
  <c r="BM4" i="22"/>
  <c r="BN4" i="26"/>
  <c r="BM7" i="26"/>
  <c r="CE7" i="27" l="1"/>
  <c r="CF4" i="27"/>
  <c r="BU7" i="21"/>
  <c r="BV4" i="21"/>
  <c r="BW7" i="19"/>
  <c r="BX4" i="19"/>
  <c r="BM7" i="23"/>
  <c r="BN4" i="23"/>
  <c r="CE7" i="25"/>
  <c r="CF4" i="25"/>
  <c r="BM7" i="22"/>
  <c r="BN4" i="22"/>
  <c r="CF4" i="17"/>
  <c r="CE7" i="17"/>
  <c r="CE7" i="24"/>
  <c r="CF4" i="24"/>
  <c r="CF7" i="20"/>
  <c r="CG4" i="20"/>
  <c r="BN7" i="26"/>
  <c r="BO4" i="26"/>
  <c r="CF4" i="1"/>
  <c r="CE7" i="1"/>
  <c r="CF4" i="16"/>
  <c r="CE7" i="16"/>
  <c r="BO5" i="26" l="1"/>
  <c r="BO7" i="26"/>
  <c r="BO6" i="26"/>
  <c r="BP4" i="26"/>
  <c r="CG4" i="24"/>
  <c r="CF7" i="24"/>
  <c r="BO4" i="22"/>
  <c r="BN7" i="22"/>
  <c r="BN7" i="23"/>
  <c r="BO4" i="23"/>
  <c r="BV6" i="21"/>
  <c r="BV7" i="21"/>
  <c r="BV5" i="21"/>
  <c r="BW4" i="21"/>
  <c r="CF7" i="16"/>
  <c r="CG4" i="16"/>
  <c r="CH4" i="20"/>
  <c r="CG7" i="20"/>
  <c r="CF7" i="25"/>
  <c r="CG4" i="25"/>
  <c r="BY4" i="19"/>
  <c r="BX7" i="19"/>
  <c r="CG4" i="27"/>
  <c r="CF7" i="27"/>
  <c r="CG4" i="1"/>
  <c r="CF7" i="1"/>
  <c r="CG4" i="17"/>
  <c r="CF7" i="17"/>
  <c r="CG7" i="25" l="1"/>
  <c r="CH4" i="25"/>
  <c r="CG7" i="16"/>
  <c r="CH4" i="16"/>
  <c r="BQ4" i="26"/>
  <c r="BP7" i="26"/>
  <c r="CG7" i="17"/>
  <c r="CH4" i="17"/>
  <c r="CG7" i="27"/>
  <c r="CH4" i="27"/>
  <c r="BO6" i="22"/>
  <c r="BP4" i="22"/>
  <c r="BO7" i="22"/>
  <c r="BO5" i="22"/>
  <c r="BW7" i="21"/>
  <c r="BX4" i="21"/>
  <c r="BO7" i="23"/>
  <c r="BO6" i="23"/>
  <c r="BP4" i="23"/>
  <c r="BO5" i="23"/>
  <c r="CG7" i="1"/>
  <c r="CH4" i="1"/>
  <c r="BY7" i="19"/>
  <c r="BZ4" i="19"/>
  <c r="CH7" i="20"/>
  <c r="CI4" i="20"/>
  <c r="CG7" i="24"/>
  <c r="CH4" i="24"/>
  <c r="CI4" i="24" l="1"/>
  <c r="CH7" i="24"/>
  <c r="BZ7" i="19"/>
  <c r="CA4" i="19"/>
  <c r="BY4" i="21"/>
  <c r="BX7" i="21"/>
  <c r="BP7" i="22"/>
  <c r="BQ4" i="22"/>
  <c r="CH7" i="17"/>
  <c r="CI4" i="17"/>
  <c r="CI4" i="16"/>
  <c r="CH7" i="16"/>
  <c r="BP7" i="23"/>
  <c r="BQ4" i="23"/>
  <c r="CI7" i="20"/>
  <c r="CJ4" i="20"/>
  <c r="CI4" i="1"/>
  <c r="CH7" i="1"/>
  <c r="CH7" i="27"/>
  <c r="CI4" i="27"/>
  <c r="CH7" i="25"/>
  <c r="CI4" i="25"/>
  <c r="BR4" i="26"/>
  <c r="BQ7" i="26"/>
  <c r="CI7" i="27" l="1"/>
  <c r="CJ4" i="27"/>
  <c r="CJ5" i="20"/>
  <c r="CJ7" i="20"/>
  <c r="CJ6" i="20"/>
  <c r="CK4" i="20"/>
  <c r="BQ7" i="22"/>
  <c r="BR4" i="22"/>
  <c r="CA7" i="19"/>
  <c r="CB4" i="19"/>
  <c r="CJ4" i="16"/>
  <c r="CI7" i="16"/>
  <c r="CI7" i="25"/>
  <c r="CJ4" i="25"/>
  <c r="BQ7" i="23"/>
  <c r="BR4" i="23"/>
  <c r="CJ4" i="17"/>
  <c r="CI7" i="17"/>
  <c r="BR7" i="26"/>
  <c r="BS4" i="26"/>
  <c r="CJ4" i="1"/>
  <c r="CI7" i="1"/>
  <c r="BY7" i="21"/>
  <c r="BZ4" i="21"/>
  <c r="CI7" i="24"/>
  <c r="CJ4" i="24"/>
  <c r="BS7" i="26" l="1"/>
  <c r="BT4" i="26"/>
  <c r="BR7" i="23"/>
  <c r="BS4" i="23"/>
  <c r="BS4" i="22"/>
  <c r="BR7" i="22"/>
  <c r="CJ7" i="16"/>
  <c r="CJ5" i="16"/>
  <c r="CJ6" i="16"/>
  <c r="CK4" i="16"/>
  <c r="CK4" i="24"/>
  <c r="CJ7" i="24"/>
  <c r="CJ6" i="24"/>
  <c r="CJ5" i="24"/>
  <c r="CJ7" i="25"/>
  <c r="CJ5" i="25"/>
  <c r="CJ6" i="25"/>
  <c r="CK4" i="25"/>
  <c r="CC4" i="19"/>
  <c r="CB7" i="19"/>
  <c r="CL4" i="20"/>
  <c r="CK7" i="20"/>
  <c r="CK4" i="27"/>
  <c r="CJ7" i="27"/>
  <c r="CJ5" i="27"/>
  <c r="CJ6" i="27"/>
  <c r="CA4" i="21"/>
  <c r="BZ7" i="21"/>
  <c r="CK4" i="1"/>
  <c r="CJ6" i="1"/>
  <c r="CJ7" i="1"/>
  <c r="CJ5" i="1"/>
  <c r="CK4" i="17"/>
  <c r="CJ7" i="17"/>
  <c r="CJ5" i="17"/>
  <c r="CJ6" i="17"/>
  <c r="BT4" i="23" l="1"/>
  <c r="BS7" i="23"/>
  <c r="CK7" i="24"/>
  <c r="CL4" i="24"/>
  <c r="CB4" i="21"/>
  <c r="CA7" i="21"/>
  <c r="CC7" i="19"/>
  <c r="CC5" i="19"/>
  <c r="CC6" i="19"/>
  <c r="CD4" i="19"/>
  <c r="CK7" i="25"/>
  <c r="CL4" i="25"/>
  <c r="CL4" i="16"/>
  <c r="CK7" i="16"/>
  <c r="BU4" i="26"/>
  <c r="BT7" i="26"/>
  <c r="CK7" i="27"/>
  <c r="CL4" i="27"/>
  <c r="CK7" i="17"/>
  <c r="CL4" i="17"/>
  <c r="CK7" i="1"/>
  <c r="CL4" i="1"/>
  <c r="CL7" i="20"/>
  <c r="CM4" i="20"/>
  <c r="BT4" i="22"/>
  <c r="BS7" i="22"/>
  <c r="CM7" i="20" l="1"/>
  <c r="CN4" i="20"/>
  <c r="CL7" i="17"/>
  <c r="CM4" i="17"/>
  <c r="BV4" i="26"/>
  <c r="BU7" i="26"/>
  <c r="CM4" i="1"/>
  <c r="CL7" i="1"/>
  <c r="CL7" i="27"/>
  <c r="CM4" i="27"/>
  <c r="CD7" i="19"/>
  <c r="CE4" i="19"/>
  <c r="CM4" i="25"/>
  <c r="CL7" i="25"/>
  <c r="CM4" i="24"/>
  <c r="CL7" i="24"/>
  <c r="BT7" i="22"/>
  <c r="BU4" i="22"/>
  <c r="CM4" i="16"/>
  <c r="CL7" i="16"/>
  <c r="CC4" i="21"/>
  <c r="CB7" i="21"/>
  <c r="BT7" i="23"/>
  <c r="BU4" i="23"/>
  <c r="BU7" i="23" l="1"/>
  <c r="BV4" i="23"/>
  <c r="CE7" i="19"/>
  <c r="CF4" i="19"/>
  <c r="CN4" i="17"/>
  <c r="CM7" i="17"/>
  <c r="CN4" i="16"/>
  <c r="CM7" i="16"/>
  <c r="CM7" i="24"/>
  <c r="CN4" i="24"/>
  <c r="CM7" i="1"/>
  <c r="CN4" i="1"/>
  <c r="BU7" i="22"/>
  <c r="BV4" i="22"/>
  <c r="CN4" i="27"/>
  <c r="CM7" i="27"/>
  <c r="CN7" i="20"/>
  <c r="CO4" i="20"/>
  <c r="CC7" i="21"/>
  <c r="CC6" i="21"/>
  <c r="CC5" i="21"/>
  <c r="CD4" i="21"/>
  <c r="CN4" i="25"/>
  <c r="CM7" i="25"/>
  <c r="BV7" i="26"/>
  <c r="BV5" i="26"/>
  <c r="BV6" i="26"/>
  <c r="BW4" i="26"/>
  <c r="CO4" i="1" l="1"/>
  <c r="CN7" i="1"/>
  <c r="CG4" i="19"/>
  <c r="CF7" i="19"/>
  <c r="CD7" i="21"/>
  <c r="CE4" i="21"/>
  <c r="BW4" i="23"/>
  <c r="BV6" i="23"/>
  <c r="BV7" i="23"/>
  <c r="BV5" i="23"/>
  <c r="BX4" i="26"/>
  <c r="BW7" i="26"/>
  <c r="CN7" i="25"/>
  <c r="CO4" i="25"/>
  <c r="CN7" i="27"/>
  <c r="CO4" i="27"/>
  <c r="CN7" i="16"/>
  <c r="CO4" i="16"/>
  <c r="BW4" i="22"/>
  <c r="BV6" i="22"/>
  <c r="BV5" i="22"/>
  <c r="BV7" i="22"/>
  <c r="CP4" i="20"/>
  <c r="CO7" i="20"/>
  <c r="CO4" i="24"/>
  <c r="CN7" i="24"/>
  <c r="CO4" i="17"/>
  <c r="CN7" i="17"/>
  <c r="CO7" i="27" l="1"/>
  <c r="CP4" i="27"/>
  <c r="CO7" i="17"/>
  <c r="CP4" i="17"/>
  <c r="CP7" i="20"/>
  <c r="CQ4" i="20"/>
  <c r="BX4" i="22"/>
  <c r="BW7" i="22"/>
  <c r="BY4" i="26"/>
  <c r="BX7" i="26"/>
  <c r="BX4" i="23"/>
  <c r="BW7" i="23"/>
  <c r="CG7" i="19"/>
  <c r="CH4" i="19"/>
  <c r="CO7" i="16"/>
  <c r="CP4" i="16"/>
  <c r="CO7" i="25"/>
  <c r="CP4" i="25"/>
  <c r="CF4" i="21"/>
  <c r="CE7" i="21"/>
  <c r="CO7" i="24"/>
  <c r="CP4" i="24"/>
  <c r="CO7" i="1"/>
  <c r="CP4" i="1"/>
  <c r="CQ4" i="16" l="1"/>
  <c r="CP7" i="16"/>
  <c r="CP7" i="17"/>
  <c r="CQ4" i="17"/>
  <c r="CG4" i="21"/>
  <c r="CF7" i="21"/>
  <c r="BX7" i="23"/>
  <c r="BY4" i="23"/>
  <c r="BX7" i="22"/>
  <c r="BY4" i="22"/>
  <c r="CP7" i="24"/>
  <c r="CQ4" i="24"/>
  <c r="CP7" i="25"/>
  <c r="CQ4" i="25"/>
  <c r="CH7" i="19"/>
  <c r="CI4" i="19"/>
  <c r="CQ7" i="20"/>
  <c r="CQ6" i="20"/>
  <c r="CR4" i="20"/>
  <c r="CQ5" i="20"/>
  <c r="CP7" i="27"/>
  <c r="CQ4" i="27"/>
  <c r="CQ4" i="1"/>
  <c r="CP7" i="1"/>
  <c r="BZ4" i="26"/>
  <c r="BY7" i="26"/>
  <c r="CI7" i="19" l="1"/>
  <c r="CJ4" i="19"/>
  <c r="CQ5" i="24"/>
  <c r="CQ7" i="24"/>
  <c r="CQ6" i="24"/>
  <c r="CR4" i="24"/>
  <c r="BY7" i="23"/>
  <c r="BZ4" i="23"/>
  <c r="CQ5" i="17"/>
  <c r="CQ6" i="17"/>
  <c r="CR4" i="17"/>
  <c r="CQ7" i="17"/>
  <c r="CR7" i="20"/>
  <c r="CS4" i="20"/>
  <c r="CQ5" i="27"/>
  <c r="CQ7" i="27"/>
  <c r="CQ6" i="27"/>
  <c r="CR4" i="27"/>
  <c r="CQ6" i="25"/>
  <c r="CQ7" i="25"/>
  <c r="CR4" i="25"/>
  <c r="CQ5" i="25"/>
  <c r="BY7" i="22"/>
  <c r="BZ4" i="22"/>
  <c r="CQ5" i="1"/>
  <c r="CQ6" i="1"/>
  <c r="CR4" i="1"/>
  <c r="CQ7" i="1"/>
  <c r="BZ7" i="26"/>
  <c r="CA4" i="26"/>
  <c r="CG7" i="21"/>
  <c r="CH4" i="21"/>
  <c r="CQ6" i="16"/>
  <c r="CR4" i="16"/>
  <c r="CQ7" i="16"/>
  <c r="CQ5" i="16"/>
  <c r="CA4" i="22" l="1"/>
  <c r="BZ7" i="22"/>
  <c r="BZ7" i="23"/>
  <c r="CA4" i="23"/>
  <c r="CS4" i="17"/>
  <c r="CR7" i="17"/>
  <c r="CS4" i="1"/>
  <c r="CR7" i="1"/>
  <c r="CR7" i="16"/>
  <c r="CS4" i="16"/>
  <c r="CA7" i="26"/>
  <c r="CB4" i="26"/>
  <c r="CR7" i="27"/>
  <c r="CS4" i="27"/>
  <c r="CT4" i="20"/>
  <c r="CS7" i="20"/>
  <c r="CS4" i="24"/>
  <c r="CR7" i="24"/>
  <c r="CK4" i="19"/>
  <c r="CJ5" i="19"/>
  <c r="CJ7" i="19"/>
  <c r="CJ6" i="19"/>
  <c r="CH7" i="21"/>
  <c r="CI4" i="21"/>
  <c r="CR7" i="25"/>
  <c r="CS4" i="25"/>
  <c r="CS7" i="25" l="1"/>
  <c r="CT4" i="25"/>
  <c r="CT4" i="16"/>
  <c r="CS7" i="16"/>
  <c r="CC4" i="26"/>
  <c r="CB7" i="26"/>
  <c r="CB4" i="23"/>
  <c r="CA7" i="23"/>
  <c r="CS7" i="27"/>
  <c r="CT4" i="27"/>
  <c r="CI7" i="21"/>
  <c r="CJ4" i="21"/>
  <c r="CK7" i="19"/>
  <c r="CL4" i="19"/>
  <c r="CT7" i="20"/>
  <c r="CU4" i="20"/>
  <c r="CS7" i="1"/>
  <c r="CT4" i="1"/>
  <c r="CS7" i="24"/>
  <c r="CT4" i="24"/>
  <c r="CS7" i="17"/>
  <c r="CT4" i="17"/>
  <c r="CB4" i="22"/>
  <c r="CA7" i="22"/>
  <c r="CT7" i="24" l="1"/>
  <c r="CU4" i="24"/>
  <c r="CV4" i="20"/>
  <c r="CU7" i="20"/>
  <c r="CK4" i="21"/>
  <c r="CJ5" i="21"/>
  <c r="CJ7" i="21"/>
  <c r="CJ6" i="21"/>
  <c r="CT7" i="17"/>
  <c r="CU4" i="17"/>
  <c r="CL7" i="19"/>
  <c r="CM4" i="19"/>
  <c r="CB7" i="22"/>
  <c r="CC4" i="22"/>
  <c r="CC4" i="23"/>
  <c r="CB7" i="23"/>
  <c r="CU4" i="16"/>
  <c r="CT7" i="16"/>
  <c r="CU4" i="1"/>
  <c r="CT7" i="1"/>
  <c r="CT7" i="27"/>
  <c r="CU4" i="27"/>
  <c r="CU4" i="25"/>
  <c r="CT7" i="25"/>
  <c r="CC6" i="26"/>
  <c r="CD4" i="26"/>
  <c r="CC7" i="26"/>
  <c r="CC5" i="26"/>
  <c r="CM7" i="19" l="1"/>
  <c r="CN4" i="19"/>
  <c r="CV4" i="16"/>
  <c r="CU7" i="16"/>
  <c r="CU7" i="25"/>
  <c r="CV4" i="25"/>
  <c r="CV4" i="1"/>
  <c r="CU7" i="1"/>
  <c r="CC7" i="23"/>
  <c r="CC5" i="23"/>
  <c r="CD4" i="23"/>
  <c r="CC6" i="23"/>
  <c r="CV7" i="20"/>
  <c r="CW4" i="20"/>
  <c r="CK7" i="21"/>
  <c r="CL4" i="21"/>
  <c r="CD7" i="26"/>
  <c r="CE4" i="26"/>
  <c r="CV4" i="27"/>
  <c r="CU7" i="27"/>
  <c r="CC5" i="22"/>
  <c r="CC7" i="22"/>
  <c r="CD4" i="22"/>
  <c r="CC6" i="22"/>
  <c r="CV4" i="17"/>
  <c r="CU7" i="17"/>
  <c r="CU7" i="24"/>
  <c r="CV4" i="24"/>
  <c r="CW4" i="17" l="1"/>
  <c r="CV7" i="17"/>
  <c r="CW4" i="24"/>
  <c r="CV7" i="24"/>
  <c r="CL7" i="21"/>
  <c r="CM4" i="21"/>
  <c r="CE4" i="22"/>
  <c r="CD7" i="22"/>
  <c r="CW4" i="27"/>
  <c r="CV7" i="27"/>
  <c r="CE4" i="23"/>
  <c r="CD7" i="23"/>
  <c r="CW4" i="1"/>
  <c r="CV7" i="1"/>
  <c r="CV7" i="16"/>
  <c r="CW4" i="16"/>
  <c r="CE7" i="26"/>
  <c r="CF4" i="26"/>
  <c r="CX4" i="20"/>
  <c r="CW7" i="20"/>
  <c r="CV7" i="25"/>
  <c r="CW4" i="25"/>
  <c r="CO4" i="19"/>
  <c r="CN7" i="19"/>
  <c r="CM7" i="21" l="1"/>
  <c r="CN4" i="21"/>
  <c r="CW7" i="25"/>
  <c r="CX4" i="25"/>
  <c r="CG4" i="26"/>
  <c r="CF7" i="26"/>
  <c r="CW7" i="1"/>
  <c r="CX4" i="1"/>
  <c r="CW7" i="27"/>
  <c r="CX4" i="27"/>
  <c r="CW7" i="16"/>
  <c r="CX4" i="16"/>
  <c r="CO7" i="19"/>
  <c r="CP4" i="19"/>
  <c r="CX7" i="20"/>
  <c r="CX5" i="20"/>
  <c r="CY4" i="20"/>
  <c r="CX6" i="20"/>
  <c r="CE7" i="23"/>
  <c r="CF4" i="23"/>
  <c r="CF4" i="22"/>
  <c r="CE7" i="22"/>
  <c r="CW7" i="24"/>
  <c r="CX4" i="24"/>
  <c r="CW7" i="17"/>
  <c r="CX4" i="17"/>
  <c r="CF7" i="22" l="1"/>
  <c r="CG4" i="22"/>
  <c r="CY7" i="20"/>
  <c r="CZ4" i="20"/>
  <c r="CX6" i="24"/>
  <c r="CX5" i="24"/>
  <c r="CY4" i="24"/>
  <c r="CX7" i="24"/>
  <c r="CF7" i="23"/>
  <c r="CG4" i="23"/>
  <c r="CY4" i="16"/>
  <c r="CX7" i="16"/>
  <c r="CX6" i="16"/>
  <c r="CX5" i="16"/>
  <c r="CX6" i="1"/>
  <c r="CY4" i="1"/>
  <c r="CX7" i="1"/>
  <c r="CX5" i="1"/>
  <c r="CX7" i="25"/>
  <c r="CX5" i="25"/>
  <c r="CY4" i="25"/>
  <c r="CX6" i="25"/>
  <c r="CX6" i="17"/>
  <c r="CX7" i="17"/>
  <c r="CY4" i="17"/>
  <c r="CX5" i="17"/>
  <c r="CP7" i="19"/>
  <c r="CQ4" i="19"/>
  <c r="CX6" i="27"/>
  <c r="CX7" i="27"/>
  <c r="CX5" i="27"/>
  <c r="CY4" i="27"/>
  <c r="CO4" i="21"/>
  <c r="CN7" i="21"/>
  <c r="CH4" i="26"/>
  <c r="CG7" i="26"/>
  <c r="CG7" i="23" l="1"/>
  <c r="CH4" i="23"/>
  <c r="CG7" i="22"/>
  <c r="CH4" i="22"/>
  <c r="CZ4" i="17"/>
  <c r="CY7" i="17"/>
  <c r="CY7" i="27"/>
  <c r="CZ4" i="27"/>
  <c r="CQ5" i="19"/>
  <c r="CQ7" i="19"/>
  <c r="CQ6" i="19"/>
  <c r="CR4" i="19"/>
  <c r="CY7" i="1"/>
  <c r="CZ4" i="1"/>
  <c r="CZ7" i="20"/>
  <c r="DA4" i="20"/>
  <c r="CO7" i="21"/>
  <c r="CP4" i="21"/>
  <c r="CZ4" i="25"/>
  <c r="CY7" i="25"/>
  <c r="CH7" i="26"/>
  <c r="CI4" i="26"/>
  <c r="CZ4" i="16"/>
  <c r="CY7" i="16"/>
  <c r="CY7" i="24"/>
  <c r="CZ4" i="24"/>
  <c r="DA4" i="17" l="1"/>
  <c r="CZ7" i="17"/>
  <c r="DB4" i="20"/>
  <c r="DA7" i="20"/>
  <c r="CS4" i="19"/>
  <c r="CR7" i="19"/>
  <c r="CZ7" i="27"/>
  <c r="DA4" i="27"/>
  <c r="CI4" i="22"/>
  <c r="CH7" i="22"/>
  <c r="CZ7" i="16"/>
  <c r="DA4" i="16"/>
  <c r="CZ7" i="25"/>
  <c r="DA4" i="25"/>
  <c r="DA4" i="24"/>
  <c r="CZ7" i="24"/>
  <c r="CI7" i="26"/>
  <c r="CJ4" i="26"/>
  <c r="CQ4" i="21"/>
  <c r="CP7" i="21"/>
  <c r="DA4" i="1"/>
  <c r="CZ7" i="1"/>
  <c r="CH7" i="23"/>
  <c r="CI4" i="23"/>
  <c r="CJ4" i="23" l="1"/>
  <c r="CI7" i="23"/>
  <c r="DB4" i="16"/>
  <c r="DA7" i="16"/>
  <c r="DA7" i="27"/>
  <c r="DB4" i="27"/>
  <c r="CQ5" i="21"/>
  <c r="CQ7" i="21"/>
  <c r="CQ6" i="21"/>
  <c r="CR4" i="21"/>
  <c r="DA7" i="24"/>
  <c r="DB4" i="24"/>
  <c r="DB7" i="20"/>
  <c r="DC4" i="20"/>
  <c r="DA7" i="1"/>
  <c r="DB4" i="1"/>
  <c r="CK4" i="26"/>
  <c r="CJ6" i="26"/>
  <c r="CJ5" i="26"/>
  <c r="CJ7" i="26"/>
  <c r="DA7" i="25"/>
  <c r="DB4" i="25"/>
  <c r="CJ4" i="22"/>
  <c r="CI7" i="22"/>
  <c r="CS7" i="19"/>
  <c r="CT4" i="19"/>
  <c r="DA7" i="17"/>
  <c r="DB4" i="17"/>
  <c r="DC4" i="1" l="1"/>
  <c r="DB7" i="1"/>
  <c r="DB7" i="24"/>
  <c r="DC4" i="24"/>
  <c r="CJ7" i="22"/>
  <c r="CJ5" i="22"/>
  <c r="CJ6" i="22"/>
  <c r="CK4" i="22"/>
  <c r="DC4" i="16"/>
  <c r="DB7" i="16"/>
  <c r="DB7" i="17"/>
  <c r="DC4" i="17"/>
  <c r="CT7" i="19"/>
  <c r="CU4" i="19"/>
  <c r="DC4" i="25"/>
  <c r="DB7" i="25"/>
  <c r="DD4" i="20"/>
  <c r="DC7" i="20"/>
  <c r="CS4" i="21"/>
  <c r="CR7" i="21"/>
  <c r="DC4" i="27"/>
  <c r="DB7" i="27"/>
  <c r="CL4" i="26"/>
  <c r="CK7" i="26"/>
  <c r="CJ7" i="23"/>
  <c r="CJ5" i="23"/>
  <c r="CK4" i="23"/>
  <c r="CJ6" i="23"/>
  <c r="DD7" i="20" l="1"/>
  <c r="DE4" i="20"/>
  <c r="DD4" i="17"/>
  <c r="DC7" i="17"/>
  <c r="CK7" i="22"/>
  <c r="CL4" i="22"/>
  <c r="DC7" i="24"/>
  <c r="DD4" i="24"/>
  <c r="CU7" i="19"/>
  <c r="CV4" i="19"/>
  <c r="DD4" i="27"/>
  <c r="DC7" i="27"/>
  <c r="DD4" i="16"/>
  <c r="DC7" i="16"/>
  <c r="DD4" i="1"/>
  <c r="DC7" i="1"/>
  <c r="CK7" i="23"/>
  <c r="CL4" i="23"/>
  <c r="CL7" i="26"/>
  <c r="CM4" i="26"/>
  <c r="CS7" i="21"/>
  <c r="CT4" i="21"/>
  <c r="DD4" i="25"/>
  <c r="DC7" i="25"/>
  <c r="CM4" i="22" l="1"/>
  <c r="CL7" i="22"/>
  <c r="DD7" i="16"/>
  <c r="DE4" i="16"/>
  <c r="CN4" i="26"/>
  <c r="CM7" i="26"/>
  <c r="DE4" i="24"/>
  <c r="DD7" i="24"/>
  <c r="CT7" i="21"/>
  <c r="CU4" i="21"/>
  <c r="CM4" i="23"/>
  <c r="CL7" i="23"/>
  <c r="CW4" i="19"/>
  <c r="CV7" i="19"/>
  <c r="DE6" i="20"/>
  <c r="DF4" i="20"/>
  <c r="DE5" i="20"/>
  <c r="DE7" i="20"/>
  <c r="DD7" i="25"/>
  <c r="DE4" i="25"/>
  <c r="DE4" i="1"/>
  <c r="DD7" i="1"/>
  <c r="DD7" i="27"/>
  <c r="DE4" i="27"/>
  <c r="DE4" i="17"/>
  <c r="DD7" i="17"/>
  <c r="CW7" i="19" l="1"/>
  <c r="CX4" i="19"/>
  <c r="DE7" i="27"/>
  <c r="DF4" i="27"/>
  <c r="DE6" i="27"/>
  <c r="DE5" i="27"/>
  <c r="DE7" i="25"/>
  <c r="DE5" i="25"/>
  <c r="DE6" i="25"/>
  <c r="DF4" i="25"/>
  <c r="DF7" i="20"/>
  <c r="DG4" i="20"/>
  <c r="DE5" i="16"/>
  <c r="DE6" i="16"/>
  <c r="DE7" i="16"/>
  <c r="DF4" i="16"/>
  <c r="DE7" i="1"/>
  <c r="DE5" i="1"/>
  <c r="DE6" i="1"/>
  <c r="DF4" i="1"/>
  <c r="CN4" i="23"/>
  <c r="CM7" i="23"/>
  <c r="DE7" i="24"/>
  <c r="DF4" i="24"/>
  <c r="DE6" i="24"/>
  <c r="DE5" i="24"/>
  <c r="CU7" i="21"/>
  <c r="CV4" i="21"/>
  <c r="DE7" i="17"/>
  <c r="DE6" i="17"/>
  <c r="DE5" i="17"/>
  <c r="DF4" i="17"/>
  <c r="CO4" i="26"/>
  <c r="CN7" i="26"/>
  <c r="CN4" i="22"/>
  <c r="CM7" i="22"/>
  <c r="DF7" i="24" l="1"/>
  <c r="DG4" i="24"/>
  <c r="DF7" i="27"/>
  <c r="DG4" i="27"/>
  <c r="CN7" i="22"/>
  <c r="CO4" i="22"/>
  <c r="CW4" i="21"/>
  <c r="CV7" i="21"/>
  <c r="DG7" i="20"/>
  <c r="DH4" i="20"/>
  <c r="DF7" i="25"/>
  <c r="DG4" i="25"/>
  <c r="CX6" i="19"/>
  <c r="CX5" i="19"/>
  <c r="CX7" i="19"/>
  <c r="CY4" i="19"/>
  <c r="DF7" i="17"/>
  <c r="DG4" i="17"/>
  <c r="DG4" i="1"/>
  <c r="DF7" i="1"/>
  <c r="DG4" i="16"/>
  <c r="DF7" i="16"/>
  <c r="CP4" i="26"/>
  <c r="CO7" i="26"/>
  <c r="CN7" i="23"/>
  <c r="CO4" i="23"/>
  <c r="DH4" i="17" l="1"/>
  <c r="DG7" i="17"/>
  <c r="DH7" i="20"/>
  <c r="DI4" i="20"/>
  <c r="CO7" i="22"/>
  <c r="CP4" i="22"/>
  <c r="DH4" i="24"/>
  <c r="DG7" i="24"/>
  <c r="DH4" i="16"/>
  <c r="DG7" i="16"/>
  <c r="CY7" i="19"/>
  <c r="CZ4" i="19"/>
  <c r="DH4" i="25"/>
  <c r="DG7" i="25"/>
  <c r="DG7" i="27"/>
  <c r="DH4" i="27"/>
  <c r="CP7" i="26"/>
  <c r="CQ4" i="26"/>
  <c r="DH4" i="1"/>
  <c r="DG7" i="1"/>
  <c r="CW7" i="21"/>
  <c r="CX4" i="21"/>
  <c r="CO7" i="23"/>
  <c r="CP4" i="23"/>
  <c r="CX6" i="21" l="1"/>
  <c r="CX5" i="21"/>
  <c r="CX7" i="21"/>
  <c r="CY4" i="21"/>
  <c r="CQ5" i="26"/>
  <c r="CQ7" i="26"/>
  <c r="CQ6" i="26"/>
  <c r="CR4" i="26"/>
  <c r="CQ4" i="22"/>
  <c r="CP7" i="22"/>
  <c r="DH7" i="25"/>
  <c r="DI4" i="25"/>
  <c r="CP7" i="23"/>
  <c r="CQ4" i="23"/>
  <c r="DI4" i="27"/>
  <c r="DH7" i="27"/>
  <c r="DA4" i="19"/>
  <c r="CZ7" i="19"/>
  <c r="DJ4" i="20"/>
  <c r="DI7" i="20"/>
  <c r="DI4" i="1"/>
  <c r="DH7" i="1"/>
  <c r="DI4" i="24"/>
  <c r="DH7" i="24"/>
  <c r="DH7" i="16"/>
  <c r="DI4" i="16"/>
  <c r="DI4" i="17"/>
  <c r="DH7" i="17"/>
  <c r="DA7" i="19" l="1"/>
  <c r="DB4" i="19"/>
  <c r="DI7" i="25"/>
  <c r="DJ4" i="25"/>
  <c r="CS4" i="26"/>
  <c r="CR7" i="26"/>
  <c r="CY7" i="21"/>
  <c r="CZ4" i="21"/>
  <c r="CQ6" i="23"/>
  <c r="CR4" i="23"/>
  <c r="CQ5" i="23"/>
  <c r="CQ7" i="23"/>
  <c r="DI7" i="1"/>
  <c r="DJ4" i="1"/>
  <c r="CQ6" i="22"/>
  <c r="CR4" i="22"/>
  <c r="CQ7" i="22"/>
  <c r="CQ5" i="22"/>
  <c r="DI7" i="17"/>
  <c r="DJ4" i="17"/>
  <c r="DI7" i="24"/>
  <c r="DJ4" i="24"/>
  <c r="DJ7" i="20"/>
  <c r="DK4" i="20"/>
  <c r="DI7" i="27"/>
  <c r="DJ4" i="27"/>
  <c r="DJ4" i="16"/>
  <c r="DI7" i="16"/>
  <c r="CS4" i="23" l="1"/>
  <c r="CR7" i="23"/>
  <c r="DK7" i="20"/>
  <c r="DL4" i="20"/>
  <c r="DJ7" i="17"/>
  <c r="DK4" i="17"/>
  <c r="CR7" i="22"/>
  <c r="CS4" i="22"/>
  <c r="DA4" i="21"/>
  <c r="CZ7" i="21"/>
  <c r="DJ7" i="25"/>
  <c r="DK4" i="25"/>
  <c r="DJ7" i="27"/>
  <c r="DK4" i="27"/>
  <c r="DJ7" i="24"/>
  <c r="DK4" i="24"/>
  <c r="DK4" i="1"/>
  <c r="DJ7" i="1"/>
  <c r="DB7" i="19"/>
  <c r="DC4" i="19"/>
  <c r="DK4" i="16"/>
  <c r="DJ7" i="16"/>
  <c r="CT4" i="26"/>
  <c r="CS7" i="26"/>
  <c r="DL4" i="27" l="1"/>
  <c r="DK7" i="27"/>
  <c r="DL4" i="17"/>
  <c r="DK7" i="17"/>
  <c r="DL4" i="16"/>
  <c r="DK7" i="16"/>
  <c r="DK7" i="1"/>
  <c r="DL4" i="1"/>
  <c r="DC7" i="19"/>
  <c r="DD4" i="19"/>
  <c r="DK7" i="24"/>
  <c r="DL4" i="24"/>
  <c r="DK7" i="25"/>
  <c r="DL4" i="25"/>
  <c r="CS7" i="22"/>
  <c r="CT4" i="22"/>
  <c r="DL7" i="20"/>
  <c r="DL5" i="20"/>
  <c r="DM4" i="20"/>
  <c r="DL6" i="20"/>
  <c r="CT7" i="26"/>
  <c r="CU4" i="26"/>
  <c r="DA7" i="21"/>
  <c r="DB4" i="21"/>
  <c r="CS7" i="23"/>
  <c r="CT4" i="23"/>
  <c r="DB7" i="21" l="1"/>
  <c r="DC4" i="21"/>
  <c r="CU4" i="22"/>
  <c r="CT7" i="22"/>
  <c r="DM4" i="24"/>
  <c r="DL6" i="24"/>
  <c r="DL7" i="24"/>
  <c r="DL5" i="24"/>
  <c r="DM4" i="1"/>
  <c r="DL7" i="1"/>
  <c r="DL5" i="1"/>
  <c r="DL6" i="1"/>
  <c r="DN4" i="20"/>
  <c r="DM7" i="20"/>
  <c r="DM4" i="17"/>
  <c r="DL7" i="17"/>
  <c r="DL5" i="17"/>
  <c r="DL6" i="17"/>
  <c r="CT7" i="23"/>
  <c r="CU4" i="23"/>
  <c r="CU7" i="26"/>
  <c r="CV4" i="26"/>
  <c r="DL7" i="25"/>
  <c r="DL5" i="25"/>
  <c r="DL6" i="25"/>
  <c r="DM4" i="25"/>
  <c r="DE4" i="19"/>
  <c r="DD7" i="19"/>
  <c r="DL7" i="16"/>
  <c r="DL5" i="16"/>
  <c r="DL6" i="16"/>
  <c r="DM4" i="16"/>
  <c r="DM4" i="27"/>
  <c r="DL7" i="27"/>
  <c r="DL5" i="27"/>
  <c r="DL6" i="27"/>
  <c r="DE7" i="19" l="1"/>
  <c r="DF4" i="19"/>
  <c r="DE6" i="19"/>
  <c r="DE5" i="19"/>
  <c r="DM7" i="17"/>
  <c r="DN4" i="17"/>
  <c r="CV4" i="22"/>
  <c r="CU7" i="22"/>
  <c r="CU7" i="23"/>
  <c r="CV4" i="23"/>
  <c r="DM7" i="25"/>
  <c r="DN4" i="25"/>
  <c r="CW4" i="26"/>
  <c r="CV7" i="26"/>
  <c r="DC7" i="21"/>
  <c r="DD4" i="21"/>
  <c r="DM7" i="16"/>
  <c r="DN4" i="16"/>
  <c r="DM7" i="27"/>
  <c r="DN4" i="27"/>
  <c r="DN7" i="20"/>
  <c r="DO4" i="20"/>
  <c r="DM7" i="1"/>
  <c r="DN4" i="1"/>
  <c r="DM7" i="24"/>
  <c r="DN4" i="24"/>
  <c r="DO4" i="1" l="1"/>
  <c r="DN7" i="1"/>
  <c r="DN7" i="27"/>
  <c r="DO4" i="27"/>
  <c r="DE4" i="21"/>
  <c r="DD7" i="21"/>
  <c r="DO4" i="25"/>
  <c r="DN7" i="25"/>
  <c r="CV7" i="22"/>
  <c r="CW4" i="22"/>
  <c r="DO4" i="24"/>
  <c r="DN7" i="24"/>
  <c r="DO7" i="20"/>
  <c r="DP4" i="20"/>
  <c r="DO4" i="16"/>
  <c r="DN7" i="16"/>
  <c r="CV7" i="23"/>
  <c r="CW4" i="23"/>
  <c r="DN7" i="17"/>
  <c r="DO4" i="17"/>
  <c r="DF7" i="19"/>
  <c r="DG4" i="19"/>
  <c r="CX4" i="26"/>
  <c r="CW7" i="26"/>
  <c r="CW7" i="23" l="1"/>
  <c r="CX4" i="23"/>
  <c r="DP4" i="17"/>
  <c r="DO7" i="17"/>
  <c r="DO7" i="27"/>
  <c r="DP4" i="27"/>
  <c r="CX7" i="26"/>
  <c r="CX5" i="26"/>
  <c r="CX6" i="26"/>
  <c r="CY4" i="26"/>
  <c r="DP4" i="16"/>
  <c r="DO7" i="16"/>
  <c r="DO7" i="24"/>
  <c r="DP4" i="24"/>
  <c r="DP4" i="25"/>
  <c r="DO7" i="25"/>
  <c r="DG7" i="19"/>
  <c r="DH4" i="19"/>
  <c r="DQ4" i="20"/>
  <c r="DP7" i="20"/>
  <c r="CW7" i="22"/>
  <c r="CX4" i="22"/>
  <c r="DE7" i="21"/>
  <c r="DF4" i="21"/>
  <c r="DE6" i="21"/>
  <c r="DE5" i="21"/>
  <c r="DP4" i="1"/>
  <c r="DO7" i="1"/>
  <c r="CY4" i="22" l="1"/>
  <c r="CX7" i="22"/>
  <c r="CX6" i="22"/>
  <c r="CX5" i="22"/>
  <c r="DQ4" i="24"/>
  <c r="DP7" i="24"/>
  <c r="DQ4" i="27"/>
  <c r="DP7" i="27"/>
  <c r="CX6" i="23"/>
  <c r="CY4" i="23"/>
  <c r="CX7" i="23"/>
  <c r="CX5" i="23"/>
  <c r="DF7" i="21"/>
  <c r="DG4" i="21"/>
  <c r="DQ4" i="1"/>
  <c r="DP7" i="1"/>
  <c r="DR4" i="20"/>
  <c r="DQ7" i="20"/>
  <c r="DP7" i="25"/>
  <c r="DQ4" i="25"/>
  <c r="DP7" i="16"/>
  <c r="DQ4" i="16"/>
  <c r="DQ4" i="17"/>
  <c r="DP7" i="17"/>
  <c r="DI4" i="19"/>
  <c r="DH7" i="19"/>
  <c r="CY7" i="26"/>
  <c r="CZ4" i="26"/>
  <c r="DR4" i="16" l="1"/>
  <c r="DQ7" i="16"/>
  <c r="CZ4" i="23"/>
  <c r="CY7" i="23"/>
  <c r="DI7" i="19"/>
  <c r="DJ4" i="19"/>
  <c r="DR7" i="20"/>
  <c r="DS4" i="20"/>
  <c r="DQ7" i="24"/>
  <c r="DR4" i="24"/>
  <c r="CZ4" i="22"/>
  <c r="CY7" i="22"/>
  <c r="DA4" i="26"/>
  <c r="CZ7" i="26"/>
  <c r="DQ7" i="25"/>
  <c r="DR4" i="25"/>
  <c r="DQ7" i="17"/>
  <c r="DR4" i="17"/>
  <c r="DQ7" i="1"/>
  <c r="DR4" i="1"/>
  <c r="DQ7" i="27"/>
  <c r="DR4" i="27"/>
  <c r="DG7" i="21"/>
  <c r="DH4" i="21"/>
  <c r="DR7" i="27" l="1"/>
  <c r="DS4" i="27"/>
  <c r="DR7" i="17"/>
  <c r="DS4" i="17"/>
  <c r="DR7" i="24"/>
  <c r="DS4" i="24"/>
  <c r="DJ7" i="19"/>
  <c r="DK4" i="19"/>
  <c r="DB4" i="26"/>
  <c r="DA7" i="26"/>
  <c r="DI4" i="21"/>
  <c r="DH7" i="21"/>
  <c r="DS4" i="1"/>
  <c r="DR7" i="1"/>
  <c r="DR7" i="25"/>
  <c r="DS4" i="25"/>
  <c r="DS6" i="20"/>
  <c r="DT4" i="20"/>
  <c r="DS7" i="20"/>
  <c r="DS5" i="20"/>
  <c r="CZ7" i="22"/>
  <c r="DA4" i="22"/>
  <c r="CZ7" i="23"/>
  <c r="DA4" i="23"/>
  <c r="DS4" i="16"/>
  <c r="DR7" i="16"/>
  <c r="DA7" i="22" l="1"/>
  <c r="DB4" i="22"/>
  <c r="DT7" i="20"/>
  <c r="DU4" i="20"/>
  <c r="DS6" i="16"/>
  <c r="DT4" i="16"/>
  <c r="DS7" i="16"/>
  <c r="DS5" i="16"/>
  <c r="DS5" i="1"/>
  <c r="DS7" i="1"/>
  <c r="DS6" i="1"/>
  <c r="DT4" i="1"/>
  <c r="DB7" i="26"/>
  <c r="DC4" i="26"/>
  <c r="DA7" i="23"/>
  <c r="DB4" i="23"/>
  <c r="DS6" i="25"/>
  <c r="DS7" i="25"/>
  <c r="DT4" i="25"/>
  <c r="DS5" i="25"/>
  <c r="DK7" i="19"/>
  <c r="DL4" i="19"/>
  <c r="DS5" i="17"/>
  <c r="DS6" i="17"/>
  <c r="DT4" i="17"/>
  <c r="DS7" i="17"/>
  <c r="DI7" i="21"/>
  <c r="DJ4" i="21"/>
  <c r="DS5" i="24"/>
  <c r="DS7" i="24"/>
  <c r="DT4" i="24"/>
  <c r="DS6" i="24"/>
  <c r="DS5" i="27"/>
  <c r="DS7" i="27"/>
  <c r="DS6" i="27"/>
  <c r="DT4" i="27"/>
  <c r="DM4" i="19" l="1"/>
  <c r="DL7" i="19"/>
  <c r="DL5" i="19"/>
  <c r="DL6" i="19"/>
  <c r="DD4" i="26"/>
  <c r="DC7" i="26"/>
  <c r="DT7" i="16"/>
  <c r="DU4" i="16"/>
  <c r="DC4" i="22"/>
  <c r="DB7" i="22"/>
  <c r="DT7" i="27"/>
  <c r="DU4" i="27"/>
  <c r="DJ7" i="21"/>
  <c r="DK4" i="21"/>
  <c r="DB7" i="23"/>
  <c r="DC4" i="23"/>
  <c r="DU4" i="1"/>
  <c r="DT7" i="1"/>
  <c r="DV4" i="20"/>
  <c r="DU7" i="20"/>
  <c r="DU4" i="24"/>
  <c r="DT7" i="24"/>
  <c r="DT7" i="25"/>
  <c r="DU4" i="25"/>
  <c r="DU4" i="17"/>
  <c r="DT7" i="17"/>
  <c r="DL4" i="21" l="1"/>
  <c r="DK7" i="21"/>
  <c r="DU7" i="17"/>
  <c r="DV4" i="17"/>
  <c r="DU7" i="24"/>
  <c r="DV4" i="24"/>
  <c r="DU7" i="1"/>
  <c r="DV4" i="1"/>
  <c r="DD4" i="22"/>
  <c r="DC7" i="22"/>
  <c r="DE4" i="26"/>
  <c r="DD7" i="26"/>
  <c r="DM7" i="19"/>
  <c r="DN4" i="19"/>
  <c r="DV4" i="25"/>
  <c r="DU7" i="25"/>
  <c r="DD4" i="23"/>
  <c r="DC7" i="23"/>
  <c r="DU7" i="27"/>
  <c r="DV4" i="27"/>
  <c r="DU7" i="16"/>
  <c r="DV4" i="16"/>
  <c r="DV7" i="20"/>
  <c r="DW4" i="20"/>
  <c r="DW4" i="16" l="1"/>
  <c r="DV7" i="16"/>
  <c r="DE4" i="23"/>
  <c r="DD7" i="23"/>
  <c r="DW7" i="20"/>
  <c r="DX4" i="20"/>
  <c r="DV7" i="27"/>
  <c r="DW4" i="27"/>
  <c r="DW4" i="1"/>
  <c r="DV7" i="1"/>
  <c r="DV7" i="17"/>
  <c r="DW4" i="17"/>
  <c r="DV7" i="25"/>
  <c r="DW4" i="25"/>
  <c r="DE6" i="26"/>
  <c r="DF4" i="26"/>
  <c r="DE7" i="26"/>
  <c r="DE5" i="26"/>
  <c r="DN7" i="19"/>
  <c r="DO4" i="19"/>
  <c r="DV7" i="24"/>
  <c r="DW4" i="24"/>
  <c r="DD7" i="22"/>
  <c r="DE4" i="22"/>
  <c r="DM4" i="21"/>
  <c r="DL6" i="21"/>
  <c r="DL7" i="21"/>
  <c r="DL5" i="21"/>
  <c r="DM7" i="21" l="1"/>
  <c r="DN4" i="21"/>
  <c r="DX4" i="1"/>
  <c r="DW7" i="1"/>
  <c r="DX4" i="16"/>
  <c r="DW7" i="16"/>
  <c r="DE5" i="22"/>
  <c r="DE6" i="22"/>
  <c r="DE7" i="22"/>
  <c r="DF4" i="22"/>
  <c r="DO7" i="19"/>
  <c r="DP4" i="19"/>
  <c r="DF7" i="26"/>
  <c r="DG4" i="26"/>
  <c r="DX4" i="17"/>
  <c r="DW7" i="17"/>
  <c r="DX4" i="27"/>
  <c r="DW7" i="27"/>
  <c r="DE7" i="23"/>
  <c r="DE6" i="23"/>
  <c r="DF4" i="23"/>
  <c r="DE5" i="23"/>
  <c r="DW7" i="24"/>
  <c r="DX4" i="24"/>
  <c r="DX4" i="25"/>
  <c r="DW7" i="25"/>
  <c r="DY4" i="20"/>
  <c r="DX7" i="20"/>
  <c r="DG7" i="26" l="1"/>
  <c r="DH4" i="26"/>
  <c r="DG4" i="22"/>
  <c r="DF7" i="22"/>
  <c r="DN7" i="21"/>
  <c r="DO4" i="21"/>
  <c r="DX7" i="25"/>
  <c r="DY4" i="25"/>
  <c r="DF7" i="23"/>
  <c r="DG4" i="23"/>
  <c r="DY4" i="27"/>
  <c r="DX7" i="27"/>
  <c r="DX7" i="16"/>
  <c r="DY4" i="16"/>
  <c r="DY4" i="24"/>
  <c r="DX7" i="24"/>
  <c r="DQ4" i="19"/>
  <c r="DP7" i="19"/>
  <c r="DZ4" i="20"/>
  <c r="DY7" i="20"/>
  <c r="DY4" i="17"/>
  <c r="DX7" i="17"/>
  <c r="DY4" i="1"/>
  <c r="DX7" i="1"/>
  <c r="DZ4" i="16" l="1"/>
  <c r="DY7" i="16"/>
  <c r="DH4" i="23"/>
  <c r="DG7" i="23"/>
  <c r="DO7" i="21"/>
  <c r="DP4" i="21"/>
  <c r="DI4" i="26"/>
  <c r="DH7" i="26"/>
  <c r="DY7" i="17"/>
  <c r="DZ4" i="17"/>
  <c r="DQ7" i="19"/>
  <c r="DR4" i="19"/>
  <c r="DY7" i="25"/>
  <c r="DZ4" i="25"/>
  <c r="DY7" i="1"/>
  <c r="DZ4" i="1"/>
  <c r="DZ7" i="20"/>
  <c r="DZ5" i="20"/>
  <c r="DZ6" i="20"/>
  <c r="EA4" i="20"/>
  <c r="DY7" i="24"/>
  <c r="DZ4" i="24"/>
  <c r="DY7" i="27"/>
  <c r="DZ4" i="27"/>
  <c r="DH4" i="22"/>
  <c r="DG7" i="22"/>
  <c r="DZ7" i="25" l="1"/>
  <c r="DZ6" i="25"/>
  <c r="EA4" i="25"/>
  <c r="DZ5" i="25"/>
  <c r="DZ6" i="17"/>
  <c r="DZ5" i="17"/>
  <c r="DZ7" i="17"/>
  <c r="EA4" i="17"/>
  <c r="DQ4" i="21"/>
  <c r="DP7" i="21"/>
  <c r="DH7" i="22"/>
  <c r="DI4" i="22"/>
  <c r="EA4" i="16"/>
  <c r="DZ5" i="16"/>
  <c r="DZ7" i="16"/>
  <c r="DZ6" i="16"/>
  <c r="DZ7" i="27"/>
  <c r="DZ6" i="27"/>
  <c r="EA4" i="27"/>
  <c r="DZ5" i="27"/>
  <c r="EA7" i="20"/>
  <c r="EB4" i="20"/>
  <c r="DZ6" i="1"/>
  <c r="EA4" i="1"/>
  <c r="DZ5" i="1"/>
  <c r="DZ7" i="1"/>
  <c r="DR7" i="19"/>
  <c r="DS4" i="19"/>
  <c r="DJ4" i="26"/>
  <c r="DI7" i="26"/>
  <c r="DH7" i="23"/>
  <c r="DI4" i="23"/>
  <c r="DZ6" i="24"/>
  <c r="DZ7" i="24"/>
  <c r="EA4" i="24"/>
  <c r="DZ5" i="24"/>
  <c r="EA7" i="24" l="1"/>
  <c r="EB4" i="24"/>
  <c r="DI7" i="23"/>
  <c r="DJ4" i="23"/>
  <c r="DS5" i="19"/>
  <c r="DS7" i="19"/>
  <c r="DT4" i="19"/>
  <c r="DS6" i="19"/>
  <c r="EA7" i="1"/>
  <c r="EB4" i="1"/>
  <c r="DI7" i="22"/>
  <c r="DJ4" i="22"/>
  <c r="EB4" i="17"/>
  <c r="EA7" i="17"/>
  <c r="EA7" i="27"/>
  <c r="EB4" i="27"/>
  <c r="EA7" i="25"/>
  <c r="EB4" i="25"/>
  <c r="EB7" i="20"/>
  <c r="EC4" i="20"/>
  <c r="DJ7" i="26"/>
  <c r="DK4" i="26"/>
  <c r="EB4" i="16"/>
  <c r="EA7" i="16"/>
  <c r="DQ7" i="21"/>
  <c r="DR4" i="21"/>
  <c r="DR7" i="21" l="1"/>
  <c r="DS4" i="21"/>
  <c r="DK7" i="26"/>
  <c r="DL4" i="26"/>
  <c r="EB7" i="25"/>
  <c r="EC4" i="25"/>
  <c r="EC4" i="1"/>
  <c r="EB7" i="1"/>
  <c r="EC4" i="17"/>
  <c r="EB7" i="17"/>
  <c r="ED4" i="20"/>
  <c r="EC7" i="20"/>
  <c r="EB7" i="27"/>
  <c r="EC4" i="27"/>
  <c r="DK4" i="22"/>
  <c r="DJ7" i="22"/>
  <c r="DJ7" i="23"/>
  <c r="DK4" i="23"/>
  <c r="EB7" i="16"/>
  <c r="EC4" i="16"/>
  <c r="DU4" i="19"/>
  <c r="DT7" i="19"/>
  <c r="EC4" i="24"/>
  <c r="EB7" i="24"/>
  <c r="DK7" i="23" l="1"/>
  <c r="DL4" i="23"/>
  <c r="EC7" i="27"/>
  <c r="ED4" i="27"/>
  <c r="ED4" i="25"/>
  <c r="EC7" i="25"/>
  <c r="DS5" i="21"/>
  <c r="DT4" i="21"/>
  <c r="DS7" i="21"/>
  <c r="DS6" i="21"/>
  <c r="DU7" i="19"/>
  <c r="DV4" i="19"/>
  <c r="EC7" i="17"/>
  <c r="ED4" i="17"/>
  <c r="EC7" i="16"/>
  <c r="ED4" i="16"/>
  <c r="DM4" i="26"/>
  <c r="DL6" i="26"/>
  <c r="DL7" i="26"/>
  <c r="DL5" i="26"/>
  <c r="EC7" i="24"/>
  <c r="ED4" i="24"/>
  <c r="DL4" i="22"/>
  <c r="DK7" i="22"/>
  <c r="ED7" i="20"/>
  <c r="EE4" i="20"/>
  <c r="EC7" i="1"/>
  <c r="ED4" i="1"/>
  <c r="EE7" i="20" l="1"/>
  <c r="EF4" i="20"/>
  <c r="EE4" i="24"/>
  <c r="ED7" i="24"/>
  <c r="EE4" i="1"/>
  <c r="ED7" i="1"/>
  <c r="EE4" i="16"/>
  <c r="ED7" i="16"/>
  <c r="DV7" i="19"/>
  <c r="DW4" i="19"/>
  <c r="DU4" i="21"/>
  <c r="DT7" i="21"/>
  <c r="ED7" i="27"/>
  <c r="EE4" i="27"/>
  <c r="DL7" i="22"/>
  <c r="DL5" i="22"/>
  <c r="DL6" i="22"/>
  <c r="DM4" i="22"/>
  <c r="ED7" i="17"/>
  <c r="EE4" i="17"/>
  <c r="DL5" i="23"/>
  <c r="DM4" i="23"/>
  <c r="DL7" i="23"/>
  <c r="DL6" i="23"/>
  <c r="DN4" i="26"/>
  <c r="DM7" i="26"/>
  <c r="EE4" i="25"/>
  <c r="ED7" i="25"/>
  <c r="EF4" i="16" l="1"/>
  <c r="EE7" i="16"/>
  <c r="EE7" i="24"/>
  <c r="EF4" i="24"/>
  <c r="EF4" i="17"/>
  <c r="EE7" i="17"/>
  <c r="EF4" i="25"/>
  <c r="EE7" i="25"/>
  <c r="DU7" i="21"/>
  <c r="DV4" i="21"/>
  <c r="DM7" i="23"/>
  <c r="DN4" i="23"/>
  <c r="DM7" i="22"/>
  <c r="DN4" i="22"/>
  <c r="EE7" i="27"/>
  <c r="EF4" i="27"/>
  <c r="DW7" i="19"/>
  <c r="DX4" i="19"/>
  <c r="EF7" i="20"/>
  <c r="EG4" i="20"/>
  <c r="DN7" i="26"/>
  <c r="DO4" i="26"/>
  <c r="EF4" i="1"/>
  <c r="EE7" i="1"/>
  <c r="EG4" i="17" l="1"/>
  <c r="EF7" i="17"/>
  <c r="EF7" i="16"/>
  <c r="EG4" i="16"/>
  <c r="EG6" i="20"/>
  <c r="EH4" i="20"/>
  <c r="EG7" i="20"/>
  <c r="EG5" i="20"/>
  <c r="EG4" i="27"/>
  <c r="EF7" i="27"/>
  <c r="DO4" i="23"/>
  <c r="DN7" i="23"/>
  <c r="EG4" i="24"/>
  <c r="EF7" i="24"/>
  <c r="EG4" i="1"/>
  <c r="EF7" i="1"/>
  <c r="EF7" i="25"/>
  <c r="EG4" i="25"/>
  <c r="DO7" i="26"/>
  <c r="DP4" i="26"/>
  <c r="DY4" i="19"/>
  <c r="DX7" i="19"/>
  <c r="DO4" i="22"/>
  <c r="DN7" i="22"/>
  <c r="DV7" i="21"/>
  <c r="DW4" i="21"/>
  <c r="EG7" i="25" l="1"/>
  <c r="EH4" i="25"/>
  <c r="EG5" i="25"/>
  <c r="EG6" i="25"/>
  <c r="EH7" i="20"/>
  <c r="EI4" i="20"/>
  <c r="DQ4" i="26"/>
  <c r="DP7" i="26"/>
  <c r="EG5" i="16"/>
  <c r="EH4" i="16"/>
  <c r="EG6" i="16"/>
  <c r="EG7" i="16"/>
  <c r="DP4" i="22"/>
  <c r="DO7" i="22"/>
  <c r="EG7" i="1"/>
  <c r="EG5" i="1"/>
  <c r="EH4" i="1"/>
  <c r="EG6" i="1"/>
  <c r="DP4" i="23"/>
  <c r="DO7" i="23"/>
  <c r="DW7" i="21"/>
  <c r="DX4" i="21"/>
  <c r="DY7" i="19"/>
  <c r="DZ4" i="19"/>
  <c r="EG7" i="24"/>
  <c r="EG5" i="24"/>
  <c r="EG6" i="24"/>
  <c r="EH4" i="24"/>
  <c r="EG7" i="27"/>
  <c r="EG6" i="27"/>
  <c r="EG5" i="27"/>
  <c r="EH4" i="27"/>
  <c r="EG7" i="17"/>
  <c r="EH4" i="17"/>
  <c r="EG6" i="17"/>
  <c r="EG5" i="17"/>
  <c r="EH7" i="27" l="1"/>
  <c r="EI4" i="27"/>
  <c r="EH7" i="24"/>
  <c r="EI4" i="24"/>
  <c r="DZ6" i="19"/>
  <c r="DZ7" i="19"/>
  <c r="EA4" i="19"/>
  <c r="DZ5" i="19"/>
  <c r="DP7" i="23"/>
  <c r="DQ4" i="23"/>
  <c r="DR4" i="26"/>
  <c r="DQ7" i="26"/>
  <c r="EI4" i="1"/>
  <c r="EH7" i="1"/>
  <c r="DP7" i="22"/>
  <c r="DQ4" i="22"/>
  <c r="EH7" i="17"/>
  <c r="EI4" i="17"/>
  <c r="DY4" i="21"/>
  <c r="DX7" i="21"/>
  <c r="EI4" i="16"/>
  <c r="EH7" i="16"/>
  <c r="EJ4" i="20"/>
  <c r="EI7" i="20"/>
  <c r="EH7" i="25"/>
  <c r="EI4" i="25"/>
  <c r="DY7" i="21" l="1"/>
  <c r="DZ4" i="21"/>
  <c r="EJ4" i="25"/>
  <c r="EI7" i="25"/>
  <c r="DQ7" i="22"/>
  <c r="DR4" i="22"/>
  <c r="EJ4" i="24"/>
  <c r="EI7" i="24"/>
  <c r="EJ7" i="20"/>
  <c r="EK4" i="20"/>
  <c r="DR7" i="26"/>
  <c r="DS4" i="26"/>
  <c r="EA7" i="19"/>
  <c r="EB4" i="19"/>
  <c r="EJ4" i="17"/>
  <c r="EI7" i="17"/>
  <c r="DQ7" i="23"/>
  <c r="DR4" i="23"/>
  <c r="EI7" i="27"/>
  <c r="EJ4" i="27"/>
  <c r="EJ4" i="16"/>
  <c r="EI7" i="16"/>
  <c r="EI7" i="1"/>
  <c r="EJ4" i="1"/>
  <c r="EK4" i="1" l="1"/>
  <c r="EJ7" i="1"/>
  <c r="EJ7" i="27"/>
  <c r="EK4" i="27"/>
  <c r="EK4" i="17"/>
  <c r="EJ7" i="17"/>
  <c r="EK4" i="24"/>
  <c r="EJ7" i="24"/>
  <c r="EJ7" i="25"/>
  <c r="EK4" i="25"/>
  <c r="DS4" i="23"/>
  <c r="DR7" i="23"/>
  <c r="EC4" i="19"/>
  <c r="EB7" i="19"/>
  <c r="EL4" i="20"/>
  <c r="EK7" i="20"/>
  <c r="DS4" i="22"/>
  <c r="DR7" i="22"/>
  <c r="DZ7" i="21"/>
  <c r="DZ6" i="21"/>
  <c r="EA4" i="21"/>
  <c r="DZ5" i="21"/>
  <c r="DS5" i="26"/>
  <c r="DT4" i="26"/>
  <c r="DS6" i="26"/>
  <c r="DS7" i="26"/>
  <c r="EJ7" i="16"/>
  <c r="EK4" i="16"/>
  <c r="DS6" i="23" l="1"/>
  <c r="DT4" i="23"/>
  <c r="DS5" i="23"/>
  <c r="DS7" i="23"/>
  <c r="EL4" i="25"/>
  <c r="EK7" i="25"/>
  <c r="EK7" i="16"/>
  <c r="EL4" i="16"/>
  <c r="DU4" i="26"/>
  <c r="DT7" i="26"/>
  <c r="EK7" i="27"/>
  <c r="EL4" i="27"/>
  <c r="EL7" i="20"/>
  <c r="EM4" i="20"/>
  <c r="EM7" i="20" s="1"/>
  <c r="EK7" i="24"/>
  <c r="EL4" i="24"/>
  <c r="EA7" i="21"/>
  <c r="EB4" i="21"/>
  <c r="DS6" i="22"/>
  <c r="DT4" i="22"/>
  <c r="DS7" i="22"/>
  <c r="DS5" i="22"/>
  <c r="EC7" i="19"/>
  <c r="ED4" i="19"/>
  <c r="EK7" i="17"/>
  <c r="EL4" i="17"/>
  <c r="EK7" i="1"/>
  <c r="EL4" i="1"/>
  <c r="ED7" i="19" l="1"/>
  <c r="EE4" i="19"/>
  <c r="EC4" i="21"/>
  <c r="EB7" i="21"/>
  <c r="DU4" i="23"/>
  <c r="DT7" i="23"/>
  <c r="EM4" i="1"/>
  <c r="EM7" i="1" s="1"/>
  <c r="EL7" i="1"/>
  <c r="DT7" i="22"/>
  <c r="DU4" i="22"/>
  <c r="EL7" i="24"/>
  <c r="EM4" i="24"/>
  <c r="EM7" i="24" s="1"/>
  <c r="EL7" i="27"/>
  <c r="EM4" i="27"/>
  <c r="EM7" i="27" s="1"/>
  <c r="EM4" i="16"/>
  <c r="EM7" i="16" s="1"/>
  <c r="EL7" i="16"/>
  <c r="EL7" i="17"/>
  <c r="EM4" i="17"/>
  <c r="EM7" i="17" s="1"/>
  <c r="DV4" i="26"/>
  <c r="DU7" i="26"/>
  <c r="EL7" i="25"/>
  <c r="EM4" i="25"/>
  <c r="EM7" i="25" s="1"/>
  <c r="DV7" i="26" l="1"/>
  <c r="DW4" i="26"/>
  <c r="EC7" i="21"/>
  <c r="ED4" i="21"/>
  <c r="DU7" i="22"/>
  <c r="DV4" i="22"/>
  <c r="EE7" i="19"/>
  <c r="EF4" i="19"/>
  <c r="DU7" i="23"/>
  <c r="DV4" i="23"/>
  <c r="EG4" i="19" l="1"/>
  <c r="EF7" i="19"/>
  <c r="ED7" i="21"/>
  <c r="EE4" i="21"/>
  <c r="DV7" i="23"/>
  <c r="DW4" i="23"/>
  <c r="DW4" i="22"/>
  <c r="DV7" i="22"/>
  <c r="DW7" i="26"/>
  <c r="DX4" i="26"/>
  <c r="EE7" i="21" l="1"/>
  <c r="EF4" i="21"/>
  <c r="DX4" i="22"/>
  <c r="DW7" i="22"/>
  <c r="DY4" i="26"/>
  <c r="DX7" i="26"/>
  <c r="DX4" i="23"/>
  <c r="DW7" i="23"/>
  <c r="EG7" i="19"/>
  <c r="EG6" i="19"/>
  <c r="EG5" i="19"/>
  <c r="EH4" i="19"/>
  <c r="EH7" i="19" l="1"/>
  <c r="EI4" i="19"/>
  <c r="DY4" i="23"/>
  <c r="DX7" i="23"/>
  <c r="DX7" i="22"/>
  <c r="DY4" i="22"/>
  <c r="EG4" i="21"/>
  <c r="EF7" i="21"/>
  <c r="DZ4" i="26"/>
  <c r="DY7" i="26"/>
  <c r="EG7" i="21" l="1"/>
  <c r="EG5" i="21"/>
  <c r="EG6" i="21"/>
  <c r="EH4" i="21"/>
  <c r="DY7" i="23"/>
  <c r="DZ4" i="23"/>
  <c r="DY7" i="22"/>
  <c r="DZ4" i="22"/>
  <c r="EI7" i="19"/>
  <c r="EJ4" i="19"/>
  <c r="DZ7" i="26"/>
  <c r="DZ5" i="26"/>
  <c r="DZ6" i="26"/>
  <c r="EA4" i="26"/>
  <c r="EH7" i="21" l="1"/>
  <c r="EI4" i="21"/>
  <c r="EA4" i="22"/>
  <c r="DZ6" i="22"/>
  <c r="DZ5" i="22"/>
  <c r="DZ7" i="22"/>
  <c r="EA7" i="26"/>
  <c r="EB4" i="26"/>
  <c r="EK4" i="19"/>
  <c r="EJ7" i="19"/>
  <c r="DZ5" i="23"/>
  <c r="EA4" i="23"/>
  <c r="DZ6" i="23"/>
  <c r="DZ7" i="23"/>
  <c r="EA7" i="23" l="1"/>
  <c r="EB4" i="23"/>
  <c r="EA7" i="22"/>
  <c r="EB4" i="22"/>
  <c r="EJ4" i="21"/>
  <c r="EI7" i="21"/>
  <c r="EC4" i="26"/>
  <c r="EB7" i="26"/>
  <c r="EK7" i="19"/>
  <c r="EL4" i="19"/>
  <c r="ED4" i="26" l="1"/>
  <c r="EC7" i="26"/>
  <c r="EB7" i="22"/>
  <c r="EC4" i="22"/>
  <c r="EL7" i="19"/>
  <c r="EM4" i="19"/>
  <c r="EM7" i="19" s="1"/>
  <c r="EB7" i="23"/>
  <c r="EC4" i="23"/>
  <c r="EK4" i="21"/>
  <c r="EJ7" i="21"/>
  <c r="EC7" i="23" l="1"/>
  <c r="ED4" i="23"/>
  <c r="EC7" i="22"/>
  <c r="ED4" i="22"/>
  <c r="EK7" i="21"/>
  <c r="EL4" i="21"/>
  <c r="ED7" i="26"/>
  <c r="EE4" i="26"/>
  <c r="EE7" i="26" l="1"/>
  <c r="EF4" i="26"/>
  <c r="EE4" i="22"/>
  <c r="ED7" i="22"/>
  <c r="EL7" i="21"/>
  <c r="EM4" i="21"/>
  <c r="EM7" i="21" s="1"/>
  <c r="ED7" i="23"/>
  <c r="EE4" i="23"/>
  <c r="EF4" i="23" l="1"/>
  <c r="EE7" i="23"/>
  <c r="EG4" i="26"/>
  <c r="EF7" i="26"/>
  <c r="EE7" i="22"/>
  <c r="EF4" i="22"/>
  <c r="EG6" i="26" l="1"/>
  <c r="EH4" i="26"/>
  <c r="EG7" i="26"/>
  <c r="EG5" i="26"/>
  <c r="EF7" i="22"/>
  <c r="EG4" i="22"/>
  <c r="EF7" i="23"/>
  <c r="EG4" i="23"/>
  <c r="EG7" i="23" l="1"/>
  <c r="EG6" i="23"/>
  <c r="EG5" i="23"/>
  <c r="EH4" i="23"/>
  <c r="EG7" i="22"/>
  <c r="EG5" i="22"/>
  <c r="EH4" i="22"/>
  <c r="EG6" i="22"/>
  <c r="EH7" i="26"/>
  <c r="EI4" i="26"/>
  <c r="EH7" i="22" l="1"/>
  <c r="EI4" i="22"/>
  <c r="EJ4" i="26"/>
  <c r="EI7" i="26"/>
  <c r="EI4" i="23"/>
  <c r="EH7" i="23"/>
  <c r="EK4" i="26" l="1"/>
  <c r="EJ7" i="26"/>
  <c r="EI7" i="22"/>
  <c r="EJ4" i="22"/>
  <c r="EJ4" i="23"/>
  <c r="EI7" i="23"/>
  <c r="EJ7" i="22" l="1"/>
  <c r="EK4" i="22"/>
  <c r="EJ7" i="23"/>
  <c r="EK4" i="23"/>
  <c r="EL4" i="26"/>
  <c r="EK7" i="26"/>
  <c r="EK7" i="22" l="1"/>
  <c r="EL4" i="22"/>
  <c r="EK7" i="23"/>
  <c r="EL4" i="23"/>
  <c r="EL7" i="26"/>
  <c r="EM4" i="26"/>
  <c r="EM7" i="26" s="1"/>
  <c r="EL7" i="23" l="1"/>
  <c r="EM4" i="23"/>
  <c r="EM7" i="23" s="1"/>
  <c r="EL7" i="22"/>
  <c r="EM4" i="22"/>
  <c r="EM7" i="2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E7" authorId="0" shapeId="0" xr:uid="{00000000-0006-0000-0200-000001000000}">
      <text>
        <r>
          <rPr>
            <b/>
            <sz val="8"/>
            <rFont val="Tahoma"/>
            <family val="2"/>
          </rPr>
          <t xml:space="preserve">Predecessor Tasks:
</t>
        </r>
        <r>
          <rPr>
            <sz val="8"/>
            <rFont val="宋体"/>
            <charset val="134"/>
          </rPr>
          <t>您可以使用该列来输入前任的</t>
        </r>
        <r>
          <rPr>
            <sz val="8"/>
            <rFont val="Tahoma"/>
            <family val="2"/>
          </rPr>
          <t>WBS</t>
        </r>
        <r>
          <rPr>
            <sz val="8"/>
            <rFont val="宋体"/>
            <charset val="134"/>
          </rPr>
          <t>以供参考。专业版包括模板行，允许您根据前一种自动计算开始日期。</t>
        </r>
      </text>
    </comment>
  </commentList>
</comments>
</file>

<file path=xl/sharedStrings.xml><?xml version="1.0" encoding="utf-8"?>
<sst xmlns="http://schemas.openxmlformats.org/spreadsheetml/2006/main" count="560" uniqueCount="180">
  <si>
    <t>乌鲁木齐地铁AFC系统手机过闸互联网+项目实施进度计划表</t>
  </si>
  <si>
    <t>版本：</t>
  </si>
  <si>
    <t>V0</t>
  </si>
  <si>
    <t>日期：</t>
  </si>
  <si>
    <t>2018.3.1</t>
  </si>
  <si>
    <t>编写：</t>
  </si>
  <si>
    <t>严军</t>
  </si>
  <si>
    <t>项目小组信息</t>
  </si>
  <si>
    <t>更新日期：</t>
  </si>
  <si>
    <t>部门</t>
  </si>
  <si>
    <t>姓名</t>
  </si>
  <si>
    <t>职务</t>
  </si>
  <si>
    <t>性别</t>
  </si>
  <si>
    <t>办公室电话</t>
  </si>
  <si>
    <t>手机</t>
  </si>
  <si>
    <t>微信</t>
  </si>
  <si>
    <t>邮箱</t>
  </si>
  <si>
    <t>城轨集团</t>
  </si>
  <si>
    <t>潘安</t>
  </si>
  <si>
    <t>集团副总</t>
  </si>
  <si>
    <t>0888-88888888</t>
  </si>
  <si>
    <t>isoaio@kdl.com</t>
  </si>
  <si>
    <t>运营分公司</t>
  </si>
  <si>
    <t>徐平</t>
  </si>
  <si>
    <t>运营副总、总工</t>
  </si>
  <si>
    <t>客运部</t>
  </si>
  <si>
    <t>惠鹏程</t>
  </si>
  <si>
    <t>清分车间</t>
  </si>
  <si>
    <t>何广宁</t>
  </si>
  <si>
    <t>于浩洋</t>
  </si>
  <si>
    <t>刘敬</t>
  </si>
  <si>
    <t>杨森</t>
  </si>
  <si>
    <t>孙华彬</t>
  </si>
  <si>
    <t>李佳慧</t>
  </si>
  <si>
    <t>小码联城</t>
  </si>
  <si>
    <t>史艳阳</t>
  </si>
  <si>
    <t>杨牧</t>
  </si>
  <si>
    <t>张登</t>
  </si>
  <si>
    <t>郭琳艳</t>
  </si>
  <si>
    <t>阮吉</t>
  </si>
  <si>
    <t>王振林</t>
  </si>
  <si>
    <t>集成商</t>
  </si>
  <si>
    <t>项目经理</t>
  </si>
  <si>
    <t>资料员</t>
  </si>
  <si>
    <t>技术负责人</t>
  </si>
  <si>
    <t>乌鲁木齐扫码过闸工程计划</t>
  </si>
  <si>
    <t>扫码过闸项目小组</t>
  </si>
  <si>
    <t>组长：</t>
  </si>
  <si>
    <r>
      <rPr>
        <sz val="10"/>
        <rFont val="微软雅黑"/>
        <charset val="134"/>
      </rPr>
      <t>项目负责人</t>
    </r>
    <r>
      <rPr>
        <sz val="10"/>
        <color theme="1"/>
        <rFont val="微软雅黑"/>
        <charset val="134"/>
      </rPr>
      <t>:</t>
    </r>
  </si>
  <si>
    <r>
      <rPr>
        <sz val="10"/>
        <rFont val="微软雅黑"/>
        <charset val="134"/>
      </rPr>
      <t>项目开始日期</t>
    </r>
    <r>
      <rPr>
        <sz val="10"/>
        <color theme="1"/>
        <rFont val="微软雅黑"/>
        <charset val="134"/>
      </rPr>
      <t>:</t>
    </r>
  </si>
  <si>
    <t>项目周期:</t>
  </si>
  <si>
    <t>序目</t>
  </si>
  <si>
    <t>分派任务</t>
  </si>
  <si>
    <t>工作内容</t>
  </si>
  <si>
    <t>任务负责人</t>
  </si>
  <si>
    <t>Prede
cessor</t>
  </si>
  <si>
    <t>开始日期</t>
  </si>
  <si>
    <t>结束日期</t>
  </si>
  <si>
    <t>计划天数</t>
  </si>
  <si>
    <t>工作天数</t>
  </si>
  <si>
    <t>责任任务</t>
  </si>
  <si>
    <t>全线两进两出站点软件部署</t>
  </si>
  <si>
    <t>选定的硬件商</t>
  </si>
  <si>
    <t>在正式上线前15天开始推广</t>
  </si>
  <si>
    <t>史艳阳。杨牧</t>
  </si>
  <si>
    <t>小批量测试计划的制定</t>
  </si>
  <si>
    <t>小批量测试</t>
  </si>
  <si>
    <t>提交方案、</t>
  </si>
  <si>
    <r>
      <rPr>
        <i/>
        <sz val="9"/>
        <rFont val="Arial"/>
        <family val="2"/>
      </rPr>
      <t>[</t>
    </r>
    <r>
      <rPr>
        <i/>
        <sz val="9"/>
        <rFont val="宋体"/>
        <charset val="134"/>
      </rPr>
      <t>在上面插入行，然后隐藏或删除这一行</t>
    </r>
    <r>
      <rPr>
        <i/>
        <sz val="9"/>
        <rFont val="Arial"/>
        <family val="2"/>
      </rPr>
      <t>]</t>
    </r>
  </si>
  <si>
    <t>实验室测试环境搭建</t>
  </si>
  <si>
    <t>实验室测试环境搭建小组</t>
  </si>
  <si>
    <t>小组成员：</t>
  </si>
  <si>
    <t>提交文档</t>
  </si>
  <si>
    <t>实验室环境需求确定</t>
  </si>
  <si>
    <t>带宽、功率、环境要求</t>
  </si>
  <si>
    <t>张登、严军</t>
  </si>
  <si>
    <t>实验室进场手续办理</t>
  </si>
  <si>
    <t>实验室进场手续</t>
  </si>
  <si>
    <t>于浩洋、王振林</t>
  </si>
  <si>
    <t>实验室环境建设</t>
  </si>
  <si>
    <t>设备与ACC测试系统对接</t>
  </si>
  <si>
    <t>张登、集成商</t>
  </si>
  <si>
    <t>测试闸机软硬件确定</t>
  </si>
  <si>
    <t>细化闸机的需求AFC系统对接</t>
  </si>
  <si>
    <t>实验室设备部署</t>
  </si>
  <si>
    <t>硬件、坏境验收</t>
  </si>
  <si>
    <t>程序联调</t>
  </si>
  <si>
    <t>系统功能实验、调试</t>
  </si>
  <si>
    <t>张登、王振林</t>
  </si>
  <si>
    <t>工作内容描述：</t>
  </si>
  <si>
    <r>
      <rPr>
        <sz val="10"/>
        <rFont val="微软雅黑"/>
        <charset val="134"/>
      </rPr>
      <t xml:space="preserve">1、在地铁指定地点安装部署闸机通道
2、在上述地点部署网络设备，打通与地铁检测中心的网络连接
3、部署模拟SC、LC服务器
4、部署模拟ACC服务器
5、部署模拟多元化支付平台
</t>
    </r>
    <r>
      <rPr>
        <b/>
        <sz val="10"/>
        <rFont val="微软雅黑"/>
        <charset val="134"/>
      </rPr>
      <t>6、实验室建设、闸机硬件确定、实验室部署都需实验室手续完成。实验室功能联调一直持续到站点全部部署完成。</t>
    </r>
  </si>
  <si>
    <t>业务规则确定</t>
  </si>
  <si>
    <t>行政</t>
  </si>
  <si>
    <t>票务政策会签</t>
  </si>
  <si>
    <t>与运营公司沟通</t>
  </si>
  <si>
    <t>张登、杨森</t>
  </si>
  <si>
    <t>业务规则会签</t>
  </si>
  <si>
    <t>站点编码</t>
  </si>
  <si>
    <t>闸机设备信息编码</t>
  </si>
  <si>
    <r>
      <rPr>
        <sz val="10"/>
        <rFont val="微软雅黑"/>
        <charset val="134"/>
      </rPr>
      <t xml:space="preserve">1、制定二维码使用中的相应规则，如二维码生成机制、防复制机制
2、制定论异常情况的处理，如单边交易处理等
3、制定乘客事务处理机制
4、确定对账机制
</t>
    </r>
    <r>
      <rPr>
        <b/>
        <sz val="10"/>
        <rFont val="微软雅黑"/>
        <charset val="134"/>
      </rPr>
      <t>5、实验室环境完成前规则需提交测试平台</t>
    </r>
  </si>
  <si>
    <t>二维码过闸项目建设</t>
  </si>
  <si>
    <t>二维码过闸系统建设需求书</t>
  </si>
  <si>
    <t>软硬件需求、资料需求</t>
  </si>
  <si>
    <t>杨牧、严军</t>
  </si>
  <si>
    <t>二维码过闸系统建设方案确认</t>
  </si>
  <si>
    <t>投资、可行性、等</t>
  </si>
  <si>
    <t>邓、李、史</t>
  </si>
  <si>
    <t>二维码系统建设集成确认</t>
  </si>
  <si>
    <t>招投标流程、城轨流程</t>
  </si>
  <si>
    <t>政府招标中心</t>
  </si>
  <si>
    <t>二维码扫码过闸系统建设</t>
  </si>
  <si>
    <t>中标单位执行</t>
  </si>
  <si>
    <t>中标单位</t>
  </si>
  <si>
    <t>多元化支付平台软件开发</t>
  </si>
  <si>
    <t>软件开发</t>
  </si>
  <si>
    <t>AFC系统软件升级</t>
  </si>
  <si>
    <t>AFC集成商对原系统进行升级</t>
  </si>
  <si>
    <t>ACC系统软件升级</t>
  </si>
  <si>
    <t>ACC集成商对原系统进行升级</t>
  </si>
  <si>
    <t>二维码过闸系统调试</t>
  </si>
  <si>
    <t>小码与建设单位流程</t>
  </si>
  <si>
    <t>张登、中标单位</t>
  </si>
  <si>
    <r>
      <rPr>
        <sz val="10"/>
        <rFont val="微软雅黑"/>
        <charset val="134"/>
      </rPr>
      <t xml:space="preserve">1、由中标单位与小码联城共同完成项目的软硬件建设，
2、AFC与集成厂商与原ACC集成厂商对系统进行升级。
3、项目实施的资料符合城轨整体资料需求。
</t>
    </r>
    <r>
      <rPr>
        <b/>
        <sz val="10"/>
        <rFont val="微软雅黑"/>
        <charset val="134"/>
      </rPr>
      <t>4、二维码过闸系统调试在系统建设后期可介入调试</t>
    </r>
  </si>
  <si>
    <t>APP开发</t>
  </si>
  <si>
    <t>郭小郭</t>
  </si>
  <si>
    <t>APP开发功能确认</t>
  </si>
  <si>
    <t>运营服务功能与商业功能兼顾</t>
  </si>
  <si>
    <t>郭小郭、刘敬</t>
  </si>
  <si>
    <t>功能模块确定</t>
  </si>
  <si>
    <t>模块确定和架构设计</t>
  </si>
  <si>
    <t>APP软件编写</t>
  </si>
  <si>
    <t>软件编写，时间需30天</t>
  </si>
  <si>
    <t>APP测试联调</t>
  </si>
  <si>
    <t>测试</t>
  </si>
  <si>
    <t>APP推广</t>
  </si>
  <si>
    <t>1、APP功能模块确定
2、二维码规则的确定
2、与多元化支付平台进行数据交互</t>
  </si>
  <si>
    <t>站点建设部署</t>
  </si>
  <si>
    <t>前置任务（项目建设）</t>
  </si>
  <si>
    <t>一个站点闸机部署-施工部署</t>
  </si>
  <si>
    <t>站点安装部署</t>
  </si>
  <si>
    <t>项目经理、王振林</t>
  </si>
  <si>
    <t>一个站点、手持设备部署</t>
  </si>
  <si>
    <t>一个站点软件联调</t>
  </si>
  <si>
    <t>整体功能调试</t>
  </si>
  <si>
    <t>全线闸机施工部署</t>
  </si>
  <si>
    <t>站点票亭手持设备部署</t>
  </si>
  <si>
    <t>全线两进两出站点软件联调</t>
  </si>
  <si>
    <t>项目经理、严军</t>
  </si>
  <si>
    <t>1、工作前置任务为二维码过闸项目建设系统调试完成可接入站点部署。
2、在测试站点部署中，完成整体站点部署的重点。
3、</t>
  </si>
  <si>
    <t>联调测试</t>
  </si>
  <si>
    <t>张登，集成商</t>
  </si>
  <si>
    <t>站级联调测试方案审核</t>
  </si>
  <si>
    <t>提交方案由业主单位审核</t>
  </si>
  <si>
    <t>站级联调测试</t>
  </si>
  <si>
    <t>线网级联调测试方案审核</t>
  </si>
  <si>
    <t>线网级联调测试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</si>
  <si>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，测试站点设备与ACC系统的网络连接
2，完成各级联调测试方案
3，执行各测试阶段测试任务
4，形成测试报告</t>
    </r>
  </si>
  <si>
    <t xml:space="preserve">功能验收 </t>
  </si>
  <si>
    <t>前置任务（联调测试）</t>
  </si>
  <si>
    <t>功能验收</t>
  </si>
  <si>
    <t>功能验收资料整理</t>
  </si>
  <si>
    <t>功能验收方案审核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</si>
  <si>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，总包商准备功能验收相关资料
2，地铁方对二维码过闸功能进行验收</t>
    </r>
  </si>
  <si>
    <t>灰度测试</t>
  </si>
  <si>
    <t>灰度测试计划审核</t>
  </si>
  <si>
    <t>个回复</t>
  </si>
  <si>
    <r>
      <rPr>
        <sz val="10"/>
        <rFont val="微软雅黑"/>
        <charset val="134"/>
      </rPr>
      <t>1</t>
    </r>
    <r>
      <rPr>
        <sz val="10"/>
        <rFont val="微软雅黑"/>
        <charset val="134"/>
      </rPr>
      <t>，指定测试计划
2，执行灰度测试
3，出具测试报告</t>
    </r>
  </si>
  <si>
    <t xml:space="preserve">应急预案 </t>
  </si>
  <si>
    <t>应急预案</t>
  </si>
  <si>
    <t>应急预案审核</t>
  </si>
  <si>
    <t>应急预案执行</t>
  </si>
  <si>
    <t xml:space="preserve">培训 </t>
  </si>
  <si>
    <t>培训</t>
  </si>
  <si>
    <t>培训方案</t>
  </si>
  <si>
    <t xml:space="preserve">试运行 </t>
  </si>
  <si>
    <t>试运行</t>
  </si>
  <si>
    <t>试运行方案审核</t>
  </si>
  <si>
    <t>上线试运行</t>
  </si>
  <si>
    <t>前置任务（项目建设）</t>
    <phoneticPr fontId="13" type="noConversion"/>
  </si>
  <si>
    <t>张登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</si>
</sst>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m\ /\ d\ /\ yy"/>
    <numFmt numFmtId="177" formatCode="yyyy&quot;年&quot;mm&quot;月&quot;dd&quot;日&quot;aaaa"/>
  </numFmts>
  <fonts count="37">
    <font>
      <sz val="10"/>
      <color theme="1"/>
      <name val="Arial"/>
      <charset val="134"/>
    </font>
    <font>
      <b/>
      <sz val="14"/>
      <color theme="1"/>
      <name val="微软雅黑"/>
      <charset val="134"/>
    </font>
    <font>
      <b/>
      <sz val="10"/>
      <color theme="1"/>
      <name val="Arial"/>
      <family val="2"/>
    </font>
    <font>
      <b/>
      <sz val="10"/>
      <name val="微软雅黑"/>
      <charset val="134"/>
    </font>
    <font>
      <b/>
      <sz val="9"/>
      <name val="微软雅黑"/>
      <charset val="134"/>
    </font>
    <font>
      <b/>
      <sz val="9"/>
      <name val="Arial"/>
      <family val="2"/>
    </font>
    <font>
      <b/>
      <sz val="7"/>
      <color indexed="55"/>
      <name val="Arial"/>
      <family val="2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name val="Arial"/>
      <family val="2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9"/>
      <color rgb="FF00000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Arial Narrow"/>
      <family val="2"/>
    </font>
    <font>
      <b/>
      <u/>
      <sz val="8"/>
      <color indexed="12"/>
      <name val="Arial"/>
      <family val="2"/>
    </font>
    <font>
      <b/>
      <sz val="12"/>
      <name val="微软雅黑"/>
      <charset val="134"/>
    </font>
    <font>
      <b/>
      <i/>
      <sz val="8"/>
      <color theme="1"/>
      <name val="Arial"/>
      <family val="2"/>
    </font>
    <font>
      <b/>
      <u/>
      <sz val="10"/>
      <color theme="10"/>
      <name val="Arial"/>
      <family val="2"/>
    </font>
    <font>
      <sz val="8"/>
      <color indexed="22"/>
      <name val="Arial"/>
      <family val="2"/>
    </font>
    <font>
      <sz val="9"/>
      <color rgb="FF000000"/>
      <name val="微软雅黑"/>
      <charset val="134"/>
    </font>
    <font>
      <b/>
      <sz val="10"/>
      <name val="Arial"/>
      <family val="2"/>
    </font>
    <font>
      <sz val="11"/>
      <color theme="1"/>
      <name val="微软雅黑"/>
      <charset val="134"/>
    </font>
    <font>
      <sz val="11"/>
      <color theme="1"/>
      <name val="Arial"/>
      <family val="2"/>
    </font>
    <font>
      <b/>
      <sz val="16"/>
      <color theme="1"/>
      <name val="黑体"/>
      <charset val="134"/>
      <scheme val="minor"/>
    </font>
    <font>
      <sz val="11"/>
      <color theme="1"/>
      <name val="黑体"/>
      <charset val="134"/>
      <scheme val="minor"/>
    </font>
    <font>
      <sz val="10"/>
      <color theme="1"/>
      <name val="黑体"/>
      <charset val="134"/>
      <scheme val="minor"/>
    </font>
    <font>
      <u/>
      <sz val="10"/>
      <color theme="10"/>
      <name val="Arial"/>
      <family val="2"/>
    </font>
    <font>
      <i/>
      <sz val="9"/>
      <name val="宋体"/>
      <charset val="134"/>
    </font>
    <font>
      <sz val="10"/>
      <color theme="1"/>
      <name val="Arial"/>
      <family val="2"/>
    </font>
    <font>
      <b/>
      <sz val="8"/>
      <name val="Tahoma"/>
      <family val="2"/>
    </font>
    <font>
      <sz val="8"/>
      <name val="宋体"/>
      <charset val="134"/>
    </font>
    <font>
      <sz val="8"/>
      <name val="Tahoma"/>
      <family val="2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黑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2065187536243"/>
        <bgColor rgb="FFD6F4D9"/>
      </patternFill>
    </fill>
    <fill>
      <patternFill patternType="solid">
        <fgColor theme="3" tint="0.799920651875362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5117038483843"/>
        <bgColor rgb="FFD6F4D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D6F4D9"/>
      </patternFill>
    </fill>
  </fills>
  <borders count="8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/>
      <top style="thin">
        <color indexed="22"/>
      </top>
      <bottom/>
      <diagonal/>
    </border>
  </borders>
  <cellStyleXfs count="3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 applyAlignment="1" applyProtection="1"/>
    <xf numFmtId="0" fontId="4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0" fontId="6" fillId="0" borderId="0" xfId="0" applyFont="1" applyFill="1" applyAlignment="1" applyProtection="1"/>
    <xf numFmtId="0" fontId="2" fillId="2" borderId="0" xfId="0" applyFont="1" applyFill="1" applyBorder="1" applyAlignment="1" applyProtection="1"/>
    <xf numFmtId="0" fontId="7" fillId="0" borderId="0" xfId="0" applyFont="1" applyFill="1" applyAlignment="1" applyProtection="1"/>
    <xf numFmtId="0" fontId="7" fillId="0" borderId="0" xfId="0" applyFont="1" applyFill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/>
    </xf>
    <xf numFmtId="0" fontId="3" fillId="0" borderId="0" xfId="0" applyNumberFormat="1" applyFont="1" applyFill="1" applyAlignment="1" applyProtection="1"/>
    <xf numFmtId="0" fontId="0" fillId="0" borderId="0" xfId="0" applyFill="1" applyAlignment="1" applyProtection="1"/>
    <xf numFmtId="0" fontId="0" fillId="0" borderId="0" xfId="0" applyNumberFormat="1" applyFill="1" applyBorder="1" applyAlignment="1" applyProtection="1"/>
    <xf numFmtId="31" fontId="7" fillId="0" borderId="1" xfId="0" applyNumberFormat="1" applyFont="1" applyFill="1" applyBorder="1" applyAlignment="1" applyProtection="1">
      <alignment horizontal="center"/>
    </xf>
    <xf numFmtId="0" fontId="0" fillId="0" borderId="0" xfId="0" applyAlignment="1" applyProtection="1"/>
    <xf numFmtId="0" fontId="8" fillId="0" borderId="1" xfId="0" applyNumberFormat="1" applyFont="1" applyFill="1" applyBorder="1" applyAlignment="1" applyProtection="1">
      <alignment horizontal="center"/>
    </xf>
    <xf numFmtId="0" fontId="8" fillId="0" borderId="1" xfId="0" applyFont="1" applyFill="1" applyBorder="1" applyAlignment="1" applyProtection="1">
      <alignment horizontal="center"/>
    </xf>
    <xf numFmtId="0" fontId="9" fillId="0" borderId="0" xfId="0" applyFont="1" applyFill="1" applyAlignment="1" applyProtection="1"/>
    <xf numFmtId="0" fontId="10" fillId="0" borderId="2" xfId="0" applyNumberFormat="1" applyFont="1" applyFill="1" applyBorder="1" applyAlignment="1" applyProtection="1"/>
    <xf numFmtId="0" fontId="10" fillId="0" borderId="2" xfId="0" applyFont="1" applyBorder="1" applyAlignment="1" applyProtection="1">
      <alignment horizontal="left"/>
    </xf>
    <xf numFmtId="0" fontId="10" fillId="0" borderId="2" xfId="0" applyFont="1" applyBorder="1" applyAlignment="1" applyProtection="1">
      <alignment horizontal="left" wrapText="1"/>
    </xf>
    <xf numFmtId="0" fontId="10" fillId="0" borderId="2" xfId="0" applyFont="1" applyBorder="1" applyAlignment="1" applyProtection="1">
      <alignment horizontal="center"/>
    </xf>
    <xf numFmtId="0" fontId="10" fillId="0" borderId="2" xfId="0" applyFont="1" applyBorder="1" applyAlignment="1" applyProtection="1">
      <alignment horizontal="center" wrapText="1"/>
    </xf>
    <xf numFmtId="0" fontId="3" fillId="3" borderId="3" xfId="0" applyNumberFormat="1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center" wrapText="1"/>
    </xf>
    <xf numFmtId="0" fontId="3" fillId="3" borderId="3" xfId="0" applyNumberFormat="1" applyFont="1" applyFill="1" applyBorder="1" applyAlignment="1" applyProtection="1">
      <alignment horizontal="center"/>
    </xf>
    <xf numFmtId="177" fontId="3" fillId="3" borderId="3" xfId="0" applyNumberFormat="1" applyFont="1" applyFill="1" applyBorder="1" applyAlignment="1" applyProtection="1">
      <alignment wrapText="1"/>
    </xf>
    <xf numFmtId="0" fontId="7" fillId="0" borderId="3" xfId="0" applyFont="1" applyFill="1" applyBorder="1" applyAlignment="1" applyProtection="1">
      <alignment wrapText="1"/>
    </xf>
    <xf numFmtId="177" fontId="11" fillId="4" borderId="4" xfId="0" applyNumberFormat="1" applyFont="1" applyFill="1" applyBorder="1" applyAlignment="1" applyProtection="1">
      <alignment horizontal="right"/>
    </xf>
    <xf numFmtId="1" fontId="12" fillId="0" borderId="4" xfId="0" applyNumberFormat="1" applyFont="1" applyBorder="1" applyAlignment="1" applyProtection="1">
      <alignment horizontal="center"/>
    </xf>
    <xf numFmtId="1" fontId="12" fillId="5" borderId="4" xfId="0" applyNumberFormat="1" applyFont="1" applyFill="1" applyBorder="1" applyAlignment="1" applyProtection="1">
      <alignment horizontal="center"/>
    </xf>
    <xf numFmtId="0" fontId="7" fillId="0" borderId="3" xfId="0" applyFont="1" applyFill="1" applyBorder="1" applyAlignment="1" applyProtection="1">
      <alignment horizontal="left" wrapText="1"/>
    </xf>
    <xf numFmtId="0" fontId="7" fillId="0" borderId="3" xfId="0" applyFont="1" applyFill="1" applyBorder="1" applyAlignment="1" applyProtection="1">
      <alignment horizontal="center" wrapText="1"/>
    </xf>
    <xf numFmtId="0" fontId="13" fillId="0" borderId="3" xfId="0" applyNumberFormat="1" applyFont="1" applyFill="1" applyBorder="1" applyAlignment="1" applyProtection="1">
      <alignment horizontal="left"/>
    </xf>
    <xf numFmtId="0" fontId="14" fillId="0" borderId="3" xfId="0" applyFont="1" applyFill="1" applyBorder="1" applyAlignment="1" applyProtection="1"/>
    <xf numFmtId="0" fontId="14" fillId="0" borderId="3" xfId="0" applyFont="1" applyFill="1" applyBorder="1" applyAlignment="1" applyProtection="1">
      <alignment horizontal="center"/>
    </xf>
    <xf numFmtId="0" fontId="15" fillId="0" borderId="3" xfId="0" applyFont="1" applyFill="1" applyBorder="1" applyAlignment="1" applyProtection="1"/>
    <xf numFmtId="1" fontId="13" fillId="0" borderId="3" xfId="2" applyNumberFormat="1" applyFont="1" applyFill="1" applyBorder="1" applyAlignment="1" applyProtection="1">
      <alignment horizontal="center"/>
    </xf>
    <xf numFmtId="9" fontId="13" fillId="0" borderId="3" xfId="2" applyFont="1" applyFill="1" applyBorder="1" applyAlignment="1" applyProtection="1">
      <alignment horizontal="center"/>
    </xf>
    <xf numFmtId="0" fontId="14" fillId="0" borderId="3" xfId="0" applyFont="1" applyFill="1" applyBorder="1" applyAlignment="1" applyProtection="1">
      <protection locked="0"/>
    </xf>
    <xf numFmtId="0" fontId="14" fillId="0" borderId="3" xfId="0" applyFont="1" applyFill="1" applyBorder="1" applyAlignment="1" applyProtection="1">
      <alignment horizontal="center"/>
      <protection locked="0"/>
    </xf>
    <xf numFmtId="0" fontId="15" fillId="0" borderId="3" xfId="0" applyFont="1" applyFill="1" applyBorder="1" applyAlignment="1" applyProtection="1">
      <protection locked="0"/>
    </xf>
    <xf numFmtId="9" fontId="13" fillId="0" borderId="3" xfId="2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/>
    <xf numFmtId="0" fontId="9" fillId="6" borderId="3" xfId="0" applyFont="1" applyFill="1" applyBorder="1" applyAlignment="1" applyProtection="1"/>
    <xf numFmtId="0" fontId="13" fillId="0" borderId="3" xfId="0" applyFont="1" applyBorder="1" applyAlignment="1" applyProtection="1"/>
    <xf numFmtId="0" fontId="13" fillId="0" borderId="3" xfId="0" applyFont="1" applyFill="1" applyBorder="1" applyAlignment="1" applyProtection="1"/>
    <xf numFmtId="0" fontId="0" fillId="0" borderId="0" xfId="0" applyNumberFormat="1" applyAlignment="1" applyProtection="1"/>
    <xf numFmtId="0" fontId="9" fillId="0" borderId="0" xfId="0" applyFont="1" applyFill="1" applyBorder="1" applyAlignment="1" applyProtection="1"/>
    <xf numFmtId="0" fontId="0" fillId="0" borderId="0" xfId="0" applyFill="1" applyBorder="1" applyAlignment="1" applyProtection="1"/>
    <xf numFmtId="0" fontId="4" fillId="0" borderId="0" xfId="0" applyNumberFormat="1" applyFont="1" applyFill="1" applyAlignment="1" applyProtection="1">
      <protection locked="0"/>
    </xf>
    <xf numFmtId="0" fontId="5" fillId="0" borderId="0" xfId="0" applyNumberFormat="1" applyFont="1" applyFill="1" applyAlignment="1" applyProtection="1">
      <protection locked="0"/>
    </xf>
    <xf numFmtId="0" fontId="16" fillId="0" borderId="0" xfId="1" applyNumberFormat="1" applyFont="1" applyFill="1" applyAlignment="1" applyProtection="1">
      <alignment horizontal="right"/>
    </xf>
    <xf numFmtId="0" fontId="3" fillId="0" borderId="0" xfId="0" applyNumberFormat="1" applyFont="1" applyFill="1" applyAlignment="1" applyProtection="1">
      <alignment horizontal="right"/>
      <protection locked="0"/>
    </xf>
    <xf numFmtId="0" fontId="3" fillId="0" borderId="0" xfId="0" applyNumberFormat="1" applyFont="1" applyFill="1" applyAlignment="1" applyProtection="1">
      <protection locked="0"/>
    </xf>
    <xf numFmtId="31" fontId="7" fillId="0" borderId="1" xfId="0" applyNumberFormat="1" applyFont="1" applyFill="1" applyBorder="1" applyAlignment="1" applyProtection="1">
      <alignment horizontal="center"/>
      <protection locked="0"/>
    </xf>
    <xf numFmtId="31" fontId="7" fillId="0" borderId="1" xfId="0" applyNumberFormat="1" applyFont="1" applyFill="1" applyBorder="1" applyAlignment="1" applyProtection="1"/>
    <xf numFmtId="31" fontId="3" fillId="7" borderId="1" xfId="0" applyNumberFormat="1" applyFont="1" applyFill="1" applyBorder="1" applyAlignment="1" applyProtection="1">
      <alignment horizontal="center"/>
      <protection locked="0"/>
    </xf>
    <xf numFmtId="0" fontId="8" fillId="0" borderId="1" xfId="0" applyNumberFormat="1" applyFont="1" applyFill="1" applyBorder="1" applyAlignment="1" applyProtection="1">
      <alignment horizontal="right"/>
    </xf>
    <xf numFmtId="0" fontId="0" fillId="0" borderId="0" xfId="0" applyNumberFormat="1" applyFill="1" applyAlignment="1" applyProtection="1"/>
    <xf numFmtId="0" fontId="10" fillId="0" borderId="2" xfId="0" applyNumberFormat="1" applyFont="1" applyBorder="1" applyAlignment="1" applyProtection="1">
      <alignment horizontal="center" wrapText="1"/>
    </xf>
    <xf numFmtId="0" fontId="3" fillId="6" borderId="3" xfId="0" applyNumberFormat="1" applyFont="1" applyFill="1" applyBorder="1" applyAlignment="1" applyProtection="1">
      <alignment horizontal="left"/>
    </xf>
    <xf numFmtId="0" fontId="9" fillId="0" borderId="3" xfId="0" applyNumberFormat="1" applyFont="1" applyFill="1" applyBorder="1" applyAlignment="1" applyProtection="1">
      <alignment horizontal="center"/>
    </xf>
    <xf numFmtId="177" fontId="3" fillId="0" borderId="3" xfId="0" applyNumberFormat="1" applyFont="1" applyFill="1" applyBorder="1" applyAlignment="1" applyProtection="1">
      <alignment wrapText="1"/>
      <protection locked="0"/>
    </xf>
    <xf numFmtId="177" fontId="3" fillId="0" borderId="3" xfId="0" applyNumberFormat="1" applyFont="1" applyFill="1" applyBorder="1" applyAlignment="1" applyProtection="1">
      <alignment wrapText="1"/>
    </xf>
    <xf numFmtId="0" fontId="3" fillId="0" borderId="3" xfId="0" applyFont="1" applyFill="1" applyBorder="1" applyAlignment="1" applyProtection="1">
      <alignment horizontal="center" wrapText="1"/>
    </xf>
    <xf numFmtId="0" fontId="7" fillId="0" borderId="3" xfId="0" applyFont="1" applyFill="1" applyBorder="1" applyAlignment="1" applyProtection="1">
      <alignment wrapText="1"/>
      <protection locked="0"/>
    </xf>
    <xf numFmtId="0" fontId="12" fillId="0" borderId="4" xfId="0" applyFont="1" applyBorder="1" applyAlignment="1">
      <alignment horizontal="center"/>
    </xf>
    <xf numFmtId="177" fontId="11" fillId="4" borderId="4" xfId="0" applyNumberFormat="1" applyFont="1" applyFill="1" applyBorder="1" applyAlignment="1">
      <alignment horizontal="right"/>
    </xf>
    <xf numFmtId="1" fontId="12" fillId="0" borderId="4" xfId="0" applyNumberFormat="1" applyFont="1" applyBorder="1" applyAlignment="1">
      <alignment horizontal="center"/>
    </xf>
    <xf numFmtId="0" fontId="13" fillId="0" borderId="3" xfId="0" applyNumberFormat="1" applyFont="1" applyFill="1" applyBorder="1" applyAlignment="1" applyProtection="1">
      <alignment horizontal="center"/>
    </xf>
    <xf numFmtId="0" fontId="18" fillId="0" borderId="0" xfId="0" applyFont="1" applyBorder="1" applyAlignment="1">
      <alignment vertical="center"/>
    </xf>
    <xf numFmtId="176" fontId="20" fillId="6" borderId="0" xfId="0" applyNumberFormat="1" applyFont="1" applyFill="1" applyBorder="1" applyAlignment="1" applyProtection="1">
      <alignment horizontal="center" vertical="center"/>
    </xf>
    <xf numFmtId="0" fontId="13" fillId="0" borderId="6" xfId="0" applyNumberFormat="1" applyFont="1" applyFill="1" applyBorder="1" applyAlignment="1" applyProtection="1">
      <alignment horizontal="center" shrinkToFit="1"/>
    </xf>
    <xf numFmtId="0" fontId="3" fillId="0" borderId="3" xfId="0" applyFont="1" applyFill="1" applyBorder="1" applyAlignment="1" applyProtection="1">
      <alignment wrapText="1"/>
      <protection locked="0"/>
    </xf>
    <xf numFmtId="0" fontId="9" fillId="0" borderId="3" xfId="0" applyFont="1" applyFill="1" applyBorder="1" applyAlignment="1" applyProtection="1">
      <alignment horizontal="center" vertical="center"/>
    </xf>
    <xf numFmtId="0" fontId="11" fillId="4" borderId="4" xfId="0" applyNumberFormat="1" applyFont="1" applyFill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0" fontId="13" fillId="0" borderId="3" xfId="0" applyFont="1" applyFill="1" applyBorder="1" applyAlignment="1" applyProtection="1">
      <alignment horizontal="center" vertical="center"/>
    </xf>
    <xf numFmtId="0" fontId="22" fillId="0" borderId="0" xfId="0" applyFont="1" applyFill="1" applyBorder="1" applyAlignment="1" applyProtection="1"/>
    <xf numFmtId="177" fontId="3" fillId="6" borderId="3" xfId="0" applyNumberFormat="1" applyFont="1" applyFill="1" applyBorder="1" applyAlignment="1" applyProtection="1">
      <alignment wrapText="1"/>
      <protection locked="0"/>
    </xf>
    <xf numFmtId="177" fontId="3" fillId="6" borderId="3" xfId="0" applyNumberFormat="1" applyFont="1" applyFill="1" applyBorder="1" applyAlignment="1" applyProtection="1">
      <alignment wrapText="1"/>
    </xf>
    <xf numFmtId="1" fontId="13" fillId="0" borderId="3" xfId="0" applyNumberFormat="1" applyFont="1" applyFill="1" applyBorder="1" applyAlignment="1" applyProtection="1">
      <alignment horizontal="center"/>
      <protection locked="0"/>
    </xf>
    <xf numFmtId="0" fontId="12" fillId="8" borderId="4" xfId="0" applyFont="1" applyFill="1" applyBorder="1" applyAlignment="1">
      <alignment horizontal="center"/>
    </xf>
    <xf numFmtId="0" fontId="0" fillId="0" borderId="0" xfId="0" applyAlignment="1" applyProtection="1">
      <alignment vertical="top"/>
    </xf>
    <xf numFmtId="177" fontId="11" fillId="9" borderId="4" xfId="0" applyNumberFormat="1" applyFont="1" applyFill="1" applyBorder="1" applyAlignment="1">
      <alignment horizontal="right"/>
    </xf>
    <xf numFmtId="0" fontId="11" fillId="9" borderId="4" xfId="0" applyNumberFormat="1" applyFont="1" applyFill="1" applyBorder="1" applyAlignment="1">
      <alignment horizontal="center"/>
    </xf>
    <xf numFmtId="31" fontId="7" fillId="0" borderId="1" xfId="0" applyNumberFormat="1" applyFont="1" applyFill="1" applyBorder="1" applyAlignment="1" applyProtection="1">
      <protection locked="0"/>
    </xf>
    <xf numFmtId="0" fontId="3" fillId="6" borderId="3" xfId="0" applyFont="1" applyFill="1" applyBorder="1" applyAlignment="1" applyProtection="1">
      <alignment wrapText="1"/>
      <protection locked="0"/>
    </xf>
    <xf numFmtId="0" fontId="3" fillId="6" borderId="3" xfId="0" applyNumberFormat="1" applyFont="1" applyFill="1" applyBorder="1" applyAlignment="1" applyProtection="1">
      <alignment horizontal="center"/>
    </xf>
    <xf numFmtId="0" fontId="7" fillId="0" borderId="7" xfId="0" applyFont="1" applyFill="1" applyBorder="1" applyAlignment="1" applyProtection="1">
      <alignment wrapText="1"/>
    </xf>
    <xf numFmtId="0" fontId="0" fillId="0" borderId="0" xfId="0" applyAlignment="1" applyProtection="1">
      <alignment vertical="center"/>
    </xf>
    <xf numFmtId="0" fontId="7" fillId="0" borderId="3" xfId="0" applyNumberFormat="1" applyFont="1" applyFill="1" applyBorder="1" applyAlignment="1" applyProtection="1">
      <alignment horizontal="left"/>
    </xf>
    <xf numFmtId="0" fontId="16" fillId="0" borderId="0" xfId="1" applyNumberFormat="1" applyFont="1" applyFill="1" applyAlignment="1" applyProtection="1"/>
    <xf numFmtId="1" fontId="13" fillId="0" borderId="3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vertical="center"/>
    </xf>
    <xf numFmtId="0" fontId="4" fillId="6" borderId="3" xfId="0" applyFont="1" applyFill="1" applyBorder="1" applyAlignment="1" applyProtection="1">
      <alignment wrapText="1"/>
      <protection locked="0"/>
    </xf>
    <xf numFmtId="0" fontId="23" fillId="0" borderId="0" xfId="0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6" fillId="0" borderId="0" xfId="0" applyFont="1" applyFill="1" applyBorder="1" applyAlignment="1"/>
    <xf numFmtId="0" fontId="26" fillId="0" borderId="0" xfId="0" applyFont="1" applyFill="1" applyBorder="1" applyAlignment="1">
      <alignment horizontal="center"/>
    </xf>
    <xf numFmtId="9" fontId="27" fillId="0" borderId="0" xfId="0" applyNumberFormat="1" applyFont="1" applyFill="1" applyBorder="1" applyAlignment="1">
      <alignment horizontal="right"/>
    </xf>
    <xf numFmtId="0" fontId="26" fillId="0" borderId="0" xfId="0" applyFont="1" applyFill="1" applyAlignment="1">
      <alignment horizontal="right"/>
    </xf>
    <xf numFmtId="0" fontId="0" fillId="0" borderId="0" xfId="0" applyAlignment="1">
      <alignment vertical="center"/>
    </xf>
    <xf numFmtId="0" fontId="26" fillId="0" borderId="0" xfId="0" applyFont="1" applyFill="1" applyAlignment="1"/>
    <xf numFmtId="31" fontId="34" fillId="7" borderId="1" xfId="0" applyNumberFormat="1" applyFont="1" applyFill="1" applyBorder="1" applyAlignment="1" applyProtection="1">
      <alignment horizontal="center"/>
      <protection locked="0"/>
    </xf>
    <xf numFmtId="177" fontId="3" fillId="6" borderId="3" xfId="0" applyNumberFormat="1" applyFont="1" applyFill="1" applyBorder="1" applyAlignment="1" applyProtection="1">
      <alignment horizontal="left"/>
    </xf>
    <xf numFmtId="0" fontId="36" fillId="0" borderId="0" xfId="0" applyFont="1" applyFill="1" applyAlignment="1"/>
    <xf numFmtId="0" fontId="35" fillId="0" borderId="3" xfId="0" applyFont="1" applyFill="1" applyBorder="1" applyAlignment="1" applyProtection="1">
      <alignment horizontal="center" wrapText="1"/>
    </xf>
    <xf numFmtId="0" fontId="7" fillId="10" borderId="3" xfId="0" applyFont="1" applyFill="1" applyBorder="1" applyAlignment="1" applyProtection="1">
      <alignment wrapText="1"/>
      <protection locked="0"/>
    </xf>
    <xf numFmtId="0" fontId="12" fillId="10" borderId="4" xfId="0" applyFont="1" applyFill="1" applyBorder="1" applyAlignment="1">
      <alignment horizontal="center"/>
    </xf>
    <xf numFmtId="177" fontId="11" fillId="11" borderId="4" xfId="0" applyNumberFormat="1" applyFont="1" applyFill="1" applyBorder="1" applyAlignment="1" applyProtection="1">
      <alignment horizontal="right"/>
    </xf>
    <xf numFmtId="1" fontId="12" fillId="10" borderId="4" xfId="0" applyNumberFormat="1" applyFont="1" applyFill="1" applyBorder="1" applyAlignment="1">
      <alignment horizontal="center"/>
    </xf>
    <xf numFmtId="0" fontId="11" fillId="11" borderId="4" xfId="0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14" fontId="13" fillId="0" borderId="5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Fill="1" applyAlignment="1" applyProtection="1">
      <alignment horizontal="center"/>
    </xf>
    <xf numFmtId="0" fontId="19" fillId="0" borderId="0" xfId="1" applyFont="1" applyAlignment="1" applyProtection="1">
      <alignment horizontal="left"/>
    </xf>
    <xf numFmtId="31" fontId="7" fillId="0" borderId="1" xfId="0" applyNumberFormat="1" applyFont="1" applyFill="1" applyBorder="1" applyAlignment="1" applyProtection="1">
      <alignment horizontal="left"/>
    </xf>
    <xf numFmtId="0" fontId="17" fillId="0" borderId="3" xfId="0" applyFont="1" applyFill="1" applyBorder="1" applyAlignment="1" applyProtection="1">
      <alignment horizontal="left" wrapText="1"/>
      <protection locked="0"/>
    </xf>
    <xf numFmtId="0" fontId="7" fillId="0" borderId="3" xfId="0" applyFont="1" applyFill="1" applyBorder="1" applyAlignment="1" applyProtection="1">
      <alignment horizontal="left" vertical="top" wrapText="1"/>
      <protection locked="0"/>
    </xf>
    <xf numFmtId="0" fontId="3" fillId="0" borderId="0" xfId="0" applyNumberFormat="1" applyFont="1" applyFill="1" applyAlignment="1" applyProtection="1">
      <alignment horizontal="left"/>
      <protection locked="0"/>
    </xf>
    <xf numFmtId="0" fontId="6" fillId="0" borderId="0" xfId="0" applyFont="1" applyFill="1" applyAlignment="1" applyProtection="1">
      <alignment horizontal="right"/>
    </xf>
    <xf numFmtId="31" fontId="7" fillId="0" borderId="1" xfId="0" applyNumberFormat="1" applyFont="1" applyFill="1" applyBorder="1" applyAlignment="1" applyProtection="1">
      <alignment horizontal="center"/>
      <protection locked="0"/>
    </xf>
    <xf numFmtId="9" fontId="7" fillId="0" borderId="3" xfId="2" applyFont="1" applyFill="1" applyBorder="1" applyAlignment="1" applyProtection="1">
      <alignment horizontal="left" vertical="top" wrapText="1"/>
      <protection locked="0"/>
    </xf>
    <xf numFmtId="9" fontId="7" fillId="0" borderId="3" xfId="2" applyFont="1" applyFill="1" applyBorder="1" applyAlignment="1" applyProtection="1">
      <alignment horizontal="left" vertical="top"/>
      <protection locked="0"/>
    </xf>
    <xf numFmtId="9" fontId="13" fillId="0" borderId="3" xfId="2" applyFont="1" applyFill="1" applyBorder="1" applyAlignment="1" applyProtection="1">
      <alignment horizontal="left" vertical="top"/>
      <protection locked="0"/>
    </xf>
    <xf numFmtId="9" fontId="13" fillId="0" borderId="3" xfId="2" applyFont="1" applyFill="1" applyBorder="1" applyAlignment="1" applyProtection="1">
      <alignment horizontal="center"/>
      <protection locked="0"/>
    </xf>
  </cellXfs>
  <cellStyles count="3">
    <cellStyle name="百分比" xfId="2" builtinId="5"/>
    <cellStyle name="常规" xfId="0" builtinId="0"/>
    <cellStyle name="超链接" xfId="1" builtinId="8"/>
  </cellStyles>
  <dxfs count="210"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ill>
        <patternFill patternType="solid"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fill>
        <patternFill patternType="solid">
          <bgColor theme="2" tint="-0.249977111117893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ont>
        <color theme="0"/>
      </font>
      <fill>
        <patternFill patternType="solid">
          <bgColor theme="5"/>
        </patternFill>
      </fill>
    </dxf>
    <dxf>
      <fill>
        <patternFill patternType="solid">
          <bgColor rgb="FFF2F2F2"/>
        </patternFill>
      </fill>
    </dxf>
    <dxf>
      <font>
        <b/>
        <u val="none"/>
        <color theme="0"/>
      </font>
      <fill>
        <patternFill patternType="solid">
          <bgColor rgb="FF26BCD5"/>
        </patternFill>
      </fill>
      <border>
        <left style="thin">
          <color rgb="FF26BCD5"/>
        </left>
        <right style="thin">
          <color rgb="FF26BCD5"/>
        </right>
        <top style="thin">
          <color rgb="FF26BCD5"/>
        </top>
        <bottom style="thin">
          <color rgb="FF26BCD5"/>
        </bottom>
        <vertical style="thin">
          <color rgb="FFA2EAEF"/>
        </vertical>
        <horizontal/>
      </border>
    </dxf>
    <dxf>
      <font>
        <b val="0"/>
        <u val="none"/>
        <color theme="1" tint="0.249977111117893"/>
      </font>
      <border>
        <left style="thin">
          <color rgb="FF9FCDCE"/>
        </left>
        <right style="thin">
          <color rgb="FF9FCDCE"/>
        </right>
        <top style="thin">
          <color rgb="FF9FCDCE"/>
        </top>
        <bottom style="thin">
          <color rgb="FF9FCDCE"/>
        </bottom>
        <vertical style="thin">
          <color rgb="FF9FCDCE"/>
        </vertical>
        <horizontal style="thin">
          <color rgb="FF9FCDCE"/>
        </horizontal>
      </border>
    </dxf>
  </dxfs>
  <tableStyles count="2" defaultTableStyle="TableStyleMedium2" defaultPivotStyle="PivotStyleLight16">
    <tableStyle name="MySqlDefault" pivot="0" table="0" count="0" xr9:uid="{98459253-56B1-4ED3-9B48-D602D2DD155F}"/>
    <tableStyle name="表样式 13" pivot="0" count="3" xr9:uid="{00000000-0011-0000-FFFF-FFFF00000000}">
      <tableStyleElement type="wholeTable" dxfId="209"/>
      <tableStyleElement type="headerRow" dxfId="208"/>
      <tableStyleElement type="firstRowStripe" dxfId="20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A3:H54" totalsRowShown="0">
  <tableColumns count="8">
    <tableColumn id="1" xr3:uid="{00000000-0010-0000-0000-000001000000}" name="部门"/>
    <tableColumn id="2" xr3:uid="{00000000-0010-0000-0000-000002000000}" name="姓名"/>
    <tableColumn id="3" xr3:uid="{00000000-0010-0000-0000-000003000000}" name="职务"/>
    <tableColumn id="4" xr3:uid="{00000000-0010-0000-0000-000004000000}" name="性别"/>
    <tableColumn id="5" xr3:uid="{00000000-0010-0000-0000-000005000000}" name="办公室电话"/>
    <tableColumn id="6" xr3:uid="{00000000-0010-0000-0000-000006000000}" name="手机"/>
    <tableColumn id="7" xr3:uid="{00000000-0010-0000-0000-000007000000}" name="微信"/>
    <tableColumn id="8" xr3:uid="{00000000-0010-0000-0000-000008000000}" name="邮箱"/>
  </tableColumns>
  <tableStyleInfo name="表样式 13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橙色">
      <a:dk1>
        <a:srgbClr val="000000"/>
      </a:dk1>
      <a:lt1>
        <a:sysClr val="window" lastClr="CCE8C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经济学人字体">
      <a:majorFont>
        <a:latin typeface="ITC Officina Sans Std Book"/>
        <a:ea typeface="黑体"/>
        <a:cs typeface=""/>
      </a:majorFont>
      <a:minorFont>
        <a:latin typeface="ITC Officina Sans Std Book"/>
        <a:ea typeface="黑体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showGridLines="0" topLeftCell="A2" workbookViewId="0">
      <selection activeCell="F13" sqref="F13"/>
    </sheetView>
  </sheetViews>
  <sheetFormatPr defaultColWidth="9.140625" defaultRowHeight="12.75"/>
  <cols>
    <col min="9" max="9" width="23.28515625" customWidth="1"/>
  </cols>
  <sheetData>
    <row r="1" spans="1:12" ht="20.25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03"/>
      <c r="K1" s="103"/>
      <c r="L1" s="103"/>
    </row>
    <row r="2" spans="1:12" ht="14.1" customHeight="1">
      <c r="A2" s="99"/>
      <c r="B2" s="99"/>
      <c r="C2" s="100"/>
      <c r="D2" s="100"/>
      <c r="E2" s="98"/>
      <c r="F2" s="100"/>
      <c r="G2" s="100"/>
      <c r="H2" s="100"/>
      <c r="I2" s="100"/>
      <c r="J2" s="103"/>
      <c r="K2" s="103"/>
      <c r="L2" s="103"/>
    </row>
    <row r="3" spans="1:12" ht="13.5">
      <c r="A3" s="99"/>
      <c r="B3" s="99"/>
      <c r="C3" s="99"/>
      <c r="D3" s="99"/>
      <c r="E3" s="99"/>
      <c r="F3" s="101"/>
      <c r="G3" s="101"/>
      <c r="H3" s="102" t="s">
        <v>1</v>
      </c>
      <c r="I3" s="104" t="s">
        <v>2</v>
      </c>
      <c r="J3" s="103"/>
      <c r="K3" s="103"/>
      <c r="L3" s="103"/>
    </row>
    <row r="4" spans="1:12" ht="13.5">
      <c r="A4" s="99"/>
      <c r="B4" s="99"/>
      <c r="C4" s="99"/>
      <c r="D4" s="99"/>
      <c r="E4" s="99"/>
      <c r="F4" s="101"/>
      <c r="G4" s="101"/>
      <c r="H4" s="102" t="s">
        <v>3</v>
      </c>
      <c r="I4" s="104" t="s">
        <v>4</v>
      </c>
      <c r="J4" s="103"/>
      <c r="K4" s="103"/>
      <c r="L4" s="103"/>
    </row>
    <row r="5" spans="1:12" ht="408.95" customHeight="1">
      <c r="A5" s="99"/>
      <c r="B5" s="99"/>
      <c r="C5" s="99"/>
      <c r="D5" s="99"/>
      <c r="E5" s="99"/>
      <c r="F5" s="101"/>
      <c r="G5" s="101"/>
      <c r="H5" s="102" t="s">
        <v>5</v>
      </c>
      <c r="I5" s="107" t="s">
        <v>179</v>
      </c>
      <c r="J5" s="103"/>
      <c r="K5" s="103"/>
      <c r="L5" s="103"/>
    </row>
    <row r="6" spans="1:12">
      <c r="A6" s="103"/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</row>
  </sheetData>
  <mergeCells count="1">
    <mergeCell ref="A1:I1"/>
  </mergeCells>
  <phoneticPr fontId="13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M14"/>
  <sheetViews>
    <sheetView showGridLines="0" workbookViewId="0">
      <pane xSplit="10" topLeftCell="K1" activePane="topRight" state="frozen"/>
      <selection pane="topRight" activeCell="F11" sqref="F11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157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联调测试!G8</f>
        <v>43262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MAX(F8:G17)-F8</f>
        <v>5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43262</v>
      </c>
      <c r="L6" s="115"/>
      <c r="M6" s="115"/>
      <c r="N6" s="115"/>
      <c r="O6" s="115"/>
      <c r="P6" s="115"/>
      <c r="Q6" s="115"/>
      <c r="R6" s="115">
        <f>R4</f>
        <v>43269</v>
      </c>
      <c r="S6" s="115"/>
      <c r="T6" s="115"/>
      <c r="U6" s="115"/>
      <c r="V6" s="115"/>
      <c r="W6" s="115"/>
      <c r="X6" s="115"/>
      <c r="Y6" s="115">
        <f>Y4</f>
        <v>43276</v>
      </c>
      <c r="Z6" s="115"/>
      <c r="AA6" s="115"/>
      <c r="AB6" s="115"/>
      <c r="AC6" s="115"/>
      <c r="AD6" s="115"/>
      <c r="AE6" s="115"/>
      <c r="AF6" s="115">
        <f>AF4</f>
        <v>43283</v>
      </c>
      <c r="AG6" s="115"/>
      <c r="AH6" s="115"/>
      <c r="AI6" s="115"/>
      <c r="AJ6" s="115"/>
      <c r="AK6" s="115"/>
      <c r="AL6" s="115"/>
      <c r="AM6" s="115">
        <f>AM4</f>
        <v>43290</v>
      </c>
      <c r="AN6" s="115"/>
      <c r="AO6" s="115"/>
      <c r="AP6" s="115"/>
      <c r="AQ6" s="115"/>
      <c r="AR6" s="115"/>
      <c r="AS6" s="115"/>
      <c r="AT6" s="115">
        <f>AT4</f>
        <v>43297</v>
      </c>
      <c r="AU6" s="115"/>
      <c r="AV6" s="115"/>
      <c r="AW6" s="115"/>
      <c r="AX6" s="115"/>
      <c r="AY6" s="115"/>
      <c r="AZ6" s="115"/>
      <c r="BA6" s="115">
        <f>BA4</f>
        <v>43304</v>
      </c>
      <c r="BB6" s="115"/>
      <c r="BC6" s="115"/>
      <c r="BD6" s="115"/>
      <c r="BE6" s="115"/>
      <c r="BF6" s="115"/>
      <c r="BG6" s="115"/>
      <c r="BH6" s="115">
        <f>BH4</f>
        <v>43311</v>
      </c>
      <c r="BI6" s="115"/>
      <c r="BJ6" s="115"/>
      <c r="BK6" s="115"/>
      <c r="BL6" s="115"/>
      <c r="BM6" s="115"/>
      <c r="BN6" s="115"/>
      <c r="BO6" s="115">
        <f>BO4</f>
        <v>43318</v>
      </c>
      <c r="BP6" s="115"/>
      <c r="BQ6" s="115"/>
      <c r="BR6" s="115"/>
      <c r="BS6" s="115"/>
      <c r="BT6" s="115"/>
      <c r="BU6" s="115"/>
      <c r="BV6" s="115">
        <f>BV4</f>
        <v>43325</v>
      </c>
      <c r="BW6" s="115"/>
      <c r="BX6" s="115"/>
      <c r="BY6" s="115"/>
      <c r="BZ6" s="115"/>
      <c r="CA6" s="115"/>
      <c r="CB6" s="115"/>
      <c r="CC6" s="115">
        <f>CC4</f>
        <v>43332</v>
      </c>
      <c r="CD6" s="115"/>
      <c r="CE6" s="115"/>
      <c r="CF6" s="115"/>
      <c r="CG6" s="115"/>
      <c r="CH6" s="115"/>
      <c r="CI6" s="115"/>
      <c r="CJ6" s="115">
        <f>CJ4</f>
        <v>43339</v>
      </c>
      <c r="CK6" s="115"/>
      <c r="CL6" s="115"/>
      <c r="CM6" s="115"/>
      <c r="CN6" s="115"/>
      <c r="CO6" s="115"/>
      <c r="CP6" s="115"/>
      <c r="CQ6" s="115">
        <f>CQ4</f>
        <v>43346</v>
      </c>
      <c r="CR6" s="115"/>
      <c r="CS6" s="115"/>
      <c r="CT6" s="115"/>
      <c r="CU6" s="115"/>
      <c r="CV6" s="115"/>
      <c r="CW6" s="115"/>
      <c r="CX6" s="115">
        <f>CX4</f>
        <v>43353</v>
      </c>
      <c r="CY6" s="115"/>
      <c r="CZ6" s="115"/>
      <c r="DA6" s="115"/>
      <c r="DB6" s="115"/>
      <c r="DC6" s="115"/>
      <c r="DD6" s="115"/>
      <c r="DE6" s="115">
        <f>DE4</f>
        <v>43360</v>
      </c>
      <c r="DF6" s="115"/>
      <c r="DG6" s="115"/>
      <c r="DH6" s="115"/>
      <c r="DI6" s="115"/>
      <c r="DJ6" s="115"/>
      <c r="DK6" s="115"/>
      <c r="DL6" s="115">
        <f>DL4</f>
        <v>43367</v>
      </c>
      <c r="DM6" s="115"/>
      <c r="DN6" s="115"/>
      <c r="DO6" s="115"/>
      <c r="DP6" s="115"/>
      <c r="DQ6" s="115"/>
      <c r="DR6" s="115"/>
      <c r="DS6" s="115">
        <f>DS4</f>
        <v>43374</v>
      </c>
      <c r="DT6" s="115"/>
      <c r="DU6" s="115"/>
      <c r="DV6" s="115"/>
      <c r="DW6" s="115"/>
      <c r="DX6" s="115"/>
      <c r="DY6" s="115"/>
      <c r="DZ6" s="115">
        <f>DZ4</f>
        <v>43381</v>
      </c>
      <c r="EA6" s="115"/>
      <c r="EB6" s="115"/>
      <c r="EC6" s="115"/>
      <c r="ED6" s="115"/>
      <c r="EE6" s="115"/>
      <c r="EF6" s="115"/>
      <c r="EG6" s="115">
        <f>EG4</f>
        <v>43388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159</v>
      </c>
      <c r="C8" s="60"/>
      <c r="D8" s="60" t="str">
        <f>F3</f>
        <v>惠鹏程</v>
      </c>
      <c r="E8" s="61"/>
      <c r="F8" s="63">
        <f>F4</f>
        <v>43262</v>
      </c>
      <c r="G8" s="63">
        <f>F8+H8-1</f>
        <v>43266</v>
      </c>
      <c r="H8" s="64">
        <f>MAX(F9:G17)-F8</f>
        <v>5</v>
      </c>
      <c r="I8" s="64">
        <f t="shared" ref="I8:I11" si="6">IF(OR(G8=0,F8=0),0,NETWORKDAYS(F8,G8))</f>
        <v>5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160</v>
      </c>
      <c r="C9" s="65"/>
      <c r="D9" s="65" t="s">
        <v>41</v>
      </c>
      <c r="E9" s="66"/>
      <c r="F9" s="67">
        <f>F8+1</f>
        <v>43263</v>
      </c>
      <c r="G9" s="67">
        <f>IF(H9=0,F9,F9+H9-1)</f>
        <v>43267</v>
      </c>
      <c r="H9" s="68">
        <v>5</v>
      </c>
      <c r="I9" s="75">
        <f t="shared" si="6"/>
        <v>4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65" t="s">
        <v>161</v>
      </c>
      <c r="C10" s="65"/>
      <c r="D10" s="65" t="s">
        <v>41</v>
      </c>
      <c r="E10" s="66"/>
      <c r="F10" s="67">
        <f>F9+1</f>
        <v>43264</v>
      </c>
      <c r="G10" s="67">
        <f>IF(H10=0,F10,F10+H10-1)</f>
        <v>43265</v>
      </c>
      <c r="H10" s="68">
        <v>2</v>
      </c>
      <c r="I10" s="75">
        <f t="shared" si="6"/>
        <v>2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65" t="s">
        <v>159</v>
      </c>
      <c r="C11" s="65"/>
      <c r="D11" s="65"/>
      <c r="E11" s="66"/>
      <c r="F11" s="67">
        <f>F9+1</f>
        <v>43264</v>
      </c>
      <c r="G11" s="67">
        <f>IF(H11=0,F11,F11+H11-1)</f>
        <v>43265</v>
      </c>
      <c r="H11" s="68">
        <v>2</v>
      </c>
      <c r="I11" s="75">
        <f t="shared" si="6"/>
        <v>2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5" customFormat="1" ht="17.100000000000001" customHeight="1">
      <c r="A12" s="32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38" t="s">
        <v>68</v>
      </c>
      <c r="C12" s="38"/>
      <c r="D12" s="38"/>
      <c r="E12" s="69"/>
      <c r="F12" s="40"/>
      <c r="G12" s="38"/>
      <c r="H12" s="38"/>
      <c r="I12" s="38"/>
      <c r="J12" s="3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ht="20.100000000000001" customHeight="1">
      <c r="A13" s="121" t="s">
        <v>89</v>
      </c>
      <c r="B13" s="121"/>
    </row>
    <row r="14" spans="1:143" ht="260.10000000000002" customHeight="1">
      <c r="A14" s="126" t="s">
        <v>162</v>
      </c>
      <c r="B14" s="127"/>
      <c r="C14" s="127"/>
      <c r="D14" s="127"/>
      <c r="E14" s="127"/>
      <c r="F14" s="127"/>
      <c r="G14" s="127"/>
      <c r="H14" s="127"/>
      <c r="I14" s="127"/>
      <c r="J14" s="127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4:J14"/>
    <mergeCell ref="DL6:DR6"/>
    <mergeCell ref="DS6:DY6"/>
    <mergeCell ref="DZ6:EF6"/>
    <mergeCell ref="EG6:EM6"/>
    <mergeCell ref="A13:B13"/>
  </mergeCells>
  <phoneticPr fontId="13" type="noConversion"/>
  <conditionalFormatting sqref="K7:BN7">
    <cfRule type="expression" dxfId="79" priority="41">
      <formula>AND(TODAY()&gt;=K4,TODAY()&lt;L4)</formula>
    </cfRule>
  </conditionalFormatting>
  <conditionalFormatting sqref="BO7:BU7">
    <cfRule type="expression" dxfId="78" priority="40">
      <formula>AND(TODAY()&gt;=BO4,TODAY()&lt;BP4)</formula>
    </cfRule>
  </conditionalFormatting>
  <conditionalFormatting sqref="BV7:CB7">
    <cfRule type="expression" dxfId="77" priority="39">
      <formula>AND(TODAY()&gt;=BV4,TODAY()&lt;BW4)</formula>
    </cfRule>
  </conditionalFormatting>
  <conditionalFormatting sqref="CC7:CI7">
    <cfRule type="expression" dxfId="76" priority="38">
      <formula>AND(TODAY()&gt;=CC4,TODAY()&lt;CD4)</formula>
    </cfRule>
  </conditionalFormatting>
  <conditionalFormatting sqref="CJ7:CP7">
    <cfRule type="expression" dxfId="75" priority="37">
      <formula>AND(TODAY()&gt;=CJ4,TODAY()&lt;CK4)</formula>
    </cfRule>
  </conditionalFormatting>
  <conditionalFormatting sqref="CQ7:CW7">
    <cfRule type="expression" dxfId="74" priority="36">
      <formula>AND(TODAY()&gt;=CQ4,TODAY()&lt;CR4)</formula>
    </cfRule>
  </conditionalFormatting>
  <conditionalFormatting sqref="CX7:DD7">
    <cfRule type="expression" dxfId="73" priority="35">
      <formula>AND(TODAY()&gt;=CX4,TODAY()&lt;CY4)</formula>
    </cfRule>
  </conditionalFormatting>
  <conditionalFormatting sqref="DE7:DK7">
    <cfRule type="expression" dxfId="72" priority="34">
      <formula>AND(TODAY()&gt;=DE4,TODAY()&lt;DF4)</formula>
    </cfRule>
  </conditionalFormatting>
  <conditionalFormatting sqref="DL7:DR7">
    <cfRule type="expression" dxfId="71" priority="33">
      <formula>AND(TODAY()&gt;=DL4,TODAY()&lt;DM4)</formula>
    </cfRule>
  </conditionalFormatting>
  <conditionalFormatting sqref="DS7:DY7">
    <cfRule type="expression" dxfId="70" priority="32">
      <formula>AND(TODAY()&gt;=DS4,TODAY()&lt;DT4)</formula>
    </cfRule>
  </conditionalFormatting>
  <conditionalFormatting sqref="DZ7:EF7">
    <cfRule type="expression" dxfId="69" priority="31">
      <formula>AND(TODAY()&gt;=DZ4,TODAY()&lt;EA4)</formula>
    </cfRule>
  </conditionalFormatting>
  <conditionalFormatting sqref="EG7:EL7">
    <cfRule type="expression" dxfId="68" priority="30">
      <formula>AND(TODAY()&gt;=EG4,TODAY()&lt;EH4)</formula>
    </cfRule>
  </conditionalFormatting>
  <conditionalFormatting sqref="EM7">
    <cfRule type="expression" dxfId="67" priority="44">
      <formula>AND(TODAY()&gt;=EM4,TODAY()&lt;#REF!)</formula>
    </cfRule>
  </conditionalFormatting>
  <conditionalFormatting sqref="A14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{E86E30AE-73B9-4E5F-A8AB-1476FDC62CD0}</x14:id>
        </ext>
      </extLst>
    </cfRule>
  </conditionalFormatting>
  <conditionalFormatting sqref="K1:AR1048576">
    <cfRule type="expression" dxfId="66" priority="8">
      <formula>MOD(columu(),2)</formula>
    </cfRule>
  </conditionalFormatting>
  <conditionalFormatting sqref="K8:EM12">
    <cfRule type="expression" dxfId="65" priority="42">
      <formula>K$4=TODAY()</formula>
    </cfRule>
    <cfRule type="expression" dxfId="64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6E30AE-73B9-4E5F-A8AB-1476FDC62CD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M12"/>
  <sheetViews>
    <sheetView showGridLines="0" workbookViewId="0">
      <pane xSplit="10" topLeftCell="K1" activePane="topRight" state="frozen"/>
      <selection pane="topRight" activeCell="I10" sqref="I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163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联调测试!G12</f>
        <v>43263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MAX(F8:G15)-F8</f>
        <v>10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43262</v>
      </c>
      <c r="L6" s="115"/>
      <c r="M6" s="115"/>
      <c r="N6" s="115"/>
      <c r="O6" s="115"/>
      <c r="P6" s="115"/>
      <c r="Q6" s="115"/>
      <c r="R6" s="115">
        <f>R4</f>
        <v>43269</v>
      </c>
      <c r="S6" s="115"/>
      <c r="T6" s="115"/>
      <c r="U6" s="115"/>
      <c r="V6" s="115"/>
      <c r="W6" s="115"/>
      <c r="X6" s="115"/>
      <c r="Y6" s="115">
        <f>Y4</f>
        <v>43276</v>
      </c>
      <c r="Z6" s="115"/>
      <c r="AA6" s="115"/>
      <c r="AB6" s="115"/>
      <c r="AC6" s="115"/>
      <c r="AD6" s="115"/>
      <c r="AE6" s="115"/>
      <c r="AF6" s="115">
        <f>AF4</f>
        <v>43283</v>
      </c>
      <c r="AG6" s="115"/>
      <c r="AH6" s="115"/>
      <c r="AI6" s="115"/>
      <c r="AJ6" s="115"/>
      <c r="AK6" s="115"/>
      <c r="AL6" s="115"/>
      <c r="AM6" s="115">
        <f>AM4</f>
        <v>43290</v>
      </c>
      <c r="AN6" s="115"/>
      <c r="AO6" s="115"/>
      <c r="AP6" s="115"/>
      <c r="AQ6" s="115"/>
      <c r="AR6" s="115"/>
      <c r="AS6" s="115"/>
      <c r="AT6" s="115">
        <f>AT4</f>
        <v>43297</v>
      </c>
      <c r="AU6" s="115"/>
      <c r="AV6" s="115"/>
      <c r="AW6" s="115"/>
      <c r="AX6" s="115"/>
      <c r="AY6" s="115"/>
      <c r="AZ6" s="115"/>
      <c r="BA6" s="115">
        <f>BA4</f>
        <v>43304</v>
      </c>
      <c r="BB6" s="115"/>
      <c r="BC6" s="115"/>
      <c r="BD6" s="115"/>
      <c r="BE6" s="115"/>
      <c r="BF6" s="115"/>
      <c r="BG6" s="115"/>
      <c r="BH6" s="115">
        <f>BH4</f>
        <v>43311</v>
      </c>
      <c r="BI6" s="115"/>
      <c r="BJ6" s="115"/>
      <c r="BK6" s="115"/>
      <c r="BL6" s="115"/>
      <c r="BM6" s="115"/>
      <c r="BN6" s="115"/>
      <c r="BO6" s="115">
        <f>BO4</f>
        <v>43318</v>
      </c>
      <c r="BP6" s="115"/>
      <c r="BQ6" s="115"/>
      <c r="BR6" s="115"/>
      <c r="BS6" s="115"/>
      <c r="BT6" s="115"/>
      <c r="BU6" s="115"/>
      <c r="BV6" s="115">
        <f>BV4</f>
        <v>43325</v>
      </c>
      <c r="BW6" s="115"/>
      <c r="BX6" s="115"/>
      <c r="BY6" s="115"/>
      <c r="BZ6" s="115"/>
      <c r="CA6" s="115"/>
      <c r="CB6" s="115"/>
      <c r="CC6" s="115">
        <f>CC4</f>
        <v>43332</v>
      </c>
      <c r="CD6" s="115"/>
      <c r="CE6" s="115"/>
      <c r="CF6" s="115"/>
      <c r="CG6" s="115"/>
      <c r="CH6" s="115"/>
      <c r="CI6" s="115"/>
      <c r="CJ6" s="115">
        <f>CJ4</f>
        <v>43339</v>
      </c>
      <c r="CK6" s="115"/>
      <c r="CL6" s="115"/>
      <c r="CM6" s="115"/>
      <c r="CN6" s="115"/>
      <c r="CO6" s="115"/>
      <c r="CP6" s="115"/>
      <c r="CQ6" s="115">
        <f>CQ4</f>
        <v>43346</v>
      </c>
      <c r="CR6" s="115"/>
      <c r="CS6" s="115"/>
      <c r="CT6" s="115"/>
      <c r="CU6" s="115"/>
      <c r="CV6" s="115"/>
      <c r="CW6" s="115"/>
      <c r="CX6" s="115">
        <f>CX4</f>
        <v>43353</v>
      </c>
      <c r="CY6" s="115"/>
      <c r="CZ6" s="115"/>
      <c r="DA6" s="115"/>
      <c r="DB6" s="115"/>
      <c r="DC6" s="115"/>
      <c r="DD6" s="115"/>
      <c r="DE6" s="115">
        <f>DE4</f>
        <v>43360</v>
      </c>
      <c r="DF6" s="115"/>
      <c r="DG6" s="115"/>
      <c r="DH6" s="115"/>
      <c r="DI6" s="115"/>
      <c r="DJ6" s="115"/>
      <c r="DK6" s="115"/>
      <c r="DL6" s="115">
        <f>DL4</f>
        <v>43367</v>
      </c>
      <c r="DM6" s="115"/>
      <c r="DN6" s="115"/>
      <c r="DO6" s="115"/>
      <c r="DP6" s="115"/>
      <c r="DQ6" s="115"/>
      <c r="DR6" s="115"/>
      <c r="DS6" s="115">
        <f>DS4</f>
        <v>43374</v>
      </c>
      <c r="DT6" s="115"/>
      <c r="DU6" s="115"/>
      <c r="DV6" s="115"/>
      <c r="DW6" s="115"/>
      <c r="DX6" s="115"/>
      <c r="DY6" s="115"/>
      <c r="DZ6" s="115">
        <f>DZ4</f>
        <v>43381</v>
      </c>
      <c r="EA6" s="115"/>
      <c r="EB6" s="115"/>
      <c r="EC6" s="115"/>
      <c r="ED6" s="115"/>
      <c r="EE6" s="115"/>
      <c r="EF6" s="115"/>
      <c r="EG6" s="115">
        <f>EG4</f>
        <v>43388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163</v>
      </c>
      <c r="C8" s="60"/>
      <c r="D8" s="60" t="str">
        <f>F3</f>
        <v>惠鹏程</v>
      </c>
      <c r="E8" s="61"/>
      <c r="F8" s="62">
        <f>F4</f>
        <v>43263</v>
      </c>
      <c r="G8" s="63">
        <f>F8+H8-1</f>
        <v>43272</v>
      </c>
      <c r="H8" s="64">
        <f>MAX(F9:G10)-F8</f>
        <v>10</v>
      </c>
      <c r="I8" s="64">
        <f t="shared" ref="I8:I10" si="6">IF(OR(G8=0,F8=0),0,NETWORKDAYS(F8,G8))</f>
        <v>8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0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164</v>
      </c>
      <c r="C9" s="26" t="s">
        <v>65</v>
      </c>
      <c r="D9" s="65"/>
      <c r="E9" s="66"/>
      <c r="F9" s="67">
        <f>$F$4</f>
        <v>43263</v>
      </c>
      <c r="G9" s="67">
        <f>IF(H9=0,F9,F9+H9-1)</f>
        <v>43264</v>
      </c>
      <c r="H9" s="68">
        <v>2</v>
      </c>
      <c r="I9" s="75">
        <f t="shared" si="6"/>
        <v>2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163</v>
      </c>
      <c r="C10" s="26" t="s">
        <v>66</v>
      </c>
      <c r="D10" s="65"/>
      <c r="E10" s="66"/>
      <c r="F10" s="67">
        <f>F9+1</f>
        <v>43264</v>
      </c>
      <c r="G10" s="67">
        <f>IF(H10=0,F10,F10+H10-1)</f>
        <v>43273</v>
      </c>
      <c r="H10" s="68">
        <v>10</v>
      </c>
      <c r="I10" s="75">
        <f t="shared" si="6"/>
        <v>8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ht="20.100000000000001" customHeight="1">
      <c r="A11" s="121" t="s">
        <v>89</v>
      </c>
      <c r="B11" s="121"/>
    </row>
    <row r="12" spans="1:143" ht="260.10000000000002" customHeight="1">
      <c r="A12" s="126" t="s">
        <v>166</v>
      </c>
      <c r="B12" s="127"/>
      <c r="C12" s="127"/>
      <c r="D12" s="127"/>
      <c r="E12" s="127"/>
      <c r="F12" s="127"/>
      <c r="G12" s="127"/>
      <c r="H12" s="127"/>
      <c r="I12" s="127"/>
      <c r="J12" s="127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2:J12"/>
    <mergeCell ref="DL6:DR6"/>
    <mergeCell ref="DS6:DY6"/>
    <mergeCell ref="DZ6:EF6"/>
    <mergeCell ref="EG6:EM6"/>
    <mergeCell ref="A11:B11"/>
  </mergeCells>
  <phoneticPr fontId="13" type="noConversion"/>
  <conditionalFormatting sqref="K7:BN7">
    <cfRule type="expression" dxfId="63" priority="41">
      <formula>AND(TODAY()&gt;=K4,TODAY()&lt;L4)</formula>
    </cfRule>
  </conditionalFormatting>
  <conditionalFormatting sqref="BO7:BU7">
    <cfRule type="expression" dxfId="62" priority="40">
      <formula>AND(TODAY()&gt;=BO4,TODAY()&lt;BP4)</formula>
    </cfRule>
  </conditionalFormatting>
  <conditionalFormatting sqref="BV7:CB7">
    <cfRule type="expression" dxfId="61" priority="39">
      <formula>AND(TODAY()&gt;=BV4,TODAY()&lt;BW4)</formula>
    </cfRule>
  </conditionalFormatting>
  <conditionalFormatting sqref="CC7:CI7">
    <cfRule type="expression" dxfId="60" priority="38">
      <formula>AND(TODAY()&gt;=CC4,TODAY()&lt;CD4)</formula>
    </cfRule>
  </conditionalFormatting>
  <conditionalFormatting sqref="CJ7:CP7">
    <cfRule type="expression" dxfId="59" priority="37">
      <formula>AND(TODAY()&gt;=CJ4,TODAY()&lt;CK4)</formula>
    </cfRule>
  </conditionalFormatting>
  <conditionalFormatting sqref="CQ7:CW7">
    <cfRule type="expression" dxfId="58" priority="36">
      <formula>AND(TODAY()&gt;=CQ4,TODAY()&lt;CR4)</formula>
    </cfRule>
  </conditionalFormatting>
  <conditionalFormatting sqref="CX7:DD7">
    <cfRule type="expression" dxfId="57" priority="35">
      <formula>AND(TODAY()&gt;=CX4,TODAY()&lt;CY4)</formula>
    </cfRule>
  </conditionalFormatting>
  <conditionalFormatting sqref="DE7:DK7">
    <cfRule type="expression" dxfId="56" priority="34">
      <formula>AND(TODAY()&gt;=DE4,TODAY()&lt;DF4)</formula>
    </cfRule>
  </conditionalFormatting>
  <conditionalFormatting sqref="DL7:DR7">
    <cfRule type="expression" dxfId="55" priority="33">
      <formula>AND(TODAY()&gt;=DL4,TODAY()&lt;DM4)</formula>
    </cfRule>
  </conditionalFormatting>
  <conditionalFormatting sqref="DS7:DY7">
    <cfRule type="expression" dxfId="54" priority="32">
      <formula>AND(TODAY()&gt;=DS4,TODAY()&lt;DT4)</formula>
    </cfRule>
  </conditionalFormatting>
  <conditionalFormatting sqref="DZ7:EF7">
    <cfRule type="expression" dxfId="53" priority="31">
      <formula>AND(TODAY()&gt;=DZ4,TODAY()&lt;EA4)</formula>
    </cfRule>
  </conditionalFormatting>
  <conditionalFormatting sqref="EG7:EL7">
    <cfRule type="expression" dxfId="52" priority="30">
      <formula>AND(TODAY()&gt;=EG4,TODAY()&lt;EH4)</formula>
    </cfRule>
  </conditionalFormatting>
  <conditionalFormatting sqref="EM7">
    <cfRule type="expression" dxfId="51" priority="44">
      <formula>AND(TODAY()&gt;=EM4,TODAY()&lt;#REF!)</formula>
    </cfRule>
  </conditionalFormatting>
  <conditionalFormatting sqref="A12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{95E228B7-045B-4417-826A-878C2D92CB0F}</x14:id>
        </ext>
      </extLst>
    </cfRule>
  </conditionalFormatting>
  <conditionalFormatting sqref="K1:AR1048576">
    <cfRule type="expression" dxfId="50" priority="8">
      <formula>MOD(columu(),2)</formula>
    </cfRule>
  </conditionalFormatting>
  <conditionalFormatting sqref="K8:EM10">
    <cfRule type="expression" dxfId="49" priority="42">
      <formula>K$4=TODAY()</formula>
    </cfRule>
    <cfRule type="expression" dxfId="48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E228B7-045B-4417-826A-878C2D92C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M13"/>
  <sheetViews>
    <sheetView showGridLines="0" workbookViewId="0">
      <pane xSplit="10" topLeftCell="K1" activePane="topRight" state="frozen"/>
      <selection pane="topRight" activeCell="A13" sqref="A13:J13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167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25">
        <v>43191</v>
      </c>
      <c r="G4" s="125"/>
      <c r="K4" s="71">
        <f>F4-WEEKDAY(F4,1)+2+7*(F5-1)</f>
        <v>43192</v>
      </c>
      <c r="L4" s="71">
        <f t="shared" ref="L4:BW4" si="0">K4+1</f>
        <v>43193</v>
      </c>
      <c r="M4" s="71">
        <f t="shared" si="0"/>
        <v>43194</v>
      </c>
      <c r="N4" s="71">
        <f t="shared" si="0"/>
        <v>43195</v>
      </c>
      <c r="O4" s="71">
        <f t="shared" si="0"/>
        <v>43196</v>
      </c>
      <c r="P4" s="71">
        <f t="shared" si="0"/>
        <v>43197</v>
      </c>
      <c r="Q4" s="71">
        <f t="shared" si="0"/>
        <v>43198</v>
      </c>
      <c r="R4" s="71">
        <f t="shared" si="0"/>
        <v>43199</v>
      </c>
      <c r="S4" s="71">
        <f t="shared" si="0"/>
        <v>43200</v>
      </c>
      <c r="T4" s="71">
        <f t="shared" si="0"/>
        <v>43201</v>
      </c>
      <c r="U4" s="71">
        <f t="shared" si="0"/>
        <v>43202</v>
      </c>
      <c r="V4" s="71">
        <f t="shared" si="0"/>
        <v>43203</v>
      </c>
      <c r="W4" s="71">
        <f t="shared" si="0"/>
        <v>43204</v>
      </c>
      <c r="X4" s="71">
        <f t="shared" si="0"/>
        <v>43205</v>
      </c>
      <c r="Y4" s="71">
        <f t="shared" si="0"/>
        <v>43206</v>
      </c>
      <c r="Z4" s="71">
        <f t="shared" si="0"/>
        <v>43207</v>
      </c>
      <c r="AA4" s="71">
        <f t="shared" si="0"/>
        <v>43208</v>
      </c>
      <c r="AB4" s="71">
        <f t="shared" si="0"/>
        <v>43209</v>
      </c>
      <c r="AC4" s="71">
        <f t="shared" si="0"/>
        <v>43210</v>
      </c>
      <c r="AD4" s="71">
        <f t="shared" si="0"/>
        <v>43211</v>
      </c>
      <c r="AE4" s="71">
        <f t="shared" si="0"/>
        <v>43212</v>
      </c>
      <c r="AF4" s="71">
        <f t="shared" si="0"/>
        <v>43213</v>
      </c>
      <c r="AG4" s="71">
        <f t="shared" si="0"/>
        <v>43214</v>
      </c>
      <c r="AH4" s="71">
        <f t="shared" si="0"/>
        <v>43215</v>
      </c>
      <c r="AI4" s="71">
        <f t="shared" si="0"/>
        <v>43216</v>
      </c>
      <c r="AJ4" s="71">
        <f t="shared" si="0"/>
        <v>43217</v>
      </c>
      <c r="AK4" s="71">
        <f t="shared" si="0"/>
        <v>43218</v>
      </c>
      <c r="AL4" s="71">
        <f t="shared" si="0"/>
        <v>43219</v>
      </c>
      <c r="AM4" s="71">
        <f t="shared" si="0"/>
        <v>43220</v>
      </c>
      <c r="AN4" s="71">
        <f t="shared" si="0"/>
        <v>43221</v>
      </c>
      <c r="AO4" s="71">
        <f t="shared" si="0"/>
        <v>43222</v>
      </c>
      <c r="AP4" s="71">
        <f t="shared" si="0"/>
        <v>43223</v>
      </c>
      <c r="AQ4" s="71">
        <f t="shared" si="0"/>
        <v>43224</v>
      </c>
      <c r="AR4" s="71">
        <f t="shared" si="0"/>
        <v>43225</v>
      </c>
      <c r="AS4" s="71">
        <f t="shared" si="0"/>
        <v>43226</v>
      </c>
      <c r="AT4" s="71">
        <f t="shared" si="0"/>
        <v>43227</v>
      </c>
      <c r="AU4" s="71">
        <f t="shared" si="0"/>
        <v>43228</v>
      </c>
      <c r="AV4" s="71">
        <f t="shared" si="0"/>
        <v>43229</v>
      </c>
      <c r="AW4" s="71">
        <f t="shared" si="0"/>
        <v>43230</v>
      </c>
      <c r="AX4" s="71">
        <f t="shared" si="0"/>
        <v>43231</v>
      </c>
      <c r="AY4" s="71">
        <f t="shared" si="0"/>
        <v>43232</v>
      </c>
      <c r="AZ4" s="71">
        <f t="shared" si="0"/>
        <v>43233</v>
      </c>
      <c r="BA4" s="71">
        <f t="shared" si="0"/>
        <v>43234</v>
      </c>
      <c r="BB4" s="71">
        <f t="shared" si="0"/>
        <v>43235</v>
      </c>
      <c r="BC4" s="71">
        <f t="shared" si="0"/>
        <v>43236</v>
      </c>
      <c r="BD4" s="71">
        <f t="shared" si="0"/>
        <v>43237</v>
      </c>
      <c r="BE4" s="71">
        <f t="shared" si="0"/>
        <v>43238</v>
      </c>
      <c r="BF4" s="71">
        <f t="shared" si="0"/>
        <v>43239</v>
      </c>
      <c r="BG4" s="71">
        <f t="shared" si="0"/>
        <v>43240</v>
      </c>
      <c r="BH4" s="71">
        <f t="shared" si="0"/>
        <v>43241</v>
      </c>
      <c r="BI4" s="71">
        <f t="shared" si="0"/>
        <v>43242</v>
      </c>
      <c r="BJ4" s="71">
        <f t="shared" si="0"/>
        <v>43243</v>
      </c>
      <c r="BK4" s="71">
        <f t="shared" si="0"/>
        <v>43244</v>
      </c>
      <c r="BL4" s="71">
        <f t="shared" si="0"/>
        <v>43245</v>
      </c>
      <c r="BM4" s="71">
        <f t="shared" si="0"/>
        <v>43246</v>
      </c>
      <c r="BN4" s="71">
        <f t="shared" si="0"/>
        <v>43247</v>
      </c>
      <c r="BO4" s="71">
        <f t="shared" si="0"/>
        <v>43248</v>
      </c>
      <c r="BP4" s="71">
        <f t="shared" si="0"/>
        <v>43249</v>
      </c>
      <c r="BQ4" s="71">
        <f t="shared" si="0"/>
        <v>43250</v>
      </c>
      <c r="BR4" s="71">
        <f t="shared" si="0"/>
        <v>43251</v>
      </c>
      <c r="BS4" s="71">
        <f t="shared" si="0"/>
        <v>43252</v>
      </c>
      <c r="BT4" s="71">
        <f t="shared" si="0"/>
        <v>43253</v>
      </c>
      <c r="BU4" s="71">
        <f t="shared" si="0"/>
        <v>43254</v>
      </c>
      <c r="BV4" s="71">
        <f t="shared" si="0"/>
        <v>43255</v>
      </c>
      <c r="BW4" s="71">
        <f t="shared" si="0"/>
        <v>43256</v>
      </c>
      <c r="BX4" s="71">
        <f t="shared" ref="BX4:EI4" si="1">BW4+1</f>
        <v>43257</v>
      </c>
      <c r="BY4" s="71">
        <f t="shared" si="1"/>
        <v>43258</v>
      </c>
      <c r="BZ4" s="71">
        <f t="shared" si="1"/>
        <v>43259</v>
      </c>
      <c r="CA4" s="71">
        <f t="shared" si="1"/>
        <v>43260</v>
      </c>
      <c r="CB4" s="71">
        <f t="shared" si="1"/>
        <v>43261</v>
      </c>
      <c r="CC4" s="71">
        <f t="shared" si="1"/>
        <v>43262</v>
      </c>
      <c r="CD4" s="71">
        <f t="shared" si="1"/>
        <v>43263</v>
      </c>
      <c r="CE4" s="71">
        <f t="shared" si="1"/>
        <v>43264</v>
      </c>
      <c r="CF4" s="71">
        <f t="shared" si="1"/>
        <v>43265</v>
      </c>
      <c r="CG4" s="71">
        <f t="shared" si="1"/>
        <v>43266</v>
      </c>
      <c r="CH4" s="71">
        <f t="shared" si="1"/>
        <v>43267</v>
      </c>
      <c r="CI4" s="71">
        <f t="shared" si="1"/>
        <v>43268</v>
      </c>
      <c r="CJ4" s="71">
        <f t="shared" si="1"/>
        <v>43269</v>
      </c>
      <c r="CK4" s="71">
        <f t="shared" si="1"/>
        <v>43270</v>
      </c>
      <c r="CL4" s="71">
        <f t="shared" si="1"/>
        <v>43271</v>
      </c>
      <c r="CM4" s="71">
        <f t="shared" si="1"/>
        <v>43272</v>
      </c>
      <c r="CN4" s="71">
        <f t="shared" si="1"/>
        <v>43273</v>
      </c>
      <c r="CO4" s="71">
        <f t="shared" si="1"/>
        <v>43274</v>
      </c>
      <c r="CP4" s="71">
        <f t="shared" si="1"/>
        <v>43275</v>
      </c>
      <c r="CQ4" s="71">
        <f t="shared" si="1"/>
        <v>43276</v>
      </c>
      <c r="CR4" s="71">
        <f t="shared" si="1"/>
        <v>43277</v>
      </c>
      <c r="CS4" s="71">
        <f t="shared" si="1"/>
        <v>43278</v>
      </c>
      <c r="CT4" s="71">
        <f t="shared" si="1"/>
        <v>43279</v>
      </c>
      <c r="CU4" s="71">
        <f t="shared" si="1"/>
        <v>43280</v>
      </c>
      <c r="CV4" s="71">
        <f t="shared" si="1"/>
        <v>43281</v>
      </c>
      <c r="CW4" s="71">
        <f t="shared" si="1"/>
        <v>43282</v>
      </c>
      <c r="CX4" s="71">
        <f t="shared" si="1"/>
        <v>43283</v>
      </c>
      <c r="CY4" s="71">
        <f t="shared" si="1"/>
        <v>43284</v>
      </c>
      <c r="CZ4" s="71">
        <f t="shared" si="1"/>
        <v>43285</v>
      </c>
      <c r="DA4" s="71">
        <f t="shared" si="1"/>
        <v>43286</v>
      </c>
      <c r="DB4" s="71">
        <f t="shared" si="1"/>
        <v>43287</v>
      </c>
      <c r="DC4" s="71">
        <f t="shared" si="1"/>
        <v>43288</v>
      </c>
      <c r="DD4" s="71">
        <f t="shared" si="1"/>
        <v>43289</v>
      </c>
      <c r="DE4" s="71">
        <f t="shared" si="1"/>
        <v>43290</v>
      </c>
      <c r="DF4" s="71">
        <f t="shared" si="1"/>
        <v>43291</v>
      </c>
      <c r="DG4" s="71">
        <f t="shared" si="1"/>
        <v>43292</v>
      </c>
      <c r="DH4" s="71">
        <f t="shared" si="1"/>
        <v>43293</v>
      </c>
      <c r="DI4" s="71">
        <f t="shared" si="1"/>
        <v>43294</v>
      </c>
      <c r="DJ4" s="71">
        <f t="shared" si="1"/>
        <v>43295</v>
      </c>
      <c r="DK4" s="71">
        <f t="shared" si="1"/>
        <v>43296</v>
      </c>
      <c r="DL4" s="71">
        <f t="shared" si="1"/>
        <v>43297</v>
      </c>
      <c r="DM4" s="71">
        <f t="shared" si="1"/>
        <v>43298</v>
      </c>
      <c r="DN4" s="71">
        <f t="shared" si="1"/>
        <v>43299</v>
      </c>
      <c r="DO4" s="71">
        <f t="shared" si="1"/>
        <v>43300</v>
      </c>
      <c r="DP4" s="71">
        <f t="shared" si="1"/>
        <v>43301</v>
      </c>
      <c r="DQ4" s="71">
        <f t="shared" si="1"/>
        <v>43302</v>
      </c>
      <c r="DR4" s="71">
        <f t="shared" si="1"/>
        <v>43303</v>
      </c>
      <c r="DS4" s="71">
        <f t="shared" si="1"/>
        <v>43304</v>
      </c>
      <c r="DT4" s="71">
        <f t="shared" si="1"/>
        <v>43305</v>
      </c>
      <c r="DU4" s="71">
        <f t="shared" si="1"/>
        <v>43306</v>
      </c>
      <c r="DV4" s="71">
        <f t="shared" si="1"/>
        <v>43307</v>
      </c>
      <c r="DW4" s="71">
        <f t="shared" si="1"/>
        <v>43308</v>
      </c>
      <c r="DX4" s="71">
        <f t="shared" si="1"/>
        <v>43309</v>
      </c>
      <c r="DY4" s="71">
        <f t="shared" si="1"/>
        <v>43310</v>
      </c>
      <c r="DZ4" s="71">
        <f t="shared" si="1"/>
        <v>43311</v>
      </c>
      <c r="EA4" s="71">
        <f t="shared" si="1"/>
        <v>43312</v>
      </c>
      <c r="EB4" s="71">
        <f t="shared" si="1"/>
        <v>43313</v>
      </c>
      <c r="EC4" s="71">
        <f t="shared" si="1"/>
        <v>43314</v>
      </c>
      <c r="ED4" s="71">
        <f t="shared" si="1"/>
        <v>43315</v>
      </c>
      <c r="EE4" s="71">
        <f t="shared" si="1"/>
        <v>43316</v>
      </c>
      <c r="EF4" s="71">
        <f t="shared" si="1"/>
        <v>43317</v>
      </c>
      <c r="EG4" s="71">
        <f t="shared" si="1"/>
        <v>43318</v>
      </c>
      <c r="EH4" s="71">
        <f t="shared" si="1"/>
        <v>43319</v>
      </c>
      <c r="EI4" s="71">
        <f t="shared" si="1"/>
        <v>43320</v>
      </c>
      <c r="EJ4" s="71">
        <f t="shared" ref="EJ4:EM4" si="2">EI4+1</f>
        <v>43321</v>
      </c>
      <c r="EK4" s="71">
        <f t="shared" si="2"/>
        <v>43322</v>
      </c>
      <c r="EL4" s="71">
        <f t="shared" si="2"/>
        <v>43323</v>
      </c>
      <c r="EM4" s="71">
        <f t="shared" si="2"/>
        <v>43324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19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43192</v>
      </c>
      <c r="L6" s="115"/>
      <c r="M6" s="115"/>
      <c r="N6" s="115"/>
      <c r="O6" s="115"/>
      <c r="P6" s="115"/>
      <c r="Q6" s="115"/>
      <c r="R6" s="115">
        <f>R4</f>
        <v>43199</v>
      </c>
      <c r="S6" s="115"/>
      <c r="T6" s="115"/>
      <c r="U6" s="115"/>
      <c r="V6" s="115"/>
      <c r="W6" s="115"/>
      <c r="X6" s="115"/>
      <c r="Y6" s="115">
        <f>Y4</f>
        <v>43206</v>
      </c>
      <c r="Z6" s="115"/>
      <c r="AA6" s="115"/>
      <c r="AB6" s="115"/>
      <c r="AC6" s="115"/>
      <c r="AD6" s="115"/>
      <c r="AE6" s="115"/>
      <c r="AF6" s="115">
        <f>AF4</f>
        <v>43213</v>
      </c>
      <c r="AG6" s="115"/>
      <c r="AH6" s="115"/>
      <c r="AI6" s="115"/>
      <c r="AJ6" s="115"/>
      <c r="AK6" s="115"/>
      <c r="AL6" s="115"/>
      <c r="AM6" s="115">
        <f>AM4</f>
        <v>43220</v>
      </c>
      <c r="AN6" s="115"/>
      <c r="AO6" s="115"/>
      <c r="AP6" s="115"/>
      <c r="AQ6" s="115"/>
      <c r="AR6" s="115"/>
      <c r="AS6" s="115"/>
      <c r="AT6" s="115">
        <f>AT4</f>
        <v>43227</v>
      </c>
      <c r="AU6" s="115"/>
      <c r="AV6" s="115"/>
      <c r="AW6" s="115"/>
      <c r="AX6" s="115"/>
      <c r="AY6" s="115"/>
      <c r="AZ6" s="115"/>
      <c r="BA6" s="115">
        <f>BA4</f>
        <v>43234</v>
      </c>
      <c r="BB6" s="115"/>
      <c r="BC6" s="115"/>
      <c r="BD6" s="115"/>
      <c r="BE6" s="115"/>
      <c r="BF6" s="115"/>
      <c r="BG6" s="115"/>
      <c r="BH6" s="115">
        <f>BH4</f>
        <v>43241</v>
      </c>
      <c r="BI6" s="115"/>
      <c r="BJ6" s="115"/>
      <c r="BK6" s="115"/>
      <c r="BL6" s="115"/>
      <c r="BM6" s="115"/>
      <c r="BN6" s="115"/>
      <c r="BO6" s="115">
        <f>BO4</f>
        <v>43248</v>
      </c>
      <c r="BP6" s="115"/>
      <c r="BQ6" s="115"/>
      <c r="BR6" s="115"/>
      <c r="BS6" s="115"/>
      <c r="BT6" s="115"/>
      <c r="BU6" s="115"/>
      <c r="BV6" s="115">
        <f>BV4</f>
        <v>43255</v>
      </c>
      <c r="BW6" s="115"/>
      <c r="BX6" s="115"/>
      <c r="BY6" s="115"/>
      <c r="BZ6" s="115"/>
      <c r="CA6" s="115"/>
      <c r="CB6" s="115"/>
      <c r="CC6" s="115">
        <f>CC4</f>
        <v>43262</v>
      </c>
      <c r="CD6" s="115"/>
      <c r="CE6" s="115"/>
      <c r="CF6" s="115"/>
      <c r="CG6" s="115"/>
      <c r="CH6" s="115"/>
      <c r="CI6" s="115"/>
      <c r="CJ6" s="115">
        <f>CJ4</f>
        <v>43269</v>
      </c>
      <c r="CK6" s="115"/>
      <c r="CL6" s="115"/>
      <c r="CM6" s="115"/>
      <c r="CN6" s="115"/>
      <c r="CO6" s="115"/>
      <c r="CP6" s="115"/>
      <c r="CQ6" s="115">
        <f>CQ4</f>
        <v>43276</v>
      </c>
      <c r="CR6" s="115"/>
      <c r="CS6" s="115"/>
      <c r="CT6" s="115"/>
      <c r="CU6" s="115"/>
      <c r="CV6" s="115"/>
      <c r="CW6" s="115"/>
      <c r="CX6" s="115">
        <f>CX4</f>
        <v>43283</v>
      </c>
      <c r="CY6" s="115"/>
      <c r="CZ6" s="115"/>
      <c r="DA6" s="115"/>
      <c r="DB6" s="115"/>
      <c r="DC6" s="115"/>
      <c r="DD6" s="115"/>
      <c r="DE6" s="115">
        <f>DE4</f>
        <v>43290</v>
      </c>
      <c r="DF6" s="115"/>
      <c r="DG6" s="115"/>
      <c r="DH6" s="115"/>
      <c r="DI6" s="115"/>
      <c r="DJ6" s="115"/>
      <c r="DK6" s="115"/>
      <c r="DL6" s="115">
        <f>DL4</f>
        <v>43297</v>
      </c>
      <c r="DM6" s="115"/>
      <c r="DN6" s="115"/>
      <c r="DO6" s="115"/>
      <c r="DP6" s="115"/>
      <c r="DQ6" s="115"/>
      <c r="DR6" s="115"/>
      <c r="DS6" s="115">
        <f>DS4</f>
        <v>43304</v>
      </c>
      <c r="DT6" s="115"/>
      <c r="DU6" s="115"/>
      <c r="DV6" s="115"/>
      <c r="DW6" s="115"/>
      <c r="DX6" s="115"/>
      <c r="DY6" s="115"/>
      <c r="DZ6" s="115">
        <f>DZ4</f>
        <v>43311</v>
      </c>
      <c r="EA6" s="115"/>
      <c r="EB6" s="115"/>
      <c r="EC6" s="115"/>
      <c r="ED6" s="115"/>
      <c r="EE6" s="115"/>
      <c r="EF6" s="115"/>
      <c r="EG6" s="115">
        <f>EG4</f>
        <v>43318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168</v>
      </c>
      <c r="C8" s="60"/>
      <c r="D8" s="60" t="str">
        <f>F3</f>
        <v>惠鹏程</v>
      </c>
      <c r="E8" s="61"/>
      <c r="F8" s="79">
        <v>43191</v>
      </c>
      <c r="G8" s="80">
        <f>F8+H8-1</f>
        <v>43209</v>
      </c>
      <c r="H8" s="64">
        <f>MAX(F9:G16)-F8</f>
        <v>19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169</v>
      </c>
      <c r="C9" s="26" t="s">
        <v>67</v>
      </c>
      <c r="D9" s="65"/>
      <c r="E9" s="66"/>
      <c r="F9" s="67">
        <f>$F$4</f>
        <v>43191</v>
      </c>
      <c r="G9" s="67">
        <f>IF(H9=0,F9,F9+H9-1)</f>
        <v>43200</v>
      </c>
      <c r="H9" s="68">
        <v>10</v>
      </c>
      <c r="I9" s="75">
        <f t="shared" si="6"/>
        <v>7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170</v>
      </c>
      <c r="C10" s="26"/>
      <c r="D10" s="65"/>
      <c r="E10" s="66"/>
      <c r="F10" s="67">
        <f>$F$4</f>
        <v>43191</v>
      </c>
      <c r="G10" s="67">
        <f>IF(H10=0,F10,F10+H10-1)</f>
        <v>43210</v>
      </c>
      <c r="H10" s="68">
        <v>20</v>
      </c>
      <c r="I10" s="75">
        <f t="shared" si="6"/>
        <v>15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5" customHeight="1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38"/>
      <c r="I11" s="38"/>
      <c r="J11" s="3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21" t="s">
        <v>89</v>
      </c>
      <c r="B12" s="121"/>
    </row>
    <row r="13" spans="1:143" ht="260.10000000000002" customHeight="1">
      <c r="A13" s="129"/>
      <c r="B13" s="129"/>
      <c r="C13" s="129"/>
      <c r="D13" s="129"/>
      <c r="E13" s="129"/>
      <c r="F13" s="129"/>
      <c r="G13" s="129"/>
      <c r="H13" s="129"/>
      <c r="I13" s="129"/>
      <c r="J13" s="129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2:B12"/>
    <mergeCell ref="A13:J13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47" priority="41">
      <formula>AND(TODAY()&gt;=K4,TODAY()&lt;L4)</formula>
    </cfRule>
  </conditionalFormatting>
  <conditionalFormatting sqref="BO7:BU7">
    <cfRule type="expression" dxfId="46" priority="40">
      <formula>AND(TODAY()&gt;=BO4,TODAY()&lt;BP4)</formula>
    </cfRule>
  </conditionalFormatting>
  <conditionalFormatting sqref="BV7:CB7">
    <cfRule type="expression" dxfId="45" priority="39">
      <formula>AND(TODAY()&gt;=BV4,TODAY()&lt;BW4)</formula>
    </cfRule>
  </conditionalFormatting>
  <conditionalFormatting sqref="CC7:CI7">
    <cfRule type="expression" dxfId="44" priority="38">
      <formula>AND(TODAY()&gt;=CC4,TODAY()&lt;CD4)</formula>
    </cfRule>
  </conditionalFormatting>
  <conditionalFormatting sqref="CJ7:CP7">
    <cfRule type="expression" dxfId="43" priority="37">
      <formula>AND(TODAY()&gt;=CJ4,TODAY()&lt;CK4)</formula>
    </cfRule>
  </conditionalFormatting>
  <conditionalFormatting sqref="CQ7:CW7">
    <cfRule type="expression" dxfId="42" priority="36">
      <formula>AND(TODAY()&gt;=CQ4,TODAY()&lt;CR4)</formula>
    </cfRule>
  </conditionalFormatting>
  <conditionalFormatting sqref="CX7:DD7">
    <cfRule type="expression" dxfId="41" priority="35">
      <formula>AND(TODAY()&gt;=CX4,TODAY()&lt;CY4)</formula>
    </cfRule>
  </conditionalFormatting>
  <conditionalFormatting sqref="DE7:DK7">
    <cfRule type="expression" dxfId="40" priority="34">
      <formula>AND(TODAY()&gt;=DE4,TODAY()&lt;DF4)</formula>
    </cfRule>
  </conditionalFormatting>
  <conditionalFormatting sqref="DL7:DR7">
    <cfRule type="expression" dxfId="39" priority="33">
      <formula>AND(TODAY()&gt;=DL4,TODAY()&lt;DM4)</formula>
    </cfRule>
  </conditionalFormatting>
  <conditionalFormatting sqref="DS7:DY7">
    <cfRule type="expression" dxfId="38" priority="32">
      <formula>AND(TODAY()&gt;=DS4,TODAY()&lt;DT4)</formula>
    </cfRule>
  </conditionalFormatting>
  <conditionalFormatting sqref="DZ7:EF7">
    <cfRule type="expression" dxfId="37" priority="31">
      <formula>AND(TODAY()&gt;=DZ4,TODAY()&lt;EA4)</formula>
    </cfRule>
  </conditionalFormatting>
  <conditionalFormatting sqref="EG7:EL7">
    <cfRule type="expression" dxfId="36" priority="30">
      <formula>AND(TODAY()&gt;=EG4,TODAY()&lt;EH4)</formula>
    </cfRule>
  </conditionalFormatting>
  <conditionalFormatting sqref="EM7">
    <cfRule type="expression" dxfId="35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{51CD10E5-1A98-4E40-878F-02FCCA9D906A}</x14:id>
        </ext>
      </extLst>
    </cfRule>
  </conditionalFormatting>
  <conditionalFormatting sqref="K1:AR1048576">
    <cfRule type="expression" dxfId="34" priority="8">
      <formula>MOD(columu(),2)</formula>
    </cfRule>
  </conditionalFormatting>
  <conditionalFormatting sqref="K8:EM11">
    <cfRule type="expression" dxfId="33" priority="42">
      <formula>K$4=TODAY()</formula>
    </cfRule>
    <cfRule type="expression" dxfId="32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1CD10E5-1A98-4E40-878F-02FCCA9D906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M13"/>
  <sheetViews>
    <sheetView showGridLines="0" workbookViewId="0">
      <pane xSplit="10" topLeftCell="K1" activePane="topRight" state="frozen"/>
      <selection pane="topRight" activeCell="H10" sqref="H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171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25">
        <v>43210</v>
      </c>
      <c r="G4" s="125"/>
      <c r="K4" s="71">
        <f>F4-WEEKDAY(F4,1)+2+7*(F5-1)</f>
        <v>43206</v>
      </c>
      <c r="L4" s="71">
        <f t="shared" ref="L4:BW4" si="0">K4+1</f>
        <v>43207</v>
      </c>
      <c r="M4" s="71">
        <f t="shared" si="0"/>
        <v>43208</v>
      </c>
      <c r="N4" s="71">
        <f t="shared" si="0"/>
        <v>43209</v>
      </c>
      <c r="O4" s="71">
        <f t="shared" si="0"/>
        <v>43210</v>
      </c>
      <c r="P4" s="71">
        <f t="shared" si="0"/>
        <v>43211</v>
      </c>
      <c r="Q4" s="71">
        <f t="shared" si="0"/>
        <v>43212</v>
      </c>
      <c r="R4" s="71">
        <f t="shared" si="0"/>
        <v>43213</v>
      </c>
      <c r="S4" s="71">
        <f t="shared" si="0"/>
        <v>43214</v>
      </c>
      <c r="T4" s="71">
        <f t="shared" si="0"/>
        <v>43215</v>
      </c>
      <c r="U4" s="71">
        <f t="shared" si="0"/>
        <v>43216</v>
      </c>
      <c r="V4" s="71">
        <f t="shared" si="0"/>
        <v>43217</v>
      </c>
      <c r="W4" s="71">
        <f t="shared" si="0"/>
        <v>43218</v>
      </c>
      <c r="X4" s="71">
        <f t="shared" si="0"/>
        <v>43219</v>
      </c>
      <c r="Y4" s="71">
        <f t="shared" si="0"/>
        <v>43220</v>
      </c>
      <c r="Z4" s="71">
        <f t="shared" si="0"/>
        <v>43221</v>
      </c>
      <c r="AA4" s="71">
        <f t="shared" si="0"/>
        <v>43222</v>
      </c>
      <c r="AB4" s="71">
        <f t="shared" si="0"/>
        <v>43223</v>
      </c>
      <c r="AC4" s="71">
        <f t="shared" si="0"/>
        <v>43224</v>
      </c>
      <c r="AD4" s="71">
        <f t="shared" si="0"/>
        <v>43225</v>
      </c>
      <c r="AE4" s="71">
        <f t="shared" si="0"/>
        <v>43226</v>
      </c>
      <c r="AF4" s="71">
        <f t="shared" si="0"/>
        <v>43227</v>
      </c>
      <c r="AG4" s="71">
        <f t="shared" si="0"/>
        <v>43228</v>
      </c>
      <c r="AH4" s="71">
        <f t="shared" si="0"/>
        <v>43229</v>
      </c>
      <c r="AI4" s="71">
        <f t="shared" si="0"/>
        <v>43230</v>
      </c>
      <c r="AJ4" s="71">
        <f t="shared" si="0"/>
        <v>43231</v>
      </c>
      <c r="AK4" s="71">
        <f t="shared" si="0"/>
        <v>43232</v>
      </c>
      <c r="AL4" s="71">
        <f t="shared" si="0"/>
        <v>43233</v>
      </c>
      <c r="AM4" s="71">
        <f t="shared" si="0"/>
        <v>43234</v>
      </c>
      <c r="AN4" s="71">
        <f t="shared" si="0"/>
        <v>43235</v>
      </c>
      <c r="AO4" s="71">
        <f t="shared" si="0"/>
        <v>43236</v>
      </c>
      <c r="AP4" s="71">
        <f t="shared" si="0"/>
        <v>43237</v>
      </c>
      <c r="AQ4" s="71">
        <f t="shared" si="0"/>
        <v>43238</v>
      </c>
      <c r="AR4" s="71">
        <f t="shared" si="0"/>
        <v>43239</v>
      </c>
      <c r="AS4" s="71">
        <f t="shared" si="0"/>
        <v>43240</v>
      </c>
      <c r="AT4" s="71">
        <f t="shared" si="0"/>
        <v>43241</v>
      </c>
      <c r="AU4" s="71">
        <f t="shared" si="0"/>
        <v>43242</v>
      </c>
      <c r="AV4" s="71">
        <f t="shared" si="0"/>
        <v>43243</v>
      </c>
      <c r="AW4" s="71">
        <f t="shared" si="0"/>
        <v>43244</v>
      </c>
      <c r="AX4" s="71">
        <f t="shared" si="0"/>
        <v>43245</v>
      </c>
      <c r="AY4" s="71">
        <f t="shared" si="0"/>
        <v>43246</v>
      </c>
      <c r="AZ4" s="71">
        <f t="shared" si="0"/>
        <v>43247</v>
      </c>
      <c r="BA4" s="71">
        <f t="shared" si="0"/>
        <v>43248</v>
      </c>
      <c r="BB4" s="71">
        <f t="shared" si="0"/>
        <v>43249</v>
      </c>
      <c r="BC4" s="71">
        <f t="shared" si="0"/>
        <v>43250</v>
      </c>
      <c r="BD4" s="71">
        <f t="shared" si="0"/>
        <v>43251</v>
      </c>
      <c r="BE4" s="71">
        <f t="shared" si="0"/>
        <v>43252</v>
      </c>
      <c r="BF4" s="71">
        <f t="shared" si="0"/>
        <v>43253</v>
      </c>
      <c r="BG4" s="71">
        <f t="shared" si="0"/>
        <v>43254</v>
      </c>
      <c r="BH4" s="71">
        <f t="shared" si="0"/>
        <v>43255</v>
      </c>
      <c r="BI4" s="71">
        <f t="shared" si="0"/>
        <v>43256</v>
      </c>
      <c r="BJ4" s="71">
        <f t="shared" si="0"/>
        <v>43257</v>
      </c>
      <c r="BK4" s="71">
        <f t="shared" si="0"/>
        <v>43258</v>
      </c>
      <c r="BL4" s="71">
        <f t="shared" si="0"/>
        <v>43259</v>
      </c>
      <c r="BM4" s="71">
        <f t="shared" si="0"/>
        <v>43260</v>
      </c>
      <c r="BN4" s="71">
        <f t="shared" si="0"/>
        <v>43261</v>
      </c>
      <c r="BO4" s="71">
        <f t="shared" si="0"/>
        <v>43262</v>
      </c>
      <c r="BP4" s="71">
        <f t="shared" si="0"/>
        <v>43263</v>
      </c>
      <c r="BQ4" s="71">
        <f t="shared" si="0"/>
        <v>43264</v>
      </c>
      <c r="BR4" s="71">
        <f t="shared" si="0"/>
        <v>43265</v>
      </c>
      <c r="BS4" s="71">
        <f t="shared" si="0"/>
        <v>43266</v>
      </c>
      <c r="BT4" s="71">
        <f t="shared" si="0"/>
        <v>43267</v>
      </c>
      <c r="BU4" s="71">
        <f t="shared" si="0"/>
        <v>43268</v>
      </c>
      <c r="BV4" s="71">
        <f t="shared" si="0"/>
        <v>43269</v>
      </c>
      <c r="BW4" s="71">
        <f t="shared" si="0"/>
        <v>43270</v>
      </c>
      <c r="BX4" s="71">
        <f t="shared" ref="BX4:EI4" si="1">BW4+1</f>
        <v>43271</v>
      </c>
      <c r="BY4" s="71">
        <f t="shared" si="1"/>
        <v>43272</v>
      </c>
      <c r="BZ4" s="71">
        <f t="shared" si="1"/>
        <v>43273</v>
      </c>
      <c r="CA4" s="71">
        <f t="shared" si="1"/>
        <v>43274</v>
      </c>
      <c r="CB4" s="71">
        <f t="shared" si="1"/>
        <v>43275</v>
      </c>
      <c r="CC4" s="71">
        <f t="shared" si="1"/>
        <v>43276</v>
      </c>
      <c r="CD4" s="71">
        <f t="shared" si="1"/>
        <v>43277</v>
      </c>
      <c r="CE4" s="71">
        <f t="shared" si="1"/>
        <v>43278</v>
      </c>
      <c r="CF4" s="71">
        <f t="shared" si="1"/>
        <v>43279</v>
      </c>
      <c r="CG4" s="71">
        <f t="shared" si="1"/>
        <v>43280</v>
      </c>
      <c r="CH4" s="71">
        <f t="shared" si="1"/>
        <v>43281</v>
      </c>
      <c r="CI4" s="71">
        <f t="shared" si="1"/>
        <v>43282</v>
      </c>
      <c r="CJ4" s="71">
        <f t="shared" si="1"/>
        <v>43283</v>
      </c>
      <c r="CK4" s="71">
        <f t="shared" si="1"/>
        <v>43284</v>
      </c>
      <c r="CL4" s="71">
        <f t="shared" si="1"/>
        <v>43285</v>
      </c>
      <c r="CM4" s="71">
        <f t="shared" si="1"/>
        <v>43286</v>
      </c>
      <c r="CN4" s="71">
        <f t="shared" si="1"/>
        <v>43287</v>
      </c>
      <c r="CO4" s="71">
        <f t="shared" si="1"/>
        <v>43288</v>
      </c>
      <c r="CP4" s="71">
        <f t="shared" si="1"/>
        <v>43289</v>
      </c>
      <c r="CQ4" s="71">
        <f t="shared" si="1"/>
        <v>43290</v>
      </c>
      <c r="CR4" s="71">
        <f t="shared" si="1"/>
        <v>43291</v>
      </c>
      <c r="CS4" s="71">
        <f t="shared" si="1"/>
        <v>43292</v>
      </c>
      <c r="CT4" s="71">
        <f t="shared" si="1"/>
        <v>43293</v>
      </c>
      <c r="CU4" s="71">
        <f t="shared" si="1"/>
        <v>43294</v>
      </c>
      <c r="CV4" s="71">
        <f t="shared" si="1"/>
        <v>43295</v>
      </c>
      <c r="CW4" s="71">
        <f t="shared" si="1"/>
        <v>43296</v>
      </c>
      <c r="CX4" s="71">
        <f t="shared" si="1"/>
        <v>43297</v>
      </c>
      <c r="CY4" s="71">
        <f t="shared" si="1"/>
        <v>43298</v>
      </c>
      <c r="CZ4" s="71">
        <f t="shared" si="1"/>
        <v>43299</v>
      </c>
      <c r="DA4" s="71">
        <f t="shared" si="1"/>
        <v>43300</v>
      </c>
      <c r="DB4" s="71">
        <f t="shared" si="1"/>
        <v>43301</v>
      </c>
      <c r="DC4" s="71">
        <f t="shared" si="1"/>
        <v>43302</v>
      </c>
      <c r="DD4" s="71">
        <f t="shared" si="1"/>
        <v>43303</v>
      </c>
      <c r="DE4" s="71">
        <f t="shared" si="1"/>
        <v>43304</v>
      </c>
      <c r="DF4" s="71">
        <f t="shared" si="1"/>
        <v>43305</v>
      </c>
      <c r="DG4" s="71">
        <f t="shared" si="1"/>
        <v>43306</v>
      </c>
      <c r="DH4" s="71">
        <f t="shared" si="1"/>
        <v>43307</v>
      </c>
      <c r="DI4" s="71">
        <f t="shared" si="1"/>
        <v>43308</v>
      </c>
      <c r="DJ4" s="71">
        <f t="shared" si="1"/>
        <v>43309</v>
      </c>
      <c r="DK4" s="71">
        <f t="shared" si="1"/>
        <v>43310</v>
      </c>
      <c r="DL4" s="71">
        <f t="shared" si="1"/>
        <v>43311</v>
      </c>
      <c r="DM4" s="71">
        <f t="shared" si="1"/>
        <v>43312</v>
      </c>
      <c r="DN4" s="71">
        <f t="shared" si="1"/>
        <v>43313</v>
      </c>
      <c r="DO4" s="71">
        <f t="shared" si="1"/>
        <v>43314</v>
      </c>
      <c r="DP4" s="71">
        <f t="shared" si="1"/>
        <v>43315</v>
      </c>
      <c r="DQ4" s="71">
        <f t="shared" si="1"/>
        <v>43316</v>
      </c>
      <c r="DR4" s="71">
        <f t="shared" si="1"/>
        <v>43317</v>
      </c>
      <c r="DS4" s="71">
        <f t="shared" si="1"/>
        <v>43318</v>
      </c>
      <c r="DT4" s="71">
        <f t="shared" si="1"/>
        <v>43319</v>
      </c>
      <c r="DU4" s="71">
        <f t="shared" si="1"/>
        <v>43320</v>
      </c>
      <c r="DV4" s="71">
        <f t="shared" si="1"/>
        <v>43321</v>
      </c>
      <c r="DW4" s="71">
        <f t="shared" si="1"/>
        <v>43322</v>
      </c>
      <c r="DX4" s="71">
        <f t="shared" si="1"/>
        <v>43323</v>
      </c>
      <c r="DY4" s="71">
        <f t="shared" si="1"/>
        <v>43324</v>
      </c>
      <c r="DZ4" s="71">
        <f t="shared" si="1"/>
        <v>43325</v>
      </c>
      <c r="EA4" s="71">
        <f t="shared" si="1"/>
        <v>43326</v>
      </c>
      <c r="EB4" s="71">
        <f t="shared" si="1"/>
        <v>43327</v>
      </c>
      <c r="EC4" s="71">
        <f t="shared" si="1"/>
        <v>43328</v>
      </c>
      <c r="ED4" s="71">
        <f t="shared" si="1"/>
        <v>43329</v>
      </c>
      <c r="EE4" s="71">
        <f t="shared" si="1"/>
        <v>43330</v>
      </c>
      <c r="EF4" s="71">
        <f t="shared" si="1"/>
        <v>43331</v>
      </c>
      <c r="EG4" s="71">
        <f t="shared" si="1"/>
        <v>43332</v>
      </c>
      <c r="EH4" s="71">
        <f t="shared" si="1"/>
        <v>43333</v>
      </c>
      <c r="EI4" s="71">
        <f t="shared" si="1"/>
        <v>43334</v>
      </c>
      <c r="EJ4" s="71">
        <f t="shared" ref="EJ4:EM4" si="2">EI4+1</f>
        <v>43335</v>
      </c>
      <c r="EK4" s="71">
        <f t="shared" si="2"/>
        <v>43336</v>
      </c>
      <c r="EL4" s="71">
        <f t="shared" si="2"/>
        <v>43337</v>
      </c>
      <c r="EM4" s="71">
        <f t="shared" si="2"/>
        <v>43338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20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43206</v>
      </c>
      <c r="L6" s="115"/>
      <c r="M6" s="115"/>
      <c r="N6" s="115"/>
      <c r="O6" s="115"/>
      <c r="P6" s="115"/>
      <c r="Q6" s="115"/>
      <c r="R6" s="115">
        <f>R4</f>
        <v>43213</v>
      </c>
      <c r="S6" s="115"/>
      <c r="T6" s="115"/>
      <c r="U6" s="115"/>
      <c r="V6" s="115"/>
      <c r="W6" s="115"/>
      <c r="X6" s="115"/>
      <c r="Y6" s="115">
        <f>Y4</f>
        <v>43220</v>
      </c>
      <c r="Z6" s="115"/>
      <c r="AA6" s="115"/>
      <c r="AB6" s="115"/>
      <c r="AC6" s="115"/>
      <c r="AD6" s="115"/>
      <c r="AE6" s="115"/>
      <c r="AF6" s="115">
        <f>AF4</f>
        <v>43227</v>
      </c>
      <c r="AG6" s="115"/>
      <c r="AH6" s="115"/>
      <c r="AI6" s="115"/>
      <c r="AJ6" s="115"/>
      <c r="AK6" s="115"/>
      <c r="AL6" s="115"/>
      <c r="AM6" s="115">
        <f>AM4</f>
        <v>43234</v>
      </c>
      <c r="AN6" s="115"/>
      <c r="AO6" s="115"/>
      <c r="AP6" s="115"/>
      <c r="AQ6" s="115"/>
      <c r="AR6" s="115"/>
      <c r="AS6" s="115"/>
      <c r="AT6" s="115">
        <f>AT4</f>
        <v>43241</v>
      </c>
      <c r="AU6" s="115"/>
      <c r="AV6" s="115"/>
      <c r="AW6" s="115"/>
      <c r="AX6" s="115"/>
      <c r="AY6" s="115"/>
      <c r="AZ6" s="115"/>
      <c r="BA6" s="115">
        <f>BA4</f>
        <v>43248</v>
      </c>
      <c r="BB6" s="115"/>
      <c r="BC6" s="115"/>
      <c r="BD6" s="115"/>
      <c r="BE6" s="115"/>
      <c r="BF6" s="115"/>
      <c r="BG6" s="115"/>
      <c r="BH6" s="115">
        <f>BH4</f>
        <v>43255</v>
      </c>
      <c r="BI6" s="115"/>
      <c r="BJ6" s="115"/>
      <c r="BK6" s="115"/>
      <c r="BL6" s="115"/>
      <c r="BM6" s="115"/>
      <c r="BN6" s="115"/>
      <c r="BO6" s="115">
        <f>BO4</f>
        <v>43262</v>
      </c>
      <c r="BP6" s="115"/>
      <c r="BQ6" s="115"/>
      <c r="BR6" s="115"/>
      <c r="BS6" s="115"/>
      <c r="BT6" s="115"/>
      <c r="BU6" s="115"/>
      <c r="BV6" s="115">
        <f>BV4</f>
        <v>43269</v>
      </c>
      <c r="BW6" s="115"/>
      <c r="BX6" s="115"/>
      <c r="BY6" s="115"/>
      <c r="BZ6" s="115"/>
      <c r="CA6" s="115"/>
      <c r="CB6" s="115"/>
      <c r="CC6" s="115">
        <f>CC4</f>
        <v>43276</v>
      </c>
      <c r="CD6" s="115"/>
      <c r="CE6" s="115"/>
      <c r="CF6" s="115"/>
      <c r="CG6" s="115"/>
      <c r="CH6" s="115"/>
      <c r="CI6" s="115"/>
      <c r="CJ6" s="115">
        <f>CJ4</f>
        <v>43283</v>
      </c>
      <c r="CK6" s="115"/>
      <c r="CL6" s="115"/>
      <c r="CM6" s="115"/>
      <c r="CN6" s="115"/>
      <c r="CO6" s="115"/>
      <c r="CP6" s="115"/>
      <c r="CQ6" s="115">
        <f>CQ4</f>
        <v>43290</v>
      </c>
      <c r="CR6" s="115"/>
      <c r="CS6" s="115"/>
      <c r="CT6" s="115"/>
      <c r="CU6" s="115"/>
      <c r="CV6" s="115"/>
      <c r="CW6" s="115"/>
      <c r="CX6" s="115">
        <f>CX4</f>
        <v>43297</v>
      </c>
      <c r="CY6" s="115"/>
      <c r="CZ6" s="115"/>
      <c r="DA6" s="115"/>
      <c r="DB6" s="115"/>
      <c r="DC6" s="115"/>
      <c r="DD6" s="115"/>
      <c r="DE6" s="115">
        <f>DE4</f>
        <v>43304</v>
      </c>
      <c r="DF6" s="115"/>
      <c r="DG6" s="115"/>
      <c r="DH6" s="115"/>
      <c r="DI6" s="115"/>
      <c r="DJ6" s="115"/>
      <c r="DK6" s="115"/>
      <c r="DL6" s="115">
        <f>DL4</f>
        <v>43311</v>
      </c>
      <c r="DM6" s="115"/>
      <c r="DN6" s="115"/>
      <c r="DO6" s="115"/>
      <c r="DP6" s="115"/>
      <c r="DQ6" s="115"/>
      <c r="DR6" s="115"/>
      <c r="DS6" s="115">
        <f>DS4</f>
        <v>43318</v>
      </c>
      <c r="DT6" s="115"/>
      <c r="DU6" s="115"/>
      <c r="DV6" s="115"/>
      <c r="DW6" s="115"/>
      <c r="DX6" s="115"/>
      <c r="DY6" s="115"/>
      <c r="DZ6" s="115">
        <f>DZ4</f>
        <v>43325</v>
      </c>
      <c r="EA6" s="115"/>
      <c r="EB6" s="115"/>
      <c r="EC6" s="115"/>
      <c r="ED6" s="115"/>
      <c r="EE6" s="115"/>
      <c r="EF6" s="115"/>
      <c r="EG6" s="115">
        <f>EG4</f>
        <v>43332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172</v>
      </c>
      <c r="C8" s="60"/>
      <c r="D8" s="106"/>
      <c r="E8" s="61"/>
      <c r="F8" s="62">
        <v>43210</v>
      </c>
      <c r="G8" s="63">
        <f>F8+H8-1</f>
        <v>43229</v>
      </c>
      <c r="H8" s="64">
        <f>MAX(F9:G16)-F8</f>
        <v>20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173</v>
      </c>
      <c r="C9" s="65"/>
      <c r="D9" s="65"/>
      <c r="E9" s="66"/>
      <c r="F9" s="67">
        <f>$F$4</f>
        <v>43210</v>
      </c>
      <c r="G9" s="67">
        <f>IF(H9=0,F9,F9+H9-1)</f>
        <v>43224</v>
      </c>
      <c r="H9" s="68">
        <v>15</v>
      </c>
      <c r="I9" s="75">
        <f t="shared" si="6"/>
        <v>11</v>
      </c>
      <c r="J9" s="76" t="s">
        <v>165</v>
      </c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172</v>
      </c>
      <c r="C10" s="65"/>
      <c r="D10" s="65"/>
      <c r="E10" s="66"/>
      <c r="F10" s="67">
        <f>F9+1</f>
        <v>43211</v>
      </c>
      <c r="G10" s="67">
        <f>IF(H10=0,F10,F10+H10-1)</f>
        <v>43230</v>
      </c>
      <c r="H10" s="68">
        <v>20</v>
      </c>
      <c r="I10" s="75">
        <f t="shared" si="6"/>
        <v>14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4.25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21" t="s">
        <v>89</v>
      </c>
      <c r="B12" s="121"/>
    </row>
    <row r="13" spans="1:143" ht="260.10000000000002" customHeight="1">
      <c r="A13" s="129"/>
      <c r="B13" s="129"/>
      <c r="C13" s="129"/>
      <c r="D13" s="129"/>
      <c r="E13" s="129"/>
      <c r="F13" s="129"/>
      <c r="G13" s="129"/>
      <c r="H13" s="129"/>
      <c r="I13" s="129"/>
      <c r="J13" s="129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2:B12"/>
    <mergeCell ref="A13:J13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31" priority="41">
      <formula>AND(TODAY()&gt;=K4,TODAY()&lt;L4)</formula>
    </cfRule>
  </conditionalFormatting>
  <conditionalFormatting sqref="BO7:BU7">
    <cfRule type="expression" dxfId="30" priority="40">
      <formula>AND(TODAY()&gt;=BO4,TODAY()&lt;BP4)</formula>
    </cfRule>
  </conditionalFormatting>
  <conditionalFormatting sqref="BV7:CB7">
    <cfRule type="expression" dxfId="29" priority="39">
      <formula>AND(TODAY()&gt;=BV4,TODAY()&lt;BW4)</formula>
    </cfRule>
  </conditionalFormatting>
  <conditionalFormatting sqref="CC7:CI7">
    <cfRule type="expression" dxfId="28" priority="38">
      <formula>AND(TODAY()&gt;=CC4,TODAY()&lt;CD4)</formula>
    </cfRule>
  </conditionalFormatting>
  <conditionalFormatting sqref="CJ7:CP7">
    <cfRule type="expression" dxfId="27" priority="37">
      <formula>AND(TODAY()&gt;=CJ4,TODAY()&lt;CK4)</formula>
    </cfRule>
  </conditionalFormatting>
  <conditionalFormatting sqref="CQ7:CW7">
    <cfRule type="expression" dxfId="26" priority="36">
      <formula>AND(TODAY()&gt;=CQ4,TODAY()&lt;CR4)</formula>
    </cfRule>
  </conditionalFormatting>
  <conditionalFormatting sqref="CX7:DD7">
    <cfRule type="expression" dxfId="25" priority="35">
      <formula>AND(TODAY()&gt;=CX4,TODAY()&lt;CY4)</formula>
    </cfRule>
  </conditionalFormatting>
  <conditionalFormatting sqref="DE7:DK7">
    <cfRule type="expression" dxfId="24" priority="34">
      <formula>AND(TODAY()&gt;=DE4,TODAY()&lt;DF4)</formula>
    </cfRule>
  </conditionalFormatting>
  <conditionalFormatting sqref="DL7:DR7">
    <cfRule type="expression" dxfId="23" priority="33">
      <formula>AND(TODAY()&gt;=DL4,TODAY()&lt;DM4)</formula>
    </cfRule>
  </conditionalFormatting>
  <conditionalFormatting sqref="DS7:DY7">
    <cfRule type="expression" dxfId="22" priority="32">
      <formula>AND(TODAY()&gt;=DS4,TODAY()&lt;DT4)</formula>
    </cfRule>
  </conditionalFormatting>
  <conditionalFormatting sqref="DZ7:EF7">
    <cfRule type="expression" dxfId="21" priority="31">
      <formula>AND(TODAY()&gt;=DZ4,TODAY()&lt;EA4)</formula>
    </cfRule>
  </conditionalFormatting>
  <conditionalFormatting sqref="EG7:EL7">
    <cfRule type="expression" dxfId="20" priority="30">
      <formula>AND(TODAY()&gt;=EG4,TODAY()&lt;EH4)</formula>
    </cfRule>
  </conditionalFormatting>
  <conditionalFormatting sqref="EM7">
    <cfRule type="expression" dxfId="19" priority="44">
      <formula>AND(TODAY()&gt;=EM4,TODAY()&lt;#REF!)</formula>
    </cfRule>
  </conditionalFormatting>
  <conditionalFormatting sqref="A13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{D19560EB-31F5-489C-A6E0-9026C7F2B6BC}</x14:id>
        </ext>
      </extLst>
    </cfRule>
  </conditionalFormatting>
  <conditionalFormatting sqref="K1:AR1048576">
    <cfRule type="expression" dxfId="18" priority="8">
      <formula>MOD(columu(),2)</formula>
    </cfRule>
  </conditionalFormatting>
  <conditionalFormatting sqref="K8:EM11">
    <cfRule type="expression" dxfId="17" priority="42">
      <formula>K$4=TODAY()</formula>
    </cfRule>
    <cfRule type="expression" dxfId="16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19560EB-31F5-489C-A6E0-9026C7F2B6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C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EM13"/>
  <sheetViews>
    <sheetView showGridLines="0" topLeftCell="A7" workbookViewId="0">
      <pane xSplit="10" topLeftCell="K1" activePane="topRight" state="frozen"/>
      <selection pane="topRight" activeCell="H13" sqref="H13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174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联调测试!G8</f>
        <v>43262</v>
      </c>
      <c r="G4" s="56" t="s">
        <v>158</v>
      </c>
      <c r="K4" s="71">
        <f>F4-WEEKDAY(F4,1)+2+7*(F5-1)</f>
        <v>43262</v>
      </c>
      <c r="L4" s="71">
        <f t="shared" ref="L4:BW4" si="0">K4+1</f>
        <v>43263</v>
      </c>
      <c r="M4" s="71">
        <f t="shared" si="0"/>
        <v>43264</v>
      </c>
      <c r="N4" s="71">
        <f t="shared" si="0"/>
        <v>43265</v>
      </c>
      <c r="O4" s="71">
        <f t="shared" si="0"/>
        <v>43266</v>
      </c>
      <c r="P4" s="71">
        <f t="shared" si="0"/>
        <v>43267</v>
      </c>
      <c r="Q4" s="71">
        <f t="shared" si="0"/>
        <v>43268</v>
      </c>
      <c r="R4" s="71">
        <f t="shared" si="0"/>
        <v>43269</v>
      </c>
      <c r="S4" s="71">
        <f t="shared" si="0"/>
        <v>43270</v>
      </c>
      <c r="T4" s="71">
        <f t="shared" si="0"/>
        <v>43271</v>
      </c>
      <c r="U4" s="71">
        <f t="shared" si="0"/>
        <v>43272</v>
      </c>
      <c r="V4" s="71">
        <f t="shared" si="0"/>
        <v>43273</v>
      </c>
      <c r="W4" s="71">
        <f t="shared" si="0"/>
        <v>43274</v>
      </c>
      <c r="X4" s="71">
        <f t="shared" si="0"/>
        <v>43275</v>
      </c>
      <c r="Y4" s="71">
        <f t="shared" si="0"/>
        <v>43276</v>
      </c>
      <c r="Z4" s="71">
        <f t="shared" si="0"/>
        <v>43277</v>
      </c>
      <c r="AA4" s="71">
        <f t="shared" si="0"/>
        <v>43278</v>
      </c>
      <c r="AB4" s="71">
        <f t="shared" si="0"/>
        <v>43279</v>
      </c>
      <c r="AC4" s="71">
        <f t="shared" si="0"/>
        <v>43280</v>
      </c>
      <c r="AD4" s="71">
        <f t="shared" si="0"/>
        <v>43281</v>
      </c>
      <c r="AE4" s="71">
        <f t="shared" si="0"/>
        <v>43282</v>
      </c>
      <c r="AF4" s="71">
        <f t="shared" si="0"/>
        <v>43283</v>
      </c>
      <c r="AG4" s="71">
        <f t="shared" si="0"/>
        <v>43284</v>
      </c>
      <c r="AH4" s="71">
        <f t="shared" si="0"/>
        <v>43285</v>
      </c>
      <c r="AI4" s="71">
        <f t="shared" si="0"/>
        <v>43286</v>
      </c>
      <c r="AJ4" s="71">
        <f t="shared" si="0"/>
        <v>43287</v>
      </c>
      <c r="AK4" s="71">
        <f t="shared" si="0"/>
        <v>43288</v>
      </c>
      <c r="AL4" s="71">
        <f t="shared" si="0"/>
        <v>43289</v>
      </c>
      <c r="AM4" s="71">
        <f t="shared" si="0"/>
        <v>43290</v>
      </c>
      <c r="AN4" s="71">
        <f t="shared" si="0"/>
        <v>43291</v>
      </c>
      <c r="AO4" s="71">
        <f t="shared" si="0"/>
        <v>43292</v>
      </c>
      <c r="AP4" s="71">
        <f t="shared" si="0"/>
        <v>43293</v>
      </c>
      <c r="AQ4" s="71">
        <f t="shared" si="0"/>
        <v>43294</v>
      </c>
      <c r="AR4" s="71">
        <f t="shared" si="0"/>
        <v>43295</v>
      </c>
      <c r="AS4" s="71">
        <f t="shared" si="0"/>
        <v>43296</v>
      </c>
      <c r="AT4" s="71">
        <f t="shared" si="0"/>
        <v>43297</v>
      </c>
      <c r="AU4" s="71">
        <f t="shared" si="0"/>
        <v>43298</v>
      </c>
      <c r="AV4" s="71">
        <f t="shared" si="0"/>
        <v>43299</v>
      </c>
      <c r="AW4" s="71">
        <f t="shared" si="0"/>
        <v>43300</v>
      </c>
      <c r="AX4" s="71">
        <f t="shared" si="0"/>
        <v>43301</v>
      </c>
      <c r="AY4" s="71">
        <f t="shared" si="0"/>
        <v>43302</v>
      </c>
      <c r="AZ4" s="71">
        <f t="shared" si="0"/>
        <v>43303</v>
      </c>
      <c r="BA4" s="71">
        <f t="shared" si="0"/>
        <v>43304</v>
      </c>
      <c r="BB4" s="71">
        <f t="shared" si="0"/>
        <v>43305</v>
      </c>
      <c r="BC4" s="71">
        <f t="shared" si="0"/>
        <v>43306</v>
      </c>
      <c r="BD4" s="71">
        <f t="shared" si="0"/>
        <v>43307</v>
      </c>
      <c r="BE4" s="71">
        <f t="shared" si="0"/>
        <v>43308</v>
      </c>
      <c r="BF4" s="71">
        <f t="shared" si="0"/>
        <v>43309</v>
      </c>
      <c r="BG4" s="71">
        <f t="shared" si="0"/>
        <v>43310</v>
      </c>
      <c r="BH4" s="71">
        <f t="shared" si="0"/>
        <v>43311</v>
      </c>
      <c r="BI4" s="71">
        <f t="shared" si="0"/>
        <v>43312</v>
      </c>
      <c r="BJ4" s="71">
        <f t="shared" si="0"/>
        <v>43313</v>
      </c>
      <c r="BK4" s="71">
        <f t="shared" si="0"/>
        <v>43314</v>
      </c>
      <c r="BL4" s="71">
        <f t="shared" si="0"/>
        <v>43315</v>
      </c>
      <c r="BM4" s="71">
        <f t="shared" si="0"/>
        <v>43316</v>
      </c>
      <c r="BN4" s="71">
        <f t="shared" si="0"/>
        <v>43317</v>
      </c>
      <c r="BO4" s="71">
        <f t="shared" si="0"/>
        <v>43318</v>
      </c>
      <c r="BP4" s="71">
        <f t="shared" si="0"/>
        <v>43319</v>
      </c>
      <c r="BQ4" s="71">
        <f t="shared" si="0"/>
        <v>43320</v>
      </c>
      <c r="BR4" s="71">
        <f t="shared" si="0"/>
        <v>43321</v>
      </c>
      <c r="BS4" s="71">
        <f t="shared" si="0"/>
        <v>43322</v>
      </c>
      <c r="BT4" s="71">
        <f t="shared" si="0"/>
        <v>43323</v>
      </c>
      <c r="BU4" s="71">
        <f t="shared" si="0"/>
        <v>43324</v>
      </c>
      <c r="BV4" s="71">
        <f t="shared" si="0"/>
        <v>43325</v>
      </c>
      <c r="BW4" s="71">
        <f t="shared" si="0"/>
        <v>43326</v>
      </c>
      <c r="BX4" s="71">
        <f t="shared" ref="BX4:EI4" si="1">BW4+1</f>
        <v>43327</v>
      </c>
      <c r="BY4" s="71">
        <f t="shared" si="1"/>
        <v>43328</v>
      </c>
      <c r="BZ4" s="71">
        <f t="shared" si="1"/>
        <v>43329</v>
      </c>
      <c r="CA4" s="71">
        <f t="shared" si="1"/>
        <v>43330</v>
      </c>
      <c r="CB4" s="71">
        <f t="shared" si="1"/>
        <v>43331</v>
      </c>
      <c r="CC4" s="71">
        <f t="shared" si="1"/>
        <v>43332</v>
      </c>
      <c r="CD4" s="71">
        <f t="shared" si="1"/>
        <v>43333</v>
      </c>
      <c r="CE4" s="71">
        <f t="shared" si="1"/>
        <v>43334</v>
      </c>
      <c r="CF4" s="71">
        <f t="shared" si="1"/>
        <v>43335</v>
      </c>
      <c r="CG4" s="71">
        <f t="shared" si="1"/>
        <v>43336</v>
      </c>
      <c r="CH4" s="71">
        <f t="shared" si="1"/>
        <v>43337</v>
      </c>
      <c r="CI4" s="71">
        <f t="shared" si="1"/>
        <v>43338</v>
      </c>
      <c r="CJ4" s="71">
        <f t="shared" si="1"/>
        <v>43339</v>
      </c>
      <c r="CK4" s="71">
        <f t="shared" si="1"/>
        <v>43340</v>
      </c>
      <c r="CL4" s="71">
        <f t="shared" si="1"/>
        <v>43341</v>
      </c>
      <c r="CM4" s="71">
        <f t="shared" si="1"/>
        <v>43342</v>
      </c>
      <c r="CN4" s="71">
        <f t="shared" si="1"/>
        <v>43343</v>
      </c>
      <c r="CO4" s="71">
        <f t="shared" si="1"/>
        <v>43344</v>
      </c>
      <c r="CP4" s="71">
        <f t="shared" si="1"/>
        <v>43345</v>
      </c>
      <c r="CQ4" s="71">
        <f t="shared" si="1"/>
        <v>43346</v>
      </c>
      <c r="CR4" s="71">
        <f t="shared" si="1"/>
        <v>43347</v>
      </c>
      <c r="CS4" s="71">
        <f t="shared" si="1"/>
        <v>43348</v>
      </c>
      <c r="CT4" s="71">
        <f t="shared" si="1"/>
        <v>43349</v>
      </c>
      <c r="CU4" s="71">
        <f t="shared" si="1"/>
        <v>43350</v>
      </c>
      <c r="CV4" s="71">
        <f t="shared" si="1"/>
        <v>43351</v>
      </c>
      <c r="CW4" s="71">
        <f t="shared" si="1"/>
        <v>43352</v>
      </c>
      <c r="CX4" s="71">
        <f t="shared" si="1"/>
        <v>43353</v>
      </c>
      <c r="CY4" s="71">
        <f t="shared" si="1"/>
        <v>43354</v>
      </c>
      <c r="CZ4" s="71">
        <f t="shared" si="1"/>
        <v>43355</v>
      </c>
      <c r="DA4" s="71">
        <f t="shared" si="1"/>
        <v>43356</v>
      </c>
      <c r="DB4" s="71">
        <f t="shared" si="1"/>
        <v>43357</v>
      </c>
      <c r="DC4" s="71">
        <f t="shared" si="1"/>
        <v>43358</v>
      </c>
      <c r="DD4" s="71">
        <f t="shared" si="1"/>
        <v>43359</v>
      </c>
      <c r="DE4" s="71">
        <f t="shared" si="1"/>
        <v>43360</v>
      </c>
      <c r="DF4" s="71">
        <f t="shared" si="1"/>
        <v>43361</v>
      </c>
      <c r="DG4" s="71">
        <f t="shared" si="1"/>
        <v>43362</v>
      </c>
      <c r="DH4" s="71">
        <f t="shared" si="1"/>
        <v>43363</v>
      </c>
      <c r="DI4" s="71">
        <f t="shared" si="1"/>
        <v>43364</v>
      </c>
      <c r="DJ4" s="71">
        <f t="shared" si="1"/>
        <v>43365</v>
      </c>
      <c r="DK4" s="71">
        <f t="shared" si="1"/>
        <v>43366</v>
      </c>
      <c r="DL4" s="71">
        <f t="shared" si="1"/>
        <v>43367</v>
      </c>
      <c r="DM4" s="71">
        <f t="shared" si="1"/>
        <v>43368</v>
      </c>
      <c r="DN4" s="71">
        <f t="shared" si="1"/>
        <v>43369</v>
      </c>
      <c r="DO4" s="71">
        <f t="shared" si="1"/>
        <v>43370</v>
      </c>
      <c r="DP4" s="71">
        <f t="shared" si="1"/>
        <v>43371</v>
      </c>
      <c r="DQ4" s="71">
        <f t="shared" si="1"/>
        <v>43372</v>
      </c>
      <c r="DR4" s="71">
        <f t="shared" si="1"/>
        <v>43373</v>
      </c>
      <c r="DS4" s="71">
        <f t="shared" si="1"/>
        <v>43374</v>
      </c>
      <c r="DT4" s="71">
        <f t="shared" si="1"/>
        <v>43375</v>
      </c>
      <c r="DU4" s="71">
        <f t="shared" si="1"/>
        <v>43376</v>
      </c>
      <c r="DV4" s="71">
        <f t="shared" si="1"/>
        <v>43377</v>
      </c>
      <c r="DW4" s="71">
        <f t="shared" si="1"/>
        <v>43378</v>
      </c>
      <c r="DX4" s="71">
        <f t="shared" si="1"/>
        <v>43379</v>
      </c>
      <c r="DY4" s="71">
        <f t="shared" si="1"/>
        <v>43380</v>
      </c>
      <c r="DZ4" s="71">
        <f t="shared" si="1"/>
        <v>43381</v>
      </c>
      <c r="EA4" s="71">
        <f t="shared" si="1"/>
        <v>43382</v>
      </c>
      <c r="EB4" s="71">
        <f t="shared" si="1"/>
        <v>43383</v>
      </c>
      <c r="EC4" s="71">
        <f t="shared" si="1"/>
        <v>43384</v>
      </c>
      <c r="ED4" s="71">
        <f t="shared" si="1"/>
        <v>43385</v>
      </c>
      <c r="EE4" s="71">
        <f t="shared" si="1"/>
        <v>43386</v>
      </c>
      <c r="EF4" s="71">
        <f t="shared" si="1"/>
        <v>43387</v>
      </c>
      <c r="EG4" s="71">
        <f t="shared" si="1"/>
        <v>43388</v>
      </c>
      <c r="EH4" s="71">
        <f t="shared" si="1"/>
        <v>43389</v>
      </c>
      <c r="EI4" s="71">
        <f t="shared" si="1"/>
        <v>43390</v>
      </c>
      <c r="EJ4" s="71">
        <f t="shared" ref="EJ4:EM4" si="2">EI4+1</f>
        <v>43391</v>
      </c>
      <c r="EK4" s="71">
        <f t="shared" si="2"/>
        <v>43392</v>
      </c>
      <c r="EL4" s="71">
        <f t="shared" si="2"/>
        <v>43393</v>
      </c>
      <c r="EM4" s="71">
        <f t="shared" si="2"/>
        <v>43394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MAX(F8:G16)-F8</f>
        <v>18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43262</v>
      </c>
      <c r="L6" s="115"/>
      <c r="M6" s="115"/>
      <c r="N6" s="115"/>
      <c r="O6" s="115"/>
      <c r="P6" s="115"/>
      <c r="Q6" s="115"/>
      <c r="R6" s="115">
        <f>R4</f>
        <v>43269</v>
      </c>
      <c r="S6" s="115"/>
      <c r="T6" s="115"/>
      <c r="U6" s="115"/>
      <c r="V6" s="115"/>
      <c r="W6" s="115"/>
      <c r="X6" s="115"/>
      <c r="Y6" s="115">
        <f>Y4</f>
        <v>43276</v>
      </c>
      <c r="Z6" s="115"/>
      <c r="AA6" s="115"/>
      <c r="AB6" s="115"/>
      <c r="AC6" s="115"/>
      <c r="AD6" s="115"/>
      <c r="AE6" s="115"/>
      <c r="AF6" s="115">
        <f>AF4</f>
        <v>43283</v>
      </c>
      <c r="AG6" s="115"/>
      <c r="AH6" s="115"/>
      <c r="AI6" s="115"/>
      <c r="AJ6" s="115"/>
      <c r="AK6" s="115"/>
      <c r="AL6" s="115"/>
      <c r="AM6" s="115">
        <f>AM4</f>
        <v>43290</v>
      </c>
      <c r="AN6" s="115"/>
      <c r="AO6" s="115"/>
      <c r="AP6" s="115"/>
      <c r="AQ6" s="115"/>
      <c r="AR6" s="115"/>
      <c r="AS6" s="115"/>
      <c r="AT6" s="115">
        <f>AT4</f>
        <v>43297</v>
      </c>
      <c r="AU6" s="115"/>
      <c r="AV6" s="115"/>
      <c r="AW6" s="115"/>
      <c r="AX6" s="115"/>
      <c r="AY6" s="115"/>
      <c r="AZ6" s="115"/>
      <c r="BA6" s="115">
        <f>BA4</f>
        <v>43304</v>
      </c>
      <c r="BB6" s="115"/>
      <c r="BC6" s="115"/>
      <c r="BD6" s="115"/>
      <c r="BE6" s="115"/>
      <c r="BF6" s="115"/>
      <c r="BG6" s="115"/>
      <c r="BH6" s="115">
        <f>BH4</f>
        <v>43311</v>
      </c>
      <c r="BI6" s="115"/>
      <c r="BJ6" s="115"/>
      <c r="BK6" s="115"/>
      <c r="BL6" s="115"/>
      <c r="BM6" s="115"/>
      <c r="BN6" s="115"/>
      <c r="BO6" s="115">
        <f>BO4</f>
        <v>43318</v>
      </c>
      <c r="BP6" s="115"/>
      <c r="BQ6" s="115"/>
      <c r="BR6" s="115"/>
      <c r="BS6" s="115"/>
      <c r="BT6" s="115"/>
      <c r="BU6" s="115"/>
      <c r="BV6" s="115">
        <f>BV4</f>
        <v>43325</v>
      </c>
      <c r="BW6" s="115"/>
      <c r="BX6" s="115"/>
      <c r="BY6" s="115"/>
      <c r="BZ6" s="115"/>
      <c r="CA6" s="115"/>
      <c r="CB6" s="115"/>
      <c r="CC6" s="115">
        <f>CC4</f>
        <v>43332</v>
      </c>
      <c r="CD6" s="115"/>
      <c r="CE6" s="115"/>
      <c r="CF6" s="115"/>
      <c r="CG6" s="115"/>
      <c r="CH6" s="115"/>
      <c r="CI6" s="115"/>
      <c r="CJ6" s="115">
        <f>CJ4</f>
        <v>43339</v>
      </c>
      <c r="CK6" s="115"/>
      <c r="CL6" s="115"/>
      <c r="CM6" s="115"/>
      <c r="CN6" s="115"/>
      <c r="CO6" s="115"/>
      <c r="CP6" s="115"/>
      <c r="CQ6" s="115">
        <f>CQ4</f>
        <v>43346</v>
      </c>
      <c r="CR6" s="115"/>
      <c r="CS6" s="115"/>
      <c r="CT6" s="115"/>
      <c r="CU6" s="115"/>
      <c r="CV6" s="115"/>
      <c r="CW6" s="115"/>
      <c r="CX6" s="115">
        <f>CX4</f>
        <v>43353</v>
      </c>
      <c r="CY6" s="115"/>
      <c r="CZ6" s="115"/>
      <c r="DA6" s="115"/>
      <c r="DB6" s="115"/>
      <c r="DC6" s="115"/>
      <c r="DD6" s="115"/>
      <c r="DE6" s="115">
        <f>DE4</f>
        <v>43360</v>
      </c>
      <c r="DF6" s="115"/>
      <c r="DG6" s="115"/>
      <c r="DH6" s="115"/>
      <c r="DI6" s="115"/>
      <c r="DJ6" s="115"/>
      <c r="DK6" s="115"/>
      <c r="DL6" s="115">
        <f>DL4</f>
        <v>43367</v>
      </c>
      <c r="DM6" s="115"/>
      <c r="DN6" s="115"/>
      <c r="DO6" s="115"/>
      <c r="DP6" s="115"/>
      <c r="DQ6" s="115"/>
      <c r="DR6" s="115"/>
      <c r="DS6" s="115">
        <f>DS4</f>
        <v>43374</v>
      </c>
      <c r="DT6" s="115"/>
      <c r="DU6" s="115"/>
      <c r="DV6" s="115"/>
      <c r="DW6" s="115"/>
      <c r="DX6" s="115"/>
      <c r="DY6" s="115"/>
      <c r="DZ6" s="115">
        <f>DZ4</f>
        <v>43381</v>
      </c>
      <c r="EA6" s="115"/>
      <c r="EB6" s="115"/>
      <c r="EC6" s="115"/>
      <c r="ED6" s="115"/>
      <c r="EE6" s="115"/>
      <c r="EF6" s="115"/>
      <c r="EG6" s="115">
        <f>EG4</f>
        <v>43388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175</v>
      </c>
      <c r="C8" s="60"/>
      <c r="D8" s="60" t="str">
        <f>B4</f>
        <v>于浩洋</v>
      </c>
      <c r="E8" s="61"/>
      <c r="F8" s="62">
        <f>F4</f>
        <v>43262</v>
      </c>
      <c r="G8" s="63">
        <f>F8+H8-1</f>
        <v>43279</v>
      </c>
      <c r="H8" s="64">
        <f>MAX(F9:G16)-F8</f>
        <v>18</v>
      </c>
      <c r="I8" s="64">
        <f t="shared" ref="I8:I10" si="6">IF(OR(G8=0,F8=0),0,NETWORKDAYS(F8,G8))</f>
        <v>14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1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176</v>
      </c>
      <c r="C9" s="65"/>
      <c r="D9" s="65"/>
      <c r="E9" s="66"/>
      <c r="F9" s="67">
        <f>$F$4</f>
        <v>43262</v>
      </c>
      <c r="G9" s="67">
        <f>IF(H9=0,F9,F9+H9-1)</f>
        <v>43265</v>
      </c>
      <c r="H9" s="68">
        <v>4</v>
      </c>
      <c r="I9" s="75">
        <f t="shared" si="6"/>
        <v>4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177</v>
      </c>
      <c r="C10" s="65"/>
      <c r="D10" s="65"/>
      <c r="E10" s="66"/>
      <c r="F10" s="67">
        <f>G9+1</f>
        <v>43266</v>
      </c>
      <c r="G10" s="67">
        <f>IF(H10=0,F10,F10+H10-1)</f>
        <v>43280</v>
      </c>
      <c r="H10" s="68">
        <v>15</v>
      </c>
      <c r="I10" s="75">
        <f t="shared" si="6"/>
        <v>11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5" customFormat="1" ht="16.5">
      <c r="A11" s="32" t="str">
        <f t="shared" ca="1" si="7"/>
        <v>1.3</v>
      </c>
      <c r="B11" s="38" t="s">
        <v>68</v>
      </c>
      <c r="C11" s="38"/>
      <c r="D11" s="38"/>
      <c r="E11" s="69"/>
      <c r="F11" s="40"/>
      <c r="G11" s="40"/>
      <c r="H11" s="40"/>
      <c r="I11" s="75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ht="20.100000000000001" customHeight="1">
      <c r="A12" s="121" t="s">
        <v>89</v>
      </c>
      <c r="B12" s="121"/>
    </row>
    <row r="13" spans="1:143" ht="260.10000000000002" customHeight="1">
      <c r="A13" s="121" t="s">
        <v>89</v>
      </c>
      <c r="B13" s="121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A13:B13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L6:DR6"/>
    <mergeCell ref="DS6:DY6"/>
    <mergeCell ref="DZ6:EF6"/>
    <mergeCell ref="EG6:EM6"/>
    <mergeCell ref="A12:B12"/>
    <mergeCell ref="DE6:DK6"/>
  </mergeCells>
  <phoneticPr fontId="13" type="noConversion"/>
  <conditionalFormatting sqref="K7:BN7">
    <cfRule type="expression" dxfId="15" priority="41">
      <formula>AND(TODAY()&gt;=K4,TODAY()&lt;L4)</formula>
    </cfRule>
  </conditionalFormatting>
  <conditionalFormatting sqref="BO7:BU7">
    <cfRule type="expression" dxfId="14" priority="40">
      <formula>AND(TODAY()&gt;=BO4,TODAY()&lt;BP4)</formula>
    </cfRule>
  </conditionalFormatting>
  <conditionalFormatting sqref="BV7:CB7">
    <cfRule type="expression" dxfId="13" priority="39">
      <formula>AND(TODAY()&gt;=BV4,TODAY()&lt;BW4)</formula>
    </cfRule>
  </conditionalFormatting>
  <conditionalFormatting sqref="CC7:CI7">
    <cfRule type="expression" dxfId="12" priority="38">
      <formula>AND(TODAY()&gt;=CC4,TODAY()&lt;CD4)</formula>
    </cfRule>
  </conditionalFormatting>
  <conditionalFormatting sqref="CJ7:CP7">
    <cfRule type="expression" dxfId="11" priority="37">
      <formula>AND(TODAY()&gt;=CJ4,TODAY()&lt;CK4)</formula>
    </cfRule>
  </conditionalFormatting>
  <conditionalFormatting sqref="CQ7:CW7">
    <cfRule type="expression" dxfId="10" priority="36">
      <formula>AND(TODAY()&gt;=CQ4,TODAY()&lt;CR4)</formula>
    </cfRule>
  </conditionalFormatting>
  <conditionalFormatting sqref="CX7:DD7">
    <cfRule type="expression" dxfId="9" priority="35">
      <formula>AND(TODAY()&gt;=CX4,TODAY()&lt;CY4)</formula>
    </cfRule>
  </conditionalFormatting>
  <conditionalFormatting sqref="DE7:DK7">
    <cfRule type="expression" dxfId="8" priority="34">
      <formula>AND(TODAY()&gt;=DE4,TODAY()&lt;DF4)</formula>
    </cfRule>
  </conditionalFormatting>
  <conditionalFormatting sqref="DL7:DR7">
    <cfRule type="expression" dxfId="7" priority="33">
      <formula>AND(TODAY()&gt;=DL4,TODAY()&lt;DM4)</formula>
    </cfRule>
  </conditionalFormatting>
  <conditionalFormatting sqref="DS7:DY7">
    <cfRule type="expression" dxfId="6" priority="32">
      <formula>AND(TODAY()&gt;=DS4,TODAY()&lt;DT4)</formula>
    </cfRule>
  </conditionalFormatting>
  <conditionalFormatting sqref="DZ7:EF7">
    <cfRule type="expression" dxfId="5" priority="31">
      <formula>AND(TODAY()&gt;=DZ4,TODAY()&lt;EA4)</formula>
    </cfRule>
  </conditionalFormatting>
  <conditionalFormatting sqref="EG7:EL7">
    <cfRule type="expression" dxfId="4" priority="30">
      <formula>AND(TODAY()&gt;=EG4,TODAY()&lt;EH4)</formula>
    </cfRule>
  </conditionalFormatting>
  <conditionalFormatting sqref="EM7">
    <cfRule type="expression" dxfId="3" priority="44">
      <formula>AND(TODAY()&gt;=EM4,TODAY()&lt;#REF!)</formula>
    </cfRule>
  </conditionalFormatting>
  <conditionalFormatting sqref="K1:AR1048576">
    <cfRule type="expression" dxfId="2" priority="8">
      <formula>MOD(columu(),2)</formula>
    </cfRule>
  </conditionalFormatting>
  <conditionalFormatting sqref="K8:EM11">
    <cfRule type="expression" dxfId="1" priority="42">
      <formula>K$4=TODAY()</formula>
    </cfRule>
    <cfRule type="expression" dxfId="0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D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65"/>
  <sheetViews>
    <sheetView topLeftCell="A58" workbookViewId="0">
      <selection activeCell="C58" sqref="C58"/>
    </sheetView>
  </sheetViews>
  <sheetFormatPr defaultColWidth="9.140625" defaultRowHeight="12.75"/>
  <cols>
    <col min="1" max="1" width="4.85546875" customWidth="1"/>
    <col min="4" max="4" width="6.28515625" customWidth="1"/>
    <col min="5" max="6" width="23.28515625" customWidth="1"/>
    <col min="7" max="8" width="4.5703125" customWidth="1"/>
  </cols>
  <sheetData>
    <row r="1" spans="1:8" ht="21">
      <c r="A1" s="117" t="s">
        <v>45</v>
      </c>
      <c r="B1" s="117"/>
      <c r="C1" s="117"/>
      <c r="D1" s="117"/>
      <c r="E1" s="117"/>
      <c r="F1" s="117"/>
      <c r="G1" s="1"/>
      <c r="H1" s="1"/>
    </row>
    <row r="2" spans="1:8" ht="16.5">
      <c r="A2" s="118" t="s">
        <v>46</v>
      </c>
      <c r="B2" s="118"/>
      <c r="C2" s="2"/>
      <c r="D2" s="3"/>
      <c r="E2" s="4"/>
      <c r="F2" s="4"/>
      <c r="G2" s="1"/>
      <c r="H2" s="5"/>
    </row>
    <row r="3" spans="1:8" ht="16.5">
      <c r="A3" s="6" t="s">
        <v>47</v>
      </c>
      <c r="B3" s="7" t="s">
        <v>18</v>
      </c>
      <c r="C3" s="8" t="s">
        <v>19</v>
      </c>
      <c r="D3" s="6" t="s">
        <v>48</v>
      </c>
      <c r="E3" s="9" t="s">
        <v>36</v>
      </c>
      <c r="F3" s="9"/>
      <c r="G3" s="10"/>
      <c r="H3" s="10"/>
    </row>
    <row r="4" spans="1:8" ht="16.5">
      <c r="A4" s="11"/>
      <c r="B4" s="12" t="s">
        <v>23</v>
      </c>
      <c r="C4" s="12" t="s">
        <v>24</v>
      </c>
      <c r="D4" s="6" t="s">
        <v>49</v>
      </c>
      <c r="E4" s="120">
        <v>43160</v>
      </c>
      <c r="F4" s="120"/>
      <c r="G4" s="13"/>
      <c r="H4" s="13"/>
    </row>
    <row r="5" spans="1:8" ht="16.5">
      <c r="A5" s="11"/>
      <c r="B5" s="12"/>
      <c r="C5" s="12"/>
      <c r="D5" s="6" t="s">
        <v>50</v>
      </c>
      <c r="E5" s="14">
        <v>1</v>
      </c>
      <c r="F5" s="15" t="e">
        <f>MAX(E9:F65)-E8</f>
        <v>#REF!</v>
      </c>
      <c r="G5" s="13"/>
      <c r="H5" s="13"/>
    </row>
    <row r="6" spans="1:8">
      <c r="A6" s="11"/>
      <c r="B6" s="16"/>
      <c r="C6" s="16"/>
      <c r="D6" s="10"/>
      <c r="E6" s="10"/>
      <c r="F6" s="10"/>
      <c r="G6" s="13"/>
      <c r="H6" s="13"/>
    </row>
    <row r="7" spans="1:8" ht="60">
      <c r="A7" s="17" t="s">
        <v>51</v>
      </c>
      <c r="B7" s="18" t="s">
        <v>52</v>
      </c>
      <c r="C7" s="18" t="s">
        <v>53</v>
      </c>
      <c r="D7" s="19" t="s">
        <v>54</v>
      </c>
      <c r="E7" s="20" t="s">
        <v>56</v>
      </c>
      <c r="F7" s="20" t="s">
        <v>57</v>
      </c>
      <c r="G7" s="21" t="s">
        <v>58</v>
      </c>
      <c r="H7" s="21" t="s">
        <v>59</v>
      </c>
    </row>
    <row r="8" spans="1:8" ht="16.5">
      <c r="A8" s="22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2" t="str">
        <f>实验室测试环境搭建!B8</f>
        <v>实验室测试环境搭建</v>
      </c>
      <c r="C8" s="23"/>
      <c r="D8" s="24" t="str">
        <f>实验室测试环境搭建!D8</f>
        <v>惠鹏程</v>
      </c>
      <c r="E8" s="25">
        <f>实验室测试环境搭建!F8</f>
        <v>43160</v>
      </c>
      <c r="F8" s="25">
        <f>实验室测试环境搭建!G8</f>
        <v>43210</v>
      </c>
      <c r="G8" s="23">
        <f>实验室测试环境搭建!H8</f>
        <v>51</v>
      </c>
      <c r="H8" s="23">
        <f>实验室测试环境搭建!I8</f>
        <v>37</v>
      </c>
    </row>
    <row r="9" spans="1:8" ht="49.5">
      <c r="A9" s="26" t="str">
        <f t="shared" ref="A9:A13" ca="1" si="0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tr">
        <f>实验室测试环境搭建!B9</f>
        <v>实验室环境需求确定</v>
      </c>
      <c r="C9" s="26" t="str">
        <f>实验室测试环境搭建!C9</f>
        <v>带宽、功率、环境要求</v>
      </c>
      <c r="D9" s="26" t="str">
        <f>实验室测试环境搭建!D9</f>
        <v>张登、严军</v>
      </c>
      <c r="E9" s="27">
        <f>实验室测试环境搭建!F9</f>
        <v>43160</v>
      </c>
      <c r="F9" s="27">
        <f>实验室测试环境搭建!G9</f>
        <v>43174</v>
      </c>
      <c r="G9" s="28">
        <f>实验室测试环境搭建!H9</f>
        <v>15</v>
      </c>
      <c r="H9" s="29">
        <f>实验室测试环境搭建!I9</f>
        <v>11</v>
      </c>
    </row>
    <row r="10" spans="1:8" ht="49.5">
      <c r="A10" s="26" t="str">
        <f t="shared" ca="1" si="0"/>
        <v>1.2</v>
      </c>
      <c r="B10" s="26" t="str">
        <f>实验室测试环境搭建!B10</f>
        <v>实验室进场手续办理</v>
      </c>
      <c r="C10" s="26" t="str">
        <f>实验室测试环境搭建!C10</f>
        <v>实验室进场手续</v>
      </c>
      <c r="D10" s="26" t="str">
        <f>实验室测试环境搭建!D10</f>
        <v>于浩洋、王振林</v>
      </c>
      <c r="E10" s="27">
        <f>实验室测试环境搭建!F10</f>
        <v>43180</v>
      </c>
      <c r="F10" s="27">
        <f>实验室测试环境搭建!G10</f>
        <v>43181</v>
      </c>
      <c r="G10" s="28">
        <f>实验室测试环境搭建!H10</f>
        <v>2</v>
      </c>
      <c r="H10" s="29">
        <f>实验室测试环境搭建!I10</f>
        <v>2</v>
      </c>
    </row>
    <row r="11" spans="1:8" ht="49.5">
      <c r="A11" s="26" t="str">
        <f t="shared" ca="1" si="0"/>
        <v>1.3</v>
      </c>
      <c r="B11" s="26" t="str">
        <f>实验室测试环境搭建!B11</f>
        <v>实验室环境建设</v>
      </c>
      <c r="C11" s="26" t="str">
        <f>实验室测试环境搭建!C11</f>
        <v>设备与ACC测试系统对接</v>
      </c>
      <c r="D11" s="26" t="str">
        <f>实验室测试环境搭建!D11</f>
        <v>张登、集成商</v>
      </c>
      <c r="E11" s="27">
        <f>实验室测试环境搭建!F11</f>
        <v>43182</v>
      </c>
      <c r="F11" s="27">
        <f>实验室测试环境搭建!G11</f>
        <v>43206</v>
      </c>
      <c r="G11" s="28">
        <f>实验室测试环境搭建!H11</f>
        <v>25</v>
      </c>
      <c r="H11" s="29">
        <f>实验室测试环境搭建!I11</f>
        <v>17</v>
      </c>
    </row>
    <row r="12" spans="1:8" ht="66">
      <c r="A12" s="26" t="str">
        <f t="shared" ca="1" si="0"/>
        <v>1.4</v>
      </c>
      <c r="B12" s="26" t="str">
        <f>实验室测试环境搭建!B12</f>
        <v>测试闸机软硬件确定</v>
      </c>
      <c r="C12" s="26" t="str">
        <f>实验室测试环境搭建!C12</f>
        <v>细化闸机的需求AFC系统对接</v>
      </c>
      <c r="D12" s="26" t="str">
        <f>实验室测试环境搭建!D12</f>
        <v>张登、集成商</v>
      </c>
      <c r="E12" s="27">
        <f>实验室测试环境搭建!F12</f>
        <v>43182</v>
      </c>
      <c r="F12" s="27">
        <f>实验室测试环境搭建!G12</f>
        <v>43206</v>
      </c>
      <c r="G12" s="28">
        <f>实验室测试环境搭建!H12</f>
        <v>25</v>
      </c>
      <c r="H12" s="29">
        <f>实验室测试环境搭建!I12</f>
        <v>17</v>
      </c>
    </row>
    <row r="13" spans="1:8" ht="33">
      <c r="A13" s="26" t="str">
        <f t="shared" ca="1" si="0"/>
        <v>1.5</v>
      </c>
      <c r="B13" s="26" t="str">
        <f>实验室测试环境搭建!B13</f>
        <v>实验室设备部署</v>
      </c>
      <c r="C13" s="26" t="str">
        <f>实验室测试环境搭建!C13</f>
        <v>硬件、坏境验收</v>
      </c>
      <c r="D13" s="26" t="str">
        <f>实验室测试环境搭建!D13</f>
        <v>张登、集成商</v>
      </c>
      <c r="E13" s="27">
        <f>实验室测试环境搭建!F13</f>
        <v>43182</v>
      </c>
      <c r="F13" s="27">
        <f>实验室测试环境搭建!G13</f>
        <v>43211</v>
      </c>
      <c r="G13" s="28">
        <f>实验室测试环境搭建!H13</f>
        <v>30</v>
      </c>
      <c r="H13" s="29">
        <f>实验室测试环境搭建!I13</f>
        <v>21</v>
      </c>
    </row>
    <row r="14" spans="1:8" ht="49.5">
      <c r="A14" s="30">
        <v>1.8</v>
      </c>
      <c r="B14" s="26" t="str">
        <f>实验室测试环境搭建!B14</f>
        <v>程序联调</v>
      </c>
      <c r="C14" s="26" t="str">
        <f>实验室测试环境搭建!C14</f>
        <v>系统功能实验、调试</v>
      </c>
      <c r="D14" s="26" t="str">
        <f>实验室测试环境搭建!D14</f>
        <v>张登、王振林</v>
      </c>
      <c r="E14" s="27">
        <f>实验室测试环境搭建!F14</f>
        <v>43212</v>
      </c>
      <c r="F14" s="27">
        <f>实验室测试环境搭建!G14</f>
        <v>43251</v>
      </c>
      <c r="G14" s="28">
        <f>实验室测试环境搭建!H14</f>
        <v>40</v>
      </c>
      <c r="H14" s="29">
        <f>实验室测试环境搭建!I14</f>
        <v>29</v>
      </c>
    </row>
    <row r="15" spans="1:8" ht="16.5">
      <c r="A15" s="2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22" t="str">
        <f>业务规则确定!B8</f>
        <v>业务规则确定</v>
      </c>
      <c r="C15" s="23"/>
      <c r="D15" s="24" t="str">
        <f>业务规则确定!D8</f>
        <v>张登</v>
      </c>
      <c r="E15" s="25">
        <f>业务规则确定!F8</f>
        <v>43179</v>
      </c>
      <c r="F15" s="25">
        <f>业务规则确定!G8</f>
        <v>43217</v>
      </c>
      <c r="G15" s="23">
        <f>业务规则确定!H8</f>
        <v>39</v>
      </c>
      <c r="H15" s="23">
        <f>业务规则确定!I8</f>
        <v>29</v>
      </c>
    </row>
    <row r="16" spans="1:8" ht="33">
      <c r="A16" s="26" t="str">
        <f t="shared" ref="A16:A19" ca="1" si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tr">
        <f>业务规则确定!B9</f>
        <v>票务政策会签</v>
      </c>
      <c r="C16" s="26" t="str">
        <f>业务规则确定!C9</f>
        <v>与运营公司沟通</v>
      </c>
      <c r="D16" s="26" t="str">
        <f>业务规则确定!D9</f>
        <v>张登、杨森</v>
      </c>
      <c r="E16" s="27">
        <f>业务规则确定!F9</f>
        <v>43179</v>
      </c>
      <c r="F16" s="27">
        <f>业务规则确定!G9</f>
        <v>43218</v>
      </c>
      <c r="G16" s="28">
        <f>业务规则确定!H9</f>
        <v>40</v>
      </c>
      <c r="H16" s="29">
        <f>业务规则确定!I9</f>
        <v>29</v>
      </c>
    </row>
    <row r="17" spans="1:8" ht="33">
      <c r="A17" s="26" t="str">
        <f t="shared" ca="1" si="1"/>
        <v>2.2</v>
      </c>
      <c r="B17" s="26" t="str">
        <f>业务规则确定!B10</f>
        <v>业务规则会签</v>
      </c>
      <c r="C17" s="26" t="str">
        <f>业务规则确定!C10</f>
        <v>与运营公司沟通</v>
      </c>
      <c r="D17" s="26" t="str">
        <f>业务规则确定!D10</f>
        <v>张登、杨森</v>
      </c>
      <c r="E17" s="27">
        <f>业务规则确定!F10</f>
        <v>43179</v>
      </c>
      <c r="F17" s="27">
        <f>业务规则确定!G10</f>
        <v>43218</v>
      </c>
      <c r="G17" s="28">
        <f>业务规则确定!H10</f>
        <v>40</v>
      </c>
      <c r="H17" s="29">
        <f>业务规则确定!I10</f>
        <v>29</v>
      </c>
    </row>
    <row r="18" spans="1:8" ht="33">
      <c r="A18" s="26" t="str">
        <f t="shared" ca="1" si="1"/>
        <v>2.3</v>
      </c>
      <c r="B18" s="26" t="str">
        <f>业务规则确定!B11</f>
        <v>站点编码</v>
      </c>
      <c r="C18" s="26" t="str">
        <f>业务规则确定!C11</f>
        <v>与运营公司沟通</v>
      </c>
      <c r="D18" s="26" t="str">
        <f>业务规则确定!D11</f>
        <v>张登、杨森</v>
      </c>
      <c r="E18" s="27">
        <f>业务规则确定!F11</f>
        <v>43179</v>
      </c>
      <c r="F18" s="27">
        <f>业务规则确定!G11</f>
        <v>43218</v>
      </c>
      <c r="G18" s="28">
        <f>业务规则确定!H11</f>
        <v>40</v>
      </c>
      <c r="H18" s="29">
        <f>业务规则确定!I11</f>
        <v>29</v>
      </c>
    </row>
    <row r="19" spans="1:8" ht="33">
      <c r="A19" s="26" t="str">
        <f t="shared" ca="1" si="1"/>
        <v>2.4</v>
      </c>
      <c r="B19" s="26" t="str">
        <f>业务规则确定!B12</f>
        <v>闸机设备信息编码</v>
      </c>
      <c r="C19" s="26" t="str">
        <f>业务规则确定!C12</f>
        <v>与运营公司沟通</v>
      </c>
      <c r="D19" s="26" t="str">
        <f>业务规则确定!D12</f>
        <v>张登、杨森</v>
      </c>
      <c r="E19" s="27">
        <f>业务规则确定!F12</f>
        <v>43179</v>
      </c>
      <c r="F19" s="27">
        <f>业务规则确定!G12</f>
        <v>43218</v>
      </c>
      <c r="G19" s="28">
        <f>业务规则确定!H12</f>
        <v>40</v>
      </c>
      <c r="H19" s="29">
        <f>业务规则确定!I12</f>
        <v>29</v>
      </c>
    </row>
    <row r="20" spans="1:8" ht="16.5">
      <c r="A20" s="2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22" t="str">
        <f>二维码过闸项目建设!B8</f>
        <v>二维码过闸项目建设</v>
      </c>
      <c r="C20" s="22"/>
      <c r="D20" s="22" t="str">
        <f>二维码过闸项目建设!D8</f>
        <v>惠鹏程</v>
      </c>
      <c r="E20" s="25">
        <f>二维码过闸项目建设!F8</f>
        <v>43179</v>
      </c>
      <c r="F20" s="25">
        <f>二维码过闸项目建设!G8</f>
        <v>43261</v>
      </c>
      <c r="G20" s="23">
        <f>二维码过闸项目建设!H8</f>
        <v>83</v>
      </c>
      <c r="H20" s="23">
        <f>二维码过闸项目建设!I8</f>
        <v>59</v>
      </c>
    </row>
    <row r="21" spans="1:8" ht="49.5">
      <c r="A21" s="26" t="str">
        <f t="shared" ref="A21:A28" ca="1" si="2">IF(ISERROR(VALUE(SUBSTITUTE(OFFSET(A21,-1,0,1,1),".",""))),"0.1",IF(ISERROR(FIND("`",SUBSTITUTE(OFFSET(A21,-1,0,1,1),".","`",1))),OFFSET(A21,-1,0,1,1)&amp;".1",LEFT(OFFSET(A21,-1,0,1,1),FIND("`",SUBSTITUTE(OFFSET(A21,-1,0,1,1),".","`",1)))&amp;IF(ISERROR(FIND("`",SUBSTITUTE(OFFSET(A21,-1,0,1,1),".","`",2))),VALUE(RIGHT(OFFSET(A21,-1,0,1,1),LEN(OFFSET(A21,-1,0,1,1))-FIND("`",SUBSTITUTE(OFFSET(A21,-1,0,1,1),".","`",1))))+1,VALUE(MID(OFFSET(A21,-1,0,1,1),FIND("`",SUBSTITUTE(OFFSET(A21,-1,0,1,1),".","`",1))+1,(FIND("`",SUBSTITUTE(OFFSET(A21,-1,0,1,1),".","`",2))-FIND("`",SUBSTITUTE(OFFSET(A21,-1,0,1,1),".","`",1))-1)))+1)))</f>
        <v>3.1</v>
      </c>
      <c r="B21" s="26" t="str">
        <f>二维码过闸项目建设!B9</f>
        <v>二维码过闸系统建设需求书</v>
      </c>
      <c r="C21" s="26" t="str">
        <f>二维码过闸项目建设!C9</f>
        <v>软硬件需求、资料需求</v>
      </c>
      <c r="D21" s="26"/>
      <c r="E21" s="27">
        <f>二维码过闸项目建设!F9</f>
        <v>43184</v>
      </c>
      <c r="F21" s="27">
        <f>二维码过闸项目建设!G9</f>
        <v>43196</v>
      </c>
      <c r="G21" s="28">
        <f>二维码过闸项目建设!H9</f>
        <v>13</v>
      </c>
      <c r="H21" s="29">
        <f>二维码过闸项目建设!I9</f>
        <v>10</v>
      </c>
    </row>
    <row r="22" spans="1:8" ht="66">
      <c r="A22" s="30">
        <v>4.2</v>
      </c>
      <c r="B22" s="26" t="str">
        <f>二维码过闸项目建设!B10</f>
        <v>二维码过闸系统建设方案确认</v>
      </c>
      <c r="C22" s="26" t="str">
        <f>二维码过闸项目建设!C10</f>
        <v>投资、可行性、等</v>
      </c>
      <c r="D22" s="26"/>
      <c r="E22" s="27">
        <f>二维码过闸项目建设!F10</f>
        <v>43197</v>
      </c>
      <c r="F22" s="27">
        <f>二维码过闸项目建设!G10</f>
        <v>43201</v>
      </c>
      <c r="G22" s="28">
        <f>二维码过闸项目建设!H10</f>
        <v>5</v>
      </c>
      <c r="H22" s="29">
        <f>二维码过闸项目建设!I10</f>
        <v>3</v>
      </c>
    </row>
    <row r="23" spans="1:8" ht="49.5">
      <c r="A23" s="26" t="str">
        <f t="shared" ca="1" si="2"/>
        <v>4.3</v>
      </c>
      <c r="B23" s="26" t="str">
        <f>二维码过闸项目建设!B11</f>
        <v>二维码系统建设集成确认</v>
      </c>
      <c r="C23" s="26" t="str">
        <f>二维码过闸项目建设!C11</f>
        <v>招投标流程、城轨流程</v>
      </c>
      <c r="D23" s="26"/>
      <c r="E23" s="27">
        <f>二维码过闸项目建设!F11</f>
        <v>43202</v>
      </c>
      <c r="F23" s="27">
        <f>二维码过闸项目建设!G11</f>
        <v>43217</v>
      </c>
      <c r="G23" s="28">
        <f>二维码过闸项目建设!H11</f>
        <v>16</v>
      </c>
      <c r="H23" s="29">
        <f>二维码过闸项目建设!I11</f>
        <v>12</v>
      </c>
    </row>
    <row r="24" spans="1:8" ht="49.5">
      <c r="A24" s="26" t="str">
        <f t="shared" ca="1" si="2"/>
        <v>4.4</v>
      </c>
      <c r="B24" s="26" t="str">
        <f>二维码过闸项目建设!B12</f>
        <v>二维码扫码过闸系统建设</v>
      </c>
      <c r="C24" s="26" t="str">
        <f>二维码过闸项目建设!C12</f>
        <v>中标单位执行</v>
      </c>
      <c r="D24" s="26"/>
      <c r="E24" s="27">
        <f>二维码过闸项目建设!F12</f>
        <v>43218</v>
      </c>
      <c r="F24" s="27">
        <f>二维码过闸项目建设!G12</f>
        <v>43257</v>
      </c>
      <c r="G24" s="28">
        <f>二维码过闸项目建设!H12</f>
        <v>40</v>
      </c>
      <c r="H24" s="29">
        <f>二维码过闸项目建设!I12</f>
        <v>28</v>
      </c>
    </row>
    <row r="25" spans="1:8" ht="49.5">
      <c r="A25" s="26" t="str">
        <f t="shared" ca="1" si="2"/>
        <v>4.5</v>
      </c>
      <c r="B25" s="26" t="str">
        <f>二维码过闸项目建设!B13</f>
        <v>多元化支付平台软件开发</v>
      </c>
      <c r="C25" s="26" t="str">
        <f>二维码过闸项目建设!C13</f>
        <v>软件开发</v>
      </c>
      <c r="D25" s="26" t="str">
        <f>二维码过闸项目建设!D13</f>
        <v>张登</v>
      </c>
      <c r="E25" s="27">
        <f>二维码过闸项目建设!F13</f>
        <v>43218</v>
      </c>
      <c r="F25" s="27">
        <f>二维码过闸项目建设!G13</f>
        <v>43237</v>
      </c>
      <c r="G25" s="28">
        <f>二维码过闸项目建设!H13</f>
        <v>20</v>
      </c>
      <c r="H25" s="29">
        <f>二维码过闸项目建设!I13</f>
        <v>14</v>
      </c>
    </row>
    <row r="26" spans="1:8" ht="66">
      <c r="A26" s="26" t="str">
        <f t="shared" ca="1" si="2"/>
        <v>4.6</v>
      </c>
      <c r="B26" s="26" t="str">
        <f>二维码过闸项目建设!B14</f>
        <v>AFC系统软件升级</v>
      </c>
      <c r="C26" s="26" t="str">
        <f>二维码过闸项目建设!C14</f>
        <v>AFC集成商对原系统进行升级</v>
      </c>
      <c r="D26" s="26" t="str">
        <f>二维码过闸项目建设!D14</f>
        <v>张登</v>
      </c>
      <c r="E26" s="27">
        <f>二维码过闸项目建设!F14</f>
        <v>43218</v>
      </c>
      <c r="F26" s="27">
        <f>二维码过闸项目建设!G14</f>
        <v>43262</v>
      </c>
      <c r="G26" s="28">
        <f>二维码过闸项目建设!H14</f>
        <v>45</v>
      </c>
      <c r="H26" s="29">
        <f>二维码过闸项目建设!I14</f>
        <v>31</v>
      </c>
    </row>
    <row r="27" spans="1:8" ht="66">
      <c r="A27" s="26" t="str">
        <f t="shared" ca="1" si="2"/>
        <v>4.7</v>
      </c>
      <c r="B27" s="26" t="str">
        <f>二维码过闸项目建设!B15</f>
        <v>ACC系统软件升级</v>
      </c>
      <c r="C27" s="26" t="str">
        <f>二维码过闸项目建设!C15</f>
        <v>ACC集成商对原系统进行升级</v>
      </c>
      <c r="D27" s="26" t="str">
        <f>二维码过闸项目建设!D15</f>
        <v>张登</v>
      </c>
      <c r="E27" s="27">
        <f>二维码过闸项目建设!F15</f>
        <v>43218</v>
      </c>
      <c r="F27" s="27">
        <f>二维码过闸项目建设!G15</f>
        <v>43262</v>
      </c>
      <c r="G27" s="28">
        <f>二维码过闸项目建设!H15</f>
        <v>45</v>
      </c>
      <c r="H27" s="29">
        <f>二维码过闸项目建设!I15</f>
        <v>31</v>
      </c>
    </row>
    <row r="28" spans="1:8" ht="49.5">
      <c r="A28" s="26" t="str">
        <f t="shared" ca="1" si="2"/>
        <v>4.8</v>
      </c>
      <c r="B28" s="26" t="str">
        <f>二维码过闸项目建设!B16</f>
        <v>二维码过闸系统调试</v>
      </c>
      <c r="C28" s="26" t="str">
        <f>二维码过闸项目建设!C16</f>
        <v>小码与建设单位流程</v>
      </c>
      <c r="D28" s="26"/>
      <c r="E28" s="27">
        <f>二维码过闸项目建设!F16</f>
        <v>43247</v>
      </c>
      <c r="F28" s="27">
        <f>二维码过闸项目建设!G16</f>
        <v>43250</v>
      </c>
      <c r="G28" s="28">
        <f>二维码过闸项目建设!H16</f>
        <v>4</v>
      </c>
      <c r="H28" s="29">
        <f>二维码过闸项目建设!I16</f>
        <v>3</v>
      </c>
    </row>
    <row r="29" spans="1:8" ht="16.5">
      <c r="A29" s="2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22" t="str">
        <f>站点建设部署!B8</f>
        <v>站点建设部署</v>
      </c>
      <c r="C29" s="22"/>
      <c r="D29" s="22" t="str">
        <f>站点建设部署!D8</f>
        <v>于浩洋</v>
      </c>
      <c r="E29" s="25">
        <f>站点建设部署!F8</f>
        <v>43250</v>
      </c>
      <c r="F29" s="25">
        <f>站点建设部署!G8</f>
        <v>43258</v>
      </c>
      <c r="G29" s="23">
        <f>站点建设部署!H8</f>
        <v>9</v>
      </c>
      <c r="H29" s="23">
        <f>站点建设部署!I8</f>
        <v>7</v>
      </c>
    </row>
    <row r="30" spans="1:8" ht="49.5">
      <c r="A30" s="26" t="str">
        <f t="shared" ref="A30:A35" ca="1" si="3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26" t="str">
        <f>站点建设部署!B9</f>
        <v>一个站点闸机部署-施工部署</v>
      </c>
      <c r="C30" s="26" t="str">
        <f>站点建设部署!C9</f>
        <v>站点安装部署</v>
      </c>
      <c r="D30" s="26" t="str">
        <f>站点建设部署!D9</f>
        <v>项目经理、王振林</v>
      </c>
      <c r="E30" s="27">
        <f>站点建设部署!F9</f>
        <v>43251</v>
      </c>
      <c r="F30" s="27">
        <f>站点建设部署!G9</f>
        <v>43255</v>
      </c>
      <c r="G30" s="28">
        <f>站点建设部署!H9</f>
        <v>5</v>
      </c>
      <c r="H30" s="29">
        <f>站点建设部署!I9</f>
        <v>3</v>
      </c>
    </row>
    <row r="31" spans="1:8" ht="49.5">
      <c r="A31" s="26" t="str">
        <f t="shared" ca="1" si="3"/>
        <v>5.2</v>
      </c>
      <c r="B31" s="26" t="str">
        <f>站点建设部署!B10</f>
        <v>一个站点、手持设备部署</v>
      </c>
      <c r="C31" s="26" t="str">
        <f>站点建设部署!C10</f>
        <v>站点安装部署</v>
      </c>
      <c r="D31" s="26" t="str">
        <f>站点建设部署!D10</f>
        <v>项目经理、王振林</v>
      </c>
      <c r="E31" s="27">
        <f>站点建设部署!F10</f>
        <v>43252</v>
      </c>
      <c r="F31" s="27">
        <f>站点建设部署!G10</f>
        <v>43256</v>
      </c>
      <c r="G31" s="28">
        <f>站点建设部署!H10</f>
        <v>5</v>
      </c>
      <c r="H31" s="29">
        <f>站点建设部署!I10</f>
        <v>3</v>
      </c>
    </row>
    <row r="32" spans="1:8" ht="49.5">
      <c r="A32" s="26" t="str">
        <f t="shared" ca="1" si="3"/>
        <v>5.3</v>
      </c>
      <c r="B32" s="26" t="str">
        <f>站点建设部署!B11</f>
        <v>一个站点软件联调</v>
      </c>
      <c r="C32" s="26" t="str">
        <f>站点建设部署!C11</f>
        <v>整体功能调试</v>
      </c>
      <c r="D32" s="26" t="str">
        <f>站点建设部署!D11</f>
        <v>项目经理、王振林</v>
      </c>
      <c r="E32" s="27">
        <f>站点建设部署!F11</f>
        <v>43253</v>
      </c>
      <c r="F32" s="27">
        <f>站点建设部署!G11</f>
        <v>43253</v>
      </c>
      <c r="G32" s="28">
        <f>站点建设部署!H11</f>
        <v>1</v>
      </c>
      <c r="H32" s="29">
        <f>站点建设部署!I11</f>
        <v>0</v>
      </c>
    </row>
    <row r="33" spans="1:8" ht="49.5">
      <c r="A33" s="26" t="str">
        <f t="shared" ca="1" si="3"/>
        <v>5.4</v>
      </c>
      <c r="B33" s="26" t="str">
        <f>站点建设部署!B12</f>
        <v>全线闸机施工部署</v>
      </c>
      <c r="C33" s="26"/>
      <c r="D33" s="26" t="str">
        <f>站点建设部署!D12</f>
        <v>项目经理、王振林</v>
      </c>
      <c r="E33" s="27">
        <f>站点建设部署!F12</f>
        <v>43254</v>
      </c>
      <c r="F33" s="27">
        <f>站点建设部署!G12</f>
        <v>43258</v>
      </c>
      <c r="G33" s="28">
        <f>站点建设部署!H12</f>
        <v>5</v>
      </c>
      <c r="H33" s="29">
        <f>站点建设部署!I12</f>
        <v>4</v>
      </c>
    </row>
    <row r="34" spans="1:8" ht="49.5">
      <c r="A34" s="26" t="str">
        <f t="shared" ca="1" si="3"/>
        <v>5.5</v>
      </c>
      <c r="B34" s="26" t="str">
        <f>站点建设部署!B13</f>
        <v>站点票亭手持设备部署</v>
      </c>
      <c r="C34" s="26"/>
      <c r="D34" s="26"/>
      <c r="E34" s="27">
        <f>站点建设部署!F13</f>
        <v>43255</v>
      </c>
      <c r="F34" s="27">
        <f>站点建设部署!G13</f>
        <v>43255</v>
      </c>
      <c r="G34" s="28">
        <f>站点建设部署!H13</f>
        <v>1</v>
      </c>
      <c r="H34" s="29">
        <f>站点建设部署!I13</f>
        <v>1</v>
      </c>
    </row>
    <row r="35" spans="1:8" ht="49.5">
      <c r="A35" s="26" t="str">
        <f t="shared" ca="1" si="3"/>
        <v>5.6</v>
      </c>
      <c r="B35" s="26" t="s">
        <v>61</v>
      </c>
      <c r="C35" s="26"/>
      <c r="D35" s="26" t="s">
        <v>62</v>
      </c>
      <c r="E35" s="27">
        <f>站点建设部署!F14</f>
        <v>43256</v>
      </c>
      <c r="F35" s="27">
        <f>站点建设部署!G14</f>
        <v>43259</v>
      </c>
      <c r="G35" s="28">
        <f>站点建设部署!H14</f>
        <v>4</v>
      </c>
      <c r="H35" s="29">
        <f>站点建设部署!I14</f>
        <v>4</v>
      </c>
    </row>
    <row r="36" spans="1:8" ht="16.5">
      <c r="A36" s="2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22" t="str">
        <f>APP开发!B8</f>
        <v>APP开发</v>
      </c>
      <c r="C36" s="23"/>
      <c r="D36" s="24" t="str">
        <f>APP开发!D8</f>
        <v>何广宁</v>
      </c>
      <c r="E36" s="25">
        <f>APP开发!F8</f>
        <v>43160</v>
      </c>
      <c r="F36" s="25">
        <f>APP开发!G8</f>
        <v>43280</v>
      </c>
      <c r="G36" s="23">
        <f>APP开发!H8</f>
        <v>121</v>
      </c>
      <c r="H36" s="23">
        <f>APP开发!I8</f>
        <v>87</v>
      </c>
    </row>
    <row r="37" spans="1:8" ht="66">
      <c r="A37" s="26" t="str">
        <f t="shared" ref="A37:A41" ca="1" si="4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26" t="str">
        <f>APP开发!B9</f>
        <v>APP开发功能确认</v>
      </c>
      <c r="C37" s="26" t="str">
        <f>APP开发!C9</f>
        <v>运营服务功能与商业功能兼顾</v>
      </c>
      <c r="D37" s="26" t="str">
        <f>APP开发!D9</f>
        <v>郭小郭、刘敬</v>
      </c>
      <c r="E37" s="27">
        <f>APP开发!F9</f>
        <v>43160</v>
      </c>
      <c r="F37" s="27">
        <f>APP开发!G9</f>
        <v>43184</v>
      </c>
      <c r="G37" s="28">
        <f>APP开发!H9</f>
        <v>25</v>
      </c>
      <c r="H37" s="29">
        <f>APP开发!I9</f>
        <v>17</v>
      </c>
    </row>
    <row r="38" spans="1:8" ht="49.5">
      <c r="A38" s="26" t="str">
        <f t="shared" ca="1" si="4"/>
        <v>6.2</v>
      </c>
      <c r="B38" s="26" t="str">
        <f>APP开发!B10</f>
        <v>功能模块确定</v>
      </c>
      <c r="C38" s="26" t="str">
        <f>APP开发!C10</f>
        <v>模块确定和架构设计</v>
      </c>
      <c r="D38" s="26" t="str">
        <f>APP开发!D10</f>
        <v>郭小郭、刘敬</v>
      </c>
      <c r="E38" s="27">
        <f>APP开发!F10</f>
        <v>43185</v>
      </c>
      <c r="F38" s="27">
        <f>APP开发!G10</f>
        <v>43193</v>
      </c>
      <c r="G38" s="28">
        <f>APP开发!H10</f>
        <v>9</v>
      </c>
      <c r="H38" s="29">
        <f>APP开发!I10</f>
        <v>7</v>
      </c>
    </row>
    <row r="39" spans="1:8" ht="49.5">
      <c r="A39" s="26" t="str">
        <f t="shared" ca="1" si="4"/>
        <v>6.3</v>
      </c>
      <c r="B39" s="26" t="str">
        <f>APP开发!B11</f>
        <v>APP软件编写</v>
      </c>
      <c r="C39" s="26" t="str">
        <f>APP开发!C11</f>
        <v>软件编写，时间需30天</v>
      </c>
      <c r="D39" s="26" t="str">
        <f>APP开发!D11</f>
        <v>郭小郭、刘敬</v>
      </c>
      <c r="E39" s="27">
        <f>APP开发!F11</f>
        <v>43194</v>
      </c>
      <c r="F39" s="27">
        <f>APP开发!G11</f>
        <v>43233</v>
      </c>
      <c r="G39" s="28">
        <f>APP开发!H11</f>
        <v>40</v>
      </c>
      <c r="H39" s="29">
        <f>APP开发!I11</f>
        <v>28</v>
      </c>
    </row>
    <row r="40" spans="1:8" ht="33">
      <c r="A40" s="26" t="str">
        <f t="shared" ca="1" si="4"/>
        <v>6.4</v>
      </c>
      <c r="B40" s="26" t="str">
        <f>APP开发!B12</f>
        <v>APP测试联调</v>
      </c>
      <c r="C40" s="26" t="str">
        <f>APP开发!C12</f>
        <v>测试</v>
      </c>
      <c r="D40" s="26" t="str">
        <f>APP开发!D12</f>
        <v>郭小郭、刘敬</v>
      </c>
      <c r="E40" s="27">
        <f>APP开发!F12</f>
        <v>43234</v>
      </c>
      <c r="F40" s="27">
        <f>APP开发!G12</f>
        <v>43235</v>
      </c>
      <c r="G40" s="28">
        <f>APP开发!H12</f>
        <v>2</v>
      </c>
      <c r="H40" s="29">
        <f>APP开发!I12</f>
        <v>2</v>
      </c>
    </row>
    <row r="41" spans="1:8" ht="49.5">
      <c r="A41" s="26" t="str">
        <f t="shared" ca="1" si="4"/>
        <v>6.5</v>
      </c>
      <c r="B41" s="26" t="str">
        <f>APP开发!B13</f>
        <v>APP推广</v>
      </c>
      <c r="C41" s="26" t="s">
        <v>63</v>
      </c>
      <c r="D41" s="31" t="s">
        <v>64</v>
      </c>
      <c r="E41" s="27">
        <f>APP开发!F13</f>
        <v>43236</v>
      </c>
      <c r="F41" s="27">
        <f>APP开发!G13</f>
        <v>43281</v>
      </c>
      <c r="G41" s="28">
        <f>APP开发!H13</f>
        <v>46</v>
      </c>
      <c r="H41" s="29">
        <f>APP开发!I13</f>
        <v>33</v>
      </c>
    </row>
    <row r="42" spans="1:8" ht="16.5">
      <c r="A42" s="22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22" t="str">
        <f>联调测试!B8</f>
        <v>联调测试</v>
      </c>
      <c r="C42" s="23"/>
      <c r="D42" s="24" t="str">
        <f>联调测试!D8</f>
        <v>惠鹏程</v>
      </c>
      <c r="E42" s="25">
        <f>联调测试!F8</f>
        <v>43250</v>
      </c>
      <c r="F42" s="25">
        <f>联调测试!G8</f>
        <v>43262</v>
      </c>
      <c r="G42" s="23">
        <f>联调测试!H8</f>
        <v>13</v>
      </c>
      <c r="H42" s="23">
        <f>联调测试!I8</f>
        <v>9</v>
      </c>
    </row>
    <row r="43" spans="1:8" ht="16.5">
      <c r="A43" s="26" t="str">
        <f t="shared" ref="A43:A47" ca="1" si="5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26" t="e">
        <f>联调测试!#REF!</f>
        <v>#REF!</v>
      </c>
      <c r="C43" s="26" t="e">
        <f>联调测试!#REF!</f>
        <v>#REF!</v>
      </c>
      <c r="D43" s="26" t="e">
        <f>联调测试!#REF!</f>
        <v>#REF!</v>
      </c>
      <c r="E43" s="27" t="e">
        <f>联调测试!#REF!</f>
        <v>#REF!</v>
      </c>
      <c r="F43" s="27" t="e">
        <f>联调测试!#REF!</f>
        <v>#REF!</v>
      </c>
      <c r="G43" s="28" t="e">
        <f>联调测试!#REF!</f>
        <v>#REF!</v>
      </c>
      <c r="H43" s="29" t="e">
        <f>联调测试!#REF!</f>
        <v>#REF!</v>
      </c>
    </row>
    <row r="44" spans="1:8" ht="49.5">
      <c r="A44" s="26" t="str">
        <f t="shared" ca="1" si="5"/>
        <v>7.2</v>
      </c>
      <c r="B44" s="26" t="str">
        <f>联调测试!B9</f>
        <v>站级联调测试方案审核</v>
      </c>
      <c r="C44" s="26" t="str">
        <f>联调测试!C9</f>
        <v>提交方案由业主单位审核</v>
      </c>
      <c r="D44" s="26" t="str">
        <f>联调测试!D9</f>
        <v>张登，集成商</v>
      </c>
      <c r="E44" s="27">
        <f>联调测试!F9</f>
        <v>43250</v>
      </c>
      <c r="F44" s="27">
        <f>联调测试!G9</f>
        <v>43250</v>
      </c>
      <c r="G44" s="28">
        <f>联调测试!H9</f>
        <v>1</v>
      </c>
      <c r="H44" s="29">
        <f>联调测试!I9</f>
        <v>1</v>
      </c>
    </row>
    <row r="45" spans="1:8" ht="33">
      <c r="A45" s="26" t="str">
        <f t="shared" ca="1" si="5"/>
        <v>7.3</v>
      </c>
      <c r="B45" s="26" t="str">
        <f>联调测试!B10</f>
        <v>站级联调测试</v>
      </c>
      <c r="C45" s="26">
        <f>联调测试!C10</f>
        <v>0</v>
      </c>
      <c r="D45" s="26" t="str">
        <f>联调测试!D10</f>
        <v>张登，集成商</v>
      </c>
      <c r="E45" s="27">
        <f>联调测试!F10</f>
        <v>43251</v>
      </c>
      <c r="F45" s="27">
        <f>联调测试!G10</f>
        <v>43256</v>
      </c>
      <c r="G45" s="28">
        <f>联调测试!H10</f>
        <v>6</v>
      </c>
      <c r="H45" s="29">
        <f>联调测试!I10</f>
        <v>4</v>
      </c>
    </row>
    <row r="46" spans="1:8" ht="49.5">
      <c r="A46" s="26" t="str">
        <f t="shared" ca="1" si="5"/>
        <v>7.4</v>
      </c>
      <c r="B46" s="26" t="str">
        <f>联调测试!B11</f>
        <v>线网级联调测试方案审核</v>
      </c>
      <c r="C46" s="26" t="str">
        <f>联调测试!C11</f>
        <v>提交方案由业主单位审核</v>
      </c>
      <c r="D46" s="26" t="str">
        <f>联调测试!D11</f>
        <v>张登，集成商</v>
      </c>
      <c r="E46" s="27">
        <f>联调测试!F11</f>
        <v>43252</v>
      </c>
      <c r="F46" s="27">
        <f>联调测试!G11</f>
        <v>43255</v>
      </c>
      <c r="G46" s="28">
        <f>联调测试!H11</f>
        <v>4</v>
      </c>
      <c r="H46" s="29">
        <f>联调测试!I11</f>
        <v>2</v>
      </c>
    </row>
    <row r="47" spans="1:8" ht="33">
      <c r="A47" s="26" t="str">
        <f t="shared" ca="1" si="5"/>
        <v>7.5</v>
      </c>
      <c r="B47" s="26" t="str">
        <f>联调测试!B12</f>
        <v>线网级联调测试</v>
      </c>
      <c r="C47" s="26">
        <f>联调测试!C12</f>
        <v>0</v>
      </c>
      <c r="D47" s="26" t="str">
        <f>联调测试!D12</f>
        <v>张登，集成商</v>
      </c>
      <c r="E47" s="27">
        <f>联调测试!F12</f>
        <v>43256</v>
      </c>
      <c r="F47" s="27">
        <f>联调测试!G12</f>
        <v>43263</v>
      </c>
      <c r="G47" s="28">
        <f>联调测试!H12</f>
        <v>8</v>
      </c>
      <c r="H47" s="29">
        <f>联调测试!I12</f>
        <v>6</v>
      </c>
    </row>
    <row r="48" spans="1:8" ht="16.5">
      <c r="A48" s="22" t="str">
        <f ca="1">IF(ISERROR(VALUE(SUBSTITUTE(OFFSET(A48,-1,0,1,1),".",""))),"1",IF(ISERROR(FIND("`",SUBSTITUTE(OFFSET(A48,-1,0,1,1),".","`",1))),TEXT(VALUE(OFFSET(A48,-1,0,1,1))+1,"#"),TEXT(VALUE(LEFT(OFFSET(A48,-1,0,1,1),FIND("`",SUBSTITUTE(OFFSET(A48,-1,0,1,1),".","`",1))-1))+1,"#")))</f>
        <v>8</v>
      </c>
      <c r="B48" s="22" t="str">
        <f>'功能验收 '!B8</f>
        <v>功能验收</v>
      </c>
      <c r="C48" s="23"/>
      <c r="D48" s="24" t="str">
        <f>'功能验收 '!D8</f>
        <v>惠鹏程</v>
      </c>
      <c r="E48" s="25">
        <f>'功能验收 '!F8</f>
        <v>43262</v>
      </c>
      <c r="F48" s="25">
        <f>'功能验收 '!G8</f>
        <v>43266</v>
      </c>
      <c r="G48" s="23">
        <f>'功能验收 '!H8</f>
        <v>5</v>
      </c>
      <c r="H48" s="23">
        <f>'功能验收 '!I8</f>
        <v>5</v>
      </c>
    </row>
    <row r="49" spans="1:8" ht="33">
      <c r="A49" s="26" t="str">
        <f t="shared" ref="A49:A53" ca="1" si="6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8.1</v>
      </c>
      <c r="B49" s="26" t="str">
        <f>'功能验收 '!B9</f>
        <v>功能验收资料整理</v>
      </c>
      <c r="C49" s="26"/>
      <c r="D49" s="26" t="s">
        <v>62</v>
      </c>
      <c r="E49" s="27">
        <f>'功能验收 '!F9</f>
        <v>43263</v>
      </c>
      <c r="F49" s="27">
        <f>'功能验收 '!G9</f>
        <v>43267</v>
      </c>
      <c r="G49" s="28">
        <f>'功能验收 '!H9</f>
        <v>5</v>
      </c>
      <c r="H49" s="29">
        <f>'功能验收 '!I9</f>
        <v>4</v>
      </c>
    </row>
    <row r="50" spans="1:8" ht="33">
      <c r="A50" s="26" t="str">
        <f t="shared" ca="1" si="6"/>
        <v>8.2</v>
      </c>
      <c r="B50" s="26" t="str">
        <f>'功能验收 '!B11</f>
        <v>功能验收</v>
      </c>
      <c r="C50" s="26"/>
      <c r="D50" s="26" t="s">
        <v>62</v>
      </c>
      <c r="E50" s="27">
        <f>'功能验收 '!F11</f>
        <v>43264</v>
      </c>
      <c r="F50" s="27">
        <f>'功能验收 '!G11</f>
        <v>43265</v>
      </c>
      <c r="G50" s="28">
        <f>'功能验收 '!H11</f>
        <v>2</v>
      </c>
      <c r="H50" s="29">
        <f>'功能验收 '!I11</f>
        <v>2</v>
      </c>
    </row>
    <row r="51" spans="1:8" ht="16.5">
      <c r="A51" s="22" t="str">
        <f ca="1">IF(ISERROR(VALUE(SUBSTITUTE(OFFSET(A51,-1,0,1,1),".",""))),"1",IF(ISERROR(FIND("`",SUBSTITUTE(OFFSET(A51,-1,0,1,1),".","`",1))),TEXT(VALUE(OFFSET(A51,-1,0,1,1))+1,"#"),TEXT(VALUE(LEFT(OFFSET(A51,-1,0,1,1),FIND("`",SUBSTITUTE(OFFSET(A51,-1,0,1,1),".","`",1))-1))+1,"#")))</f>
        <v>9</v>
      </c>
      <c r="B51" s="22" t="str">
        <f>灰度测试!B8</f>
        <v>灰度测试</v>
      </c>
      <c r="C51" s="22">
        <f>灰度测试!C8</f>
        <v>0</v>
      </c>
      <c r="D51" s="24" t="str">
        <f>灰度测试!D8</f>
        <v>惠鹏程</v>
      </c>
      <c r="E51" s="25">
        <f>灰度测试!F8</f>
        <v>43263</v>
      </c>
      <c r="F51" s="25">
        <f>灰度测试!G8</f>
        <v>43272</v>
      </c>
      <c r="G51" s="23">
        <f>灰度测试!H8</f>
        <v>10</v>
      </c>
      <c r="H51" s="22">
        <f>灰度测试!I8</f>
        <v>8</v>
      </c>
    </row>
    <row r="52" spans="1:8" ht="49.5">
      <c r="A52" s="26" t="str">
        <f t="shared" ca="1" si="6"/>
        <v>9.1</v>
      </c>
      <c r="B52" s="26" t="str">
        <f>灰度测试!B9</f>
        <v>灰度测试计划审核</v>
      </c>
      <c r="C52" s="26" t="s">
        <v>65</v>
      </c>
      <c r="D52" s="26" t="s">
        <v>62</v>
      </c>
      <c r="E52" s="27">
        <f>灰度测试!F9</f>
        <v>43263</v>
      </c>
      <c r="F52" s="27">
        <f>灰度测试!G9</f>
        <v>43264</v>
      </c>
      <c r="G52" s="28">
        <f>灰度测试!H9</f>
        <v>2</v>
      </c>
      <c r="H52" s="29">
        <f>灰度测试!I9</f>
        <v>2</v>
      </c>
    </row>
    <row r="53" spans="1:8" ht="33">
      <c r="A53" s="26" t="str">
        <f t="shared" ca="1" si="6"/>
        <v>9.2</v>
      </c>
      <c r="B53" s="26" t="str">
        <f>灰度测试!B10</f>
        <v>灰度测试</v>
      </c>
      <c r="C53" s="26" t="s">
        <v>66</v>
      </c>
      <c r="D53" s="26" t="s">
        <v>62</v>
      </c>
      <c r="E53" s="27">
        <f>灰度测试!F10</f>
        <v>43264</v>
      </c>
      <c r="F53" s="27">
        <f>灰度测试!G10</f>
        <v>43273</v>
      </c>
      <c r="G53" s="28">
        <f>灰度测试!H10</f>
        <v>10</v>
      </c>
      <c r="H53" s="29">
        <f>灰度测试!I10</f>
        <v>8</v>
      </c>
    </row>
    <row r="54" spans="1:8" ht="16.5">
      <c r="A54" s="22" t="str">
        <f ca="1">IF(ISERROR(VALUE(SUBSTITUTE(OFFSET(A54,-1,0,1,1),".",""))),"1",IF(ISERROR(FIND("`",SUBSTITUTE(OFFSET(A54,-1,0,1,1),".","`",1))),TEXT(VALUE(OFFSET(A54,-1,0,1,1))+1,"#"),TEXT(VALUE(LEFT(OFFSET(A54,-1,0,1,1),FIND("`",SUBSTITUTE(OFFSET(A54,-1,0,1,1),".","`",1))-1))+1,"#")))</f>
        <v>10</v>
      </c>
      <c r="B54" s="22" t="str">
        <f>'应急预案 '!B8</f>
        <v>应急预案</v>
      </c>
      <c r="C54" s="23"/>
      <c r="D54" s="24" t="str">
        <f>'应急预案 '!D8</f>
        <v>惠鹏程</v>
      </c>
      <c r="E54" s="25">
        <f>'应急预案 '!F8</f>
        <v>43191</v>
      </c>
      <c r="F54" s="25">
        <f>'应急预案 '!G8</f>
        <v>43209</v>
      </c>
      <c r="G54" s="23">
        <f>'应急预案 '!H8</f>
        <v>19</v>
      </c>
      <c r="H54" s="23">
        <f>'应急预案 '!I8</f>
        <v>14</v>
      </c>
    </row>
    <row r="55" spans="1:8" ht="33">
      <c r="A55" s="26" t="str">
        <f t="shared" ref="A55:A57" ca="1" si="7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10.1</v>
      </c>
      <c r="B55" s="26" t="str">
        <f>'应急预案 '!B9</f>
        <v>应急预案审核</v>
      </c>
      <c r="C55" s="26" t="s">
        <v>67</v>
      </c>
      <c r="D55" s="26" t="s">
        <v>62</v>
      </c>
      <c r="E55" s="27">
        <f>'应急预案 '!F9</f>
        <v>43191</v>
      </c>
      <c r="F55" s="27">
        <f>'应急预案 '!G9</f>
        <v>43200</v>
      </c>
      <c r="G55" s="28">
        <f>'应急预案 '!H9</f>
        <v>10</v>
      </c>
      <c r="H55" s="29">
        <f>'应急预案 '!I9</f>
        <v>7</v>
      </c>
    </row>
    <row r="56" spans="1:8" ht="33">
      <c r="A56" s="26" t="str">
        <f t="shared" ca="1" si="7"/>
        <v>10.2</v>
      </c>
      <c r="B56" s="26" t="str">
        <f>'应急预案 '!B10</f>
        <v>应急预案执行</v>
      </c>
      <c r="C56" s="26"/>
      <c r="D56" s="26" t="s">
        <v>62</v>
      </c>
      <c r="E56" s="27">
        <f>'应急预案 '!F10</f>
        <v>43191</v>
      </c>
      <c r="F56" s="27">
        <f>'应急预案 '!G10</f>
        <v>43210</v>
      </c>
      <c r="G56" s="28">
        <f>'应急预案 '!H10</f>
        <v>20</v>
      </c>
      <c r="H56" s="29">
        <f>'应急预案 '!I10</f>
        <v>15</v>
      </c>
    </row>
    <row r="57" spans="1:8" ht="13.5">
      <c r="A57" s="32" t="str">
        <f t="shared" ca="1" si="7"/>
        <v>10.3</v>
      </c>
      <c r="B57" s="33" t="s">
        <v>68</v>
      </c>
      <c r="C57" s="33"/>
      <c r="D57" s="34"/>
      <c r="E57" s="35"/>
      <c r="F57" s="35"/>
      <c r="G57" s="36"/>
      <c r="H57" s="37"/>
    </row>
    <row r="58" spans="1:8" ht="16.5">
      <c r="A58" s="22" t="str">
        <f ca="1">IF(ISERROR(VALUE(SUBSTITUTE(OFFSET(A58,-1,0,1,1),".",""))),"1",IF(ISERROR(FIND("`",SUBSTITUTE(OFFSET(A58,-1,0,1,1),".","`",1))),TEXT(VALUE(OFFSET(A58,-1,0,1,1))+1,"#"),TEXT(VALUE(LEFT(OFFSET(A58,-1,0,1,1),FIND("`",SUBSTITUTE(OFFSET(A58,-1,0,1,1),".","`",1))-1))+1,"#")))</f>
        <v>11</v>
      </c>
      <c r="B58" s="22" t="str">
        <f>'培训 '!B8</f>
        <v>培训</v>
      </c>
      <c r="C58" s="23"/>
      <c r="D58" s="24" t="s">
        <v>62</v>
      </c>
      <c r="E58" s="25">
        <f>'培训 '!F8</f>
        <v>43210</v>
      </c>
      <c r="F58" s="25">
        <f>'培训 '!G8</f>
        <v>43229</v>
      </c>
      <c r="G58" s="23">
        <f>'培训 '!H8</f>
        <v>20</v>
      </c>
      <c r="H58" s="23">
        <f>'培训 '!I8</f>
        <v>14</v>
      </c>
    </row>
    <row r="59" spans="1:8" ht="33">
      <c r="A59" s="26" t="str">
        <f t="shared" ref="A59:A61" ca="1" si="8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11.1</v>
      </c>
      <c r="B59" s="26" t="str">
        <f>'培训 '!B9</f>
        <v>培训方案</v>
      </c>
      <c r="C59" s="26"/>
      <c r="D59" s="26" t="s">
        <v>62</v>
      </c>
      <c r="E59" s="27">
        <f>'培训 '!F9</f>
        <v>43210</v>
      </c>
      <c r="F59" s="27">
        <f>'培训 '!G9</f>
        <v>43224</v>
      </c>
      <c r="G59" s="28">
        <f>'培训 '!H9</f>
        <v>15</v>
      </c>
      <c r="H59" s="29">
        <f>'培训 '!I9</f>
        <v>11</v>
      </c>
    </row>
    <row r="60" spans="1:8" ht="33">
      <c r="A60" s="26" t="str">
        <f t="shared" ca="1" si="8"/>
        <v>11.2</v>
      </c>
      <c r="B60" s="26" t="str">
        <f>'培训 '!B10</f>
        <v>培训</v>
      </c>
      <c r="C60" s="26"/>
      <c r="D60" s="26" t="s">
        <v>62</v>
      </c>
      <c r="E60" s="27">
        <f>'培训 '!F10</f>
        <v>43211</v>
      </c>
      <c r="F60" s="27">
        <f>'培训 '!G10</f>
        <v>43230</v>
      </c>
      <c r="G60" s="28">
        <f>'培训 '!H10</f>
        <v>20</v>
      </c>
      <c r="H60" s="29">
        <f>'培训 '!I10</f>
        <v>14</v>
      </c>
    </row>
    <row r="61" spans="1:8" ht="13.5">
      <c r="A61" s="32" t="str">
        <f t="shared" ca="1" si="8"/>
        <v>11.3</v>
      </c>
      <c r="B61" s="33" t="s">
        <v>68</v>
      </c>
      <c r="C61" s="33"/>
      <c r="D61" s="34"/>
      <c r="E61" s="35"/>
      <c r="F61" s="35"/>
      <c r="G61" s="36"/>
      <c r="H61" s="37"/>
    </row>
    <row r="62" spans="1:8" ht="16.5">
      <c r="A62" s="22" t="str">
        <f ca="1">IF(ISERROR(VALUE(SUBSTITUTE(OFFSET(A62,-1,0,1,1),".",""))),"1",IF(ISERROR(FIND("`",SUBSTITUTE(OFFSET(A62,-1,0,1,1),".","`",1))),TEXT(VALUE(OFFSET(A62,-1,0,1,1))+1,"#"),TEXT(VALUE(LEFT(OFFSET(A62,-1,0,1,1),FIND("`",SUBSTITUTE(OFFSET(A62,-1,0,1,1),".","`",1))-1))+1,"#")))</f>
        <v>12</v>
      </c>
      <c r="B62" s="22" t="str">
        <f>'试运行 '!B8</f>
        <v>试运行</v>
      </c>
      <c r="C62" s="23"/>
      <c r="D62" s="24" t="str">
        <f>'试运行 '!D8</f>
        <v>于浩洋</v>
      </c>
      <c r="E62" s="25">
        <f>'试运行 '!F8</f>
        <v>43262</v>
      </c>
      <c r="F62" s="25">
        <f>'试运行 '!G8</f>
        <v>43279</v>
      </c>
      <c r="G62" s="23">
        <f>'试运行 '!H8</f>
        <v>18</v>
      </c>
      <c r="H62" s="23">
        <f>'试运行 '!I8</f>
        <v>14</v>
      </c>
    </row>
    <row r="63" spans="1:8" ht="33">
      <c r="A63" s="26" t="str">
        <f t="shared" ref="A63:A65" ca="1" si="9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12.1</v>
      </c>
      <c r="B63" s="26" t="str">
        <f>'试运行 '!B9</f>
        <v>试运行方案审核</v>
      </c>
      <c r="C63" s="26"/>
      <c r="D63" s="31" t="s">
        <v>37</v>
      </c>
      <c r="E63" s="27">
        <f>'试运行 '!F9</f>
        <v>43262</v>
      </c>
      <c r="F63" s="27">
        <f>'试运行 '!G9</f>
        <v>43265</v>
      </c>
      <c r="G63" s="28">
        <f>'试运行 '!H9</f>
        <v>4</v>
      </c>
      <c r="H63" s="29">
        <f>'试运行 '!I9</f>
        <v>4</v>
      </c>
    </row>
    <row r="64" spans="1:8" ht="33">
      <c r="A64" s="26" t="str">
        <f t="shared" ca="1" si="9"/>
        <v>12.2</v>
      </c>
      <c r="B64" s="26" t="str">
        <f>'试运行 '!B10</f>
        <v>上线试运行</v>
      </c>
      <c r="C64" s="26"/>
      <c r="D64" s="26"/>
      <c r="E64" s="27">
        <f>'试运行 '!F10</f>
        <v>43266</v>
      </c>
      <c r="F64" s="27">
        <f>'试运行 '!G10</f>
        <v>43280</v>
      </c>
      <c r="G64" s="28">
        <f>'试运行 '!H10</f>
        <v>15</v>
      </c>
      <c r="H64" s="29">
        <f>'试运行 '!I10</f>
        <v>11</v>
      </c>
    </row>
    <row r="65" spans="1:8" ht="13.5">
      <c r="A65" s="32" t="str">
        <f t="shared" ca="1" si="9"/>
        <v>12.3</v>
      </c>
      <c r="B65" s="38" t="s">
        <v>68</v>
      </c>
      <c r="C65" s="38"/>
      <c r="D65" s="39"/>
      <c r="E65" s="40"/>
      <c r="F65" s="40"/>
      <c r="G65" s="36"/>
      <c r="H65" s="41"/>
    </row>
  </sheetData>
  <mergeCells count="3">
    <mergeCell ref="A1:F1"/>
    <mergeCell ref="A2:B2"/>
    <mergeCell ref="E4:F4"/>
  </mergeCells>
  <phoneticPr fontId="13" type="noConversion"/>
  <conditionalFormatting sqref="H57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{00FED3EB-EA0A-47E3-A866-FCB31EBF7B4A}</x14:id>
        </ext>
      </extLst>
    </cfRule>
  </conditionalFormatting>
  <conditionalFormatting sqref="H61">
    <cfRule type="dataBar" priority="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{02D6918C-DE4D-42B3-8095-AB09147FCBAC}</x14:id>
        </ext>
      </extLst>
    </cfRule>
  </conditionalFormatting>
  <conditionalFormatting sqref="H6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{57BA8F36-3F2F-4828-9CBD-BF6417343FB7}</x14:id>
        </ext>
      </extLst>
    </cfRule>
  </conditionalFormatting>
  <pageMargins left="0.75" right="0.75" top="1" bottom="1" header="0.51180555555555596" footer="0.51180555555555596"/>
  <pageSetup paperSize="9"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FED3EB-EA0A-47E3-A866-FCB31EBF7B4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H57</xm:sqref>
        </x14:conditionalFormatting>
        <x14:conditionalFormatting xmlns:xm="http://schemas.microsoft.com/office/excel/2006/main">
          <x14:cfRule type="dataBar" id="{02D6918C-DE4D-42B3-8095-AB09147FCBA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H61</xm:sqref>
        </x14:conditionalFormatting>
        <x14:conditionalFormatting xmlns:xm="http://schemas.microsoft.com/office/excel/2006/main">
          <x14:cfRule type="dataBar" id="{57BA8F36-3F2F-4828-9CBD-BF6417343FB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H65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0000000}">
          <x14:formula1>
            <xm:f>小组信息!$B$4:$B$25</xm:f>
          </x14:formula1>
          <xm:sqref>B3:B5</xm:sqref>
        </x14:dataValidation>
        <x14:dataValidation type="list" allowBlank="1" showInputMessage="1" showErrorMessage="1" xr:uid="{00000000-0002-0000-0E00-000001000000}">
          <x14:formula1>
            <xm:f>小组信息!$C$4:$C$25</xm:f>
          </x14:formula1>
          <xm:sqref>C3:C5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4"/>
  <sheetViews>
    <sheetView workbookViewId="0">
      <selection activeCell="F29" sqref="F29"/>
    </sheetView>
  </sheetViews>
  <sheetFormatPr defaultColWidth="9.140625" defaultRowHeight="12.75"/>
  <cols>
    <col min="1" max="2" width="14.5703125" customWidth="1"/>
    <col min="3" max="3" width="21.42578125" customWidth="1"/>
    <col min="4" max="4" width="11.5703125" customWidth="1"/>
    <col min="5" max="5" width="19.42578125" customWidth="1"/>
    <col min="6" max="7" width="17" customWidth="1"/>
    <col min="8" max="8" width="18.85546875" customWidth="1"/>
  </cols>
  <sheetData>
    <row r="1" spans="1:8" ht="21">
      <c r="A1" s="94" t="s">
        <v>7</v>
      </c>
      <c r="B1" s="94"/>
      <c r="C1" s="94"/>
      <c r="D1" s="94"/>
      <c r="E1" s="94"/>
      <c r="F1" s="94"/>
      <c r="G1" s="94"/>
      <c r="H1" s="94"/>
    </row>
    <row r="2" spans="1:8" ht="15">
      <c r="A2" s="17"/>
      <c r="B2" s="17"/>
      <c r="C2" s="17"/>
      <c r="D2" s="17"/>
      <c r="E2" s="17"/>
      <c r="F2" s="17" t="s">
        <v>8</v>
      </c>
      <c r="G2" s="17"/>
      <c r="H2" s="17"/>
    </row>
    <row r="3" spans="1:8" ht="14.25">
      <c r="A3" s="95" t="s">
        <v>9</v>
      </c>
      <c r="B3" s="95" t="s">
        <v>10</v>
      </c>
      <c r="C3" s="95" t="s">
        <v>11</v>
      </c>
      <c r="D3" s="95" t="s">
        <v>12</v>
      </c>
      <c r="E3" s="95" t="s">
        <v>13</v>
      </c>
      <c r="F3" s="95" t="s">
        <v>14</v>
      </c>
      <c r="G3" s="95" t="s">
        <v>15</v>
      </c>
      <c r="H3" s="95" t="s">
        <v>16</v>
      </c>
    </row>
    <row r="4" spans="1:8" ht="16.5">
      <c r="A4" s="96" t="s">
        <v>17</v>
      </c>
      <c r="B4" s="96" t="s">
        <v>18</v>
      </c>
      <c r="C4" s="96" t="s">
        <v>19</v>
      </c>
      <c r="D4" s="96"/>
      <c r="E4" s="96" t="s">
        <v>20</v>
      </c>
      <c r="F4" s="96">
        <v>12345678901</v>
      </c>
      <c r="G4" s="96"/>
      <c r="H4" s="97" t="s">
        <v>21</v>
      </c>
    </row>
    <row r="5" spans="1:8" ht="16.5">
      <c r="A5" s="96" t="s">
        <v>22</v>
      </c>
      <c r="B5" s="96" t="s">
        <v>23</v>
      </c>
      <c r="C5" s="96" t="s">
        <v>24</v>
      </c>
      <c r="D5" s="96"/>
      <c r="E5" s="96"/>
      <c r="F5" s="96"/>
      <c r="G5" s="96"/>
      <c r="H5" s="97"/>
    </row>
    <row r="6" spans="1:8" ht="16.5">
      <c r="A6" s="96" t="s">
        <v>25</v>
      </c>
      <c r="B6" s="96" t="s">
        <v>26</v>
      </c>
      <c r="C6" s="96"/>
      <c r="D6" s="96"/>
      <c r="E6" s="96"/>
      <c r="F6" s="96"/>
      <c r="G6" s="96"/>
      <c r="H6" s="97"/>
    </row>
    <row r="7" spans="1:8" ht="16.5">
      <c r="A7" s="96" t="s">
        <v>27</v>
      </c>
      <c r="B7" s="96" t="s">
        <v>28</v>
      </c>
      <c r="C7" s="96"/>
      <c r="D7" s="96"/>
      <c r="E7" s="96" t="s">
        <v>20</v>
      </c>
      <c r="F7" s="96">
        <v>12345678901</v>
      </c>
      <c r="G7" s="96"/>
      <c r="H7" s="97" t="s">
        <v>21</v>
      </c>
    </row>
    <row r="8" spans="1:8" ht="16.5">
      <c r="A8" s="96" t="s">
        <v>22</v>
      </c>
      <c r="B8" s="96" t="s">
        <v>29</v>
      </c>
      <c r="C8" s="96"/>
      <c r="D8" s="96"/>
      <c r="E8" s="96"/>
      <c r="F8" s="96"/>
      <c r="G8" s="96"/>
      <c r="H8" s="97"/>
    </row>
    <row r="9" spans="1:8" ht="16.5">
      <c r="A9" s="96" t="s">
        <v>22</v>
      </c>
      <c r="B9" s="96" t="s">
        <v>30</v>
      </c>
      <c r="C9" s="96"/>
      <c r="D9" s="96"/>
      <c r="E9" s="96"/>
      <c r="F9" s="96"/>
      <c r="G9" s="96"/>
      <c r="H9" s="97"/>
    </row>
    <row r="10" spans="1:8" ht="16.5">
      <c r="A10" s="96" t="s">
        <v>22</v>
      </c>
      <c r="B10" s="96" t="s">
        <v>31</v>
      </c>
      <c r="C10" s="96"/>
      <c r="D10" s="96"/>
      <c r="E10" s="96"/>
      <c r="F10" s="96"/>
      <c r="G10" s="96"/>
      <c r="H10" s="97"/>
    </row>
    <row r="11" spans="1:8" ht="16.5">
      <c r="A11" s="96" t="s">
        <v>22</v>
      </c>
      <c r="B11" s="96" t="s">
        <v>32</v>
      </c>
      <c r="C11" s="96"/>
      <c r="D11" s="96"/>
      <c r="E11" s="96"/>
      <c r="F11" s="96"/>
      <c r="G11" s="96"/>
      <c r="H11" s="97"/>
    </row>
    <row r="12" spans="1:8" ht="16.5">
      <c r="A12" s="96" t="s">
        <v>22</v>
      </c>
      <c r="B12" s="96" t="s">
        <v>33</v>
      </c>
      <c r="C12" s="96"/>
      <c r="D12" s="96"/>
      <c r="E12" s="96"/>
      <c r="F12" s="96"/>
      <c r="G12" s="96"/>
      <c r="H12" s="97"/>
    </row>
    <row r="13" spans="1:8" ht="16.5">
      <c r="A13" s="96" t="s">
        <v>34</v>
      </c>
      <c r="B13" s="96" t="s">
        <v>35</v>
      </c>
      <c r="C13" s="96"/>
      <c r="D13" s="96"/>
      <c r="E13" s="96"/>
      <c r="F13" s="96"/>
      <c r="G13" s="96"/>
      <c r="H13" s="97"/>
    </row>
    <row r="14" spans="1:8" ht="16.5">
      <c r="A14" s="96" t="s">
        <v>34</v>
      </c>
      <c r="B14" s="96" t="s">
        <v>36</v>
      </c>
      <c r="C14" s="96"/>
      <c r="D14" s="96"/>
      <c r="E14" s="96" t="s">
        <v>20</v>
      </c>
      <c r="F14" s="96">
        <v>12345678901</v>
      </c>
      <c r="G14" s="96"/>
      <c r="H14" s="97" t="s">
        <v>21</v>
      </c>
    </row>
    <row r="15" spans="1:8" ht="16.5">
      <c r="A15" s="96" t="s">
        <v>34</v>
      </c>
      <c r="B15" s="96" t="s">
        <v>6</v>
      </c>
      <c r="C15" s="96"/>
      <c r="D15" s="96"/>
      <c r="E15" s="96"/>
      <c r="F15" s="96"/>
      <c r="G15" s="96"/>
      <c r="H15" s="97"/>
    </row>
    <row r="16" spans="1:8" ht="16.5">
      <c r="A16" s="96" t="s">
        <v>34</v>
      </c>
      <c r="B16" s="96" t="s">
        <v>37</v>
      </c>
      <c r="C16" s="96"/>
      <c r="D16" s="96"/>
      <c r="E16" s="96"/>
      <c r="F16" s="96"/>
      <c r="G16" s="96"/>
      <c r="H16" s="97"/>
    </row>
    <row r="17" spans="1:8" ht="16.5">
      <c r="A17" s="96" t="s">
        <v>34</v>
      </c>
      <c r="B17" s="96" t="s">
        <v>38</v>
      </c>
      <c r="C17" s="96"/>
      <c r="D17" s="96"/>
      <c r="E17" s="96"/>
      <c r="F17" s="96"/>
      <c r="G17" s="96"/>
      <c r="H17" s="97"/>
    </row>
    <row r="18" spans="1:8" ht="16.5">
      <c r="A18" s="96" t="s">
        <v>34</v>
      </c>
      <c r="B18" s="96" t="s">
        <v>39</v>
      </c>
      <c r="C18" s="96"/>
      <c r="D18" s="96"/>
      <c r="E18" s="96"/>
      <c r="F18" s="96"/>
      <c r="G18" s="96"/>
      <c r="H18" s="97"/>
    </row>
    <row r="19" spans="1:8" ht="16.5">
      <c r="A19" s="96" t="s">
        <v>34</v>
      </c>
      <c r="B19" s="96" t="s">
        <v>35</v>
      </c>
      <c r="C19" s="96"/>
      <c r="D19" s="96"/>
      <c r="E19" s="96"/>
      <c r="F19" s="96"/>
      <c r="G19" s="96"/>
      <c r="H19" s="97"/>
    </row>
    <row r="20" spans="1:8" ht="16.5">
      <c r="A20" s="96" t="s">
        <v>34</v>
      </c>
      <c r="B20" s="96" t="s">
        <v>40</v>
      </c>
      <c r="C20" s="96"/>
      <c r="D20" s="96"/>
      <c r="E20" s="96"/>
      <c r="F20" s="96"/>
      <c r="G20" s="96"/>
      <c r="H20" s="97"/>
    </row>
    <row r="21" spans="1:8" ht="16.5">
      <c r="A21" s="96" t="s">
        <v>34</v>
      </c>
      <c r="B21" s="96"/>
      <c r="C21" s="96"/>
      <c r="D21" s="96"/>
      <c r="E21" s="96"/>
      <c r="F21" s="96"/>
      <c r="G21" s="96"/>
      <c r="H21" s="97"/>
    </row>
    <row r="22" spans="1:8" ht="16.5">
      <c r="A22" s="96" t="s">
        <v>34</v>
      </c>
      <c r="B22" s="96"/>
      <c r="C22" s="96"/>
      <c r="D22" s="96"/>
      <c r="E22" s="96"/>
      <c r="F22" s="96"/>
      <c r="G22" s="96"/>
      <c r="H22" s="97"/>
    </row>
    <row r="23" spans="1:8" ht="16.5">
      <c r="A23" s="96" t="s">
        <v>34</v>
      </c>
      <c r="B23" s="96"/>
      <c r="C23" s="96"/>
      <c r="D23" s="96"/>
      <c r="E23" s="96"/>
      <c r="F23" s="96"/>
      <c r="G23" s="96"/>
      <c r="H23" s="97"/>
    </row>
    <row r="24" spans="1:8" ht="16.5">
      <c r="A24" s="96" t="s">
        <v>34</v>
      </c>
      <c r="B24" s="96"/>
      <c r="C24" s="96"/>
      <c r="D24" s="96"/>
      <c r="E24" s="96"/>
      <c r="F24" s="96"/>
      <c r="G24" s="96"/>
      <c r="H24" s="97"/>
    </row>
    <row r="25" spans="1:8" ht="16.5">
      <c r="A25" s="96" t="s">
        <v>34</v>
      </c>
      <c r="B25" s="96"/>
      <c r="C25" s="96"/>
      <c r="D25" s="96"/>
      <c r="E25" s="96" t="s">
        <v>20</v>
      </c>
      <c r="F25" s="96">
        <v>12345678901</v>
      </c>
      <c r="G25" s="96"/>
      <c r="H25" s="97" t="s">
        <v>21</v>
      </c>
    </row>
    <row r="26" spans="1:8" ht="16.5">
      <c r="A26" s="96" t="s">
        <v>41</v>
      </c>
      <c r="B26" s="96" t="s">
        <v>42</v>
      </c>
      <c r="C26" s="96"/>
      <c r="D26" s="96"/>
      <c r="E26" s="96"/>
      <c r="F26" s="96"/>
      <c r="G26" s="96"/>
      <c r="H26" s="97"/>
    </row>
    <row r="27" spans="1:8" ht="16.5">
      <c r="A27" s="96" t="s">
        <v>41</v>
      </c>
      <c r="B27" s="96" t="s">
        <v>43</v>
      </c>
      <c r="C27" s="96"/>
      <c r="D27" s="96"/>
      <c r="E27" s="96"/>
      <c r="F27" s="96"/>
      <c r="G27" s="96"/>
      <c r="H27" s="97"/>
    </row>
    <row r="28" spans="1:8" ht="16.5">
      <c r="A28" s="96" t="s">
        <v>41</v>
      </c>
      <c r="B28" s="96" t="s">
        <v>44</v>
      </c>
      <c r="C28" s="96"/>
      <c r="D28" s="96"/>
      <c r="E28" s="96"/>
      <c r="F28" s="96"/>
      <c r="G28" s="96"/>
      <c r="H28" s="97"/>
    </row>
    <row r="29" spans="1:8" ht="16.5">
      <c r="A29" s="96"/>
      <c r="B29" s="96"/>
      <c r="C29" s="96"/>
      <c r="D29" s="96"/>
      <c r="E29" s="96"/>
      <c r="F29" s="96"/>
      <c r="G29" s="96"/>
      <c r="H29" s="97"/>
    </row>
    <row r="30" spans="1:8" ht="16.5">
      <c r="A30" s="96"/>
      <c r="B30" s="96"/>
      <c r="C30" s="96"/>
      <c r="D30" s="96"/>
      <c r="E30" s="96"/>
      <c r="F30" s="96"/>
      <c r="G30" s="96"/>
      <c r="H30" s="97"/>
    </row>
    <row r="31" spans="1:8" ht="16.5">
      <c r="A31" s="96"/>
      <c r="B31" s="96"/>
      <c r="C31" s="96"/>
      <c r="D31" s="96"/>
      <c r="E31" s="96"/>
      <c r="F31" s="96"/>
      <c r="G31" s="96"/>
      <c r="H31" s="97"/>
    </row>
    <row r="32" spans="1:8" ht="16.5">
      <c r="A32" s="96"/>
      <c r="B32" s="96"/>
      <c r="C32" s="96"/>
      <c r="D32" s="96"/>
      <c r="E32" s="96"/>
      <c r="F32" s="96"/>
      <c r="G32" s="96"/>
      <c r="H32" s="97"/>
    </row>
    <row r="33" spans="1:8" ht="16.5">
      <c r="A33" s="96"/>
      <c r="B33" s="96"/>
      <c r="C33" s="96"/>
      <c r="D33" s="96"/>
      <c r="E33" s="96"/>
      <c r="F33" s="96"/>
      <c r="G33" s="96"/>
      <c r="H33" s="97"/>
    </row>
    <row r="34" spans="1:8" ht="16.5">
      <c r="A34" s="96"/>
      <c r="B34" s="96"/>
      <c r="C34" s="96"/>
      <c r="D34" s="96"/>
      <c r="E34" s="96"/>
      <c r="F34" s="96"/>
      <c r="G34" s="96"/>
      <c r="H34" s="97"/>
    </row>
    <row r="35" spans="1:8" ht="16.5">
      <c r="A35" s="96"/>
      <c r="B35" s="96"/>
      <c r="C35" s="96"/>
      <c r="D35" s="96"/>
      <c r="E35" s="96"/>
      <c r="F35" s="96"/>
      <c r="G35" s="96"/>
      <c r="H35" s="97"/>
    </row>
    <row r="36" spans="1:8" ht="16.5">
      <c r="A36" s="96"/>
      <c r="B36" s="96"/>
      <c r="C36" s="96"/>
      <c r="D36" s="96"/>
      <c r="E36" s="96"/>
      <c r="F36" s="96"/>
      <c r="G36" s="96"/>
      <c r="H36" s="97"/>
    </row>
    <row r="37" spans="1:8" ht="16.5">
      <c r="A37" s="96"/>
      <c r="B37" s="96"/>
      <c r="C37" s="96"/>
      <c r="D37" s="96"/>
      <c r="E37" s="96"/>
      <c r="F37" s="96"/>
      <c r="G37" s="96"/>
      <c r="H37" s="97"/>
    </row>
    <row r="38" spans="1:8" ht="16.5">
      <c r="A38" s="96"/>
      <c r="B38" s="96"/>
      <c r="C38" s="96"/>
      <c r="D38" s="96"/>
      <c r="E38" s="96"/>
      <c r="F38" s="96"/>
      <c r="G38" s="96"/>
      <c r="H38" s="97"/>
    </row>
    <row r="39" spans="1:8" ht="16.5">
      <c r="A39" s="96"/>
      <c r="B39" s="96"/>
      <c r="C39" s="96"/>
      <c r="D39" s="96"/>
      <c r="E39" s="96"/>
      <c r="F39" s="96"/>
      <c r="G39" s="96"/>
      <c r="H39" s="97"/>
    </row>
    <row r="40" spans="1:8" ht="16.5">
      <c r="A40" s="96"/>
      <c r="B40" s="96"/>
      <c r="C40" s="96"/>
      <c r="D40" s="96"/>
      <c r="E40" s="96"/>
      <c r="F40" s="96"/>
      <c r="G40" s="96"/>
      <c r="H40" s="97"/>
    </row>
    <row r="41" spans="1:8" ht="16.5">
      <c r="A41" s="96"/>
      <c r="B41" s="96"/>
      <c r="C41" s="96"/>
      <c r="D41" s="96"/>
      <c r="E41" s="96"/>
      <c r="F41" s="96"/>
      <c r="G41" s="96"/>
      <c r="H41" s="97"/>
    </row>
    <row r="42" spans="1:8" ht="16.5">
      <c r="A42" s="96"/>
      <c r="B42" s="96"/>
      <c r="C42" s="96"/>
      <c r="D42" s="96"/>
      <c r="E42" s="96"/>
      <c r="F42" s="96"/>
      <c r="G42" s="96"/>
      <c r="H42" s="97"/>
    </row>
    <row r="43" spans="1:8" ht="16.5">
      <c r="A43" s="96"/>
      <c r="B43" s="96"/>
      <c r="C43" s="96"/>
      <c r="D43" s="96"/>
      <c r="E43" s="96"/>
      <c r="F43" s="96"/>
      <c r="G43" s="96"/>
      <c r="H43" s="97"/>
    </row>
    <row r="44" spans="1:8" ht="16.5">
      <c r="A44" s="96"/>
      <c r="B44" s="96"/>
      <c r="C44" s="96"/>
      <c r="D44" s="96"/>
      <c r="E44" s="96"/>
      <c r="F44" s="96"/>
      <c r="G44" s="96"/>
      <c r="H44" s="97"/>
    </row>
    <row r="45" spans="1:8" ht="16.5">
      <c r="A45" s="96"/>
      <c r="B45" s="96"/>
      <c r="C45" s="96"/>
      <c r="D45" s="96"/>
      <c r="E45" s="96"/>
      <c r="F45" s="96"/>
      <c r="G45" s="96"/>
      <c r="H45" s="97"/>
    </row>
    <row r="46" spans="1:8" ht="16.5">
      <c r="A46" s="96"/>
      <c r="B46" s="96"/>
      <c r="C46" s="96"/>
      <c r="D46" s="96"/>
      <c r="E46" s="96"/>
      <c r="F46" s="96"/>
      <c r="G46" s="96"/>
      <c r="H46" s="97"/>
    </row>
    <row r="47" spans="1:8" ht="16.5">
      <c r="A47" s="96"/>
      <c r="B47" s="96"/>
      <c r="C47" s="96"/>
      <c r="D47" s="96"/>
      <c r="E47" s="96"/>
      <c r="F47" s="96"/>
      <c r="G47" s="96"/>
      <c r="H47" s="97"/>
    </row>
    <row r="48" spans="1:8" ht="16.5">
      <c r="A48" s="96"/>
      <c r="B48" s="96"/>
      <c r="C48" s="96"/>
      <c r="D48" s="96"/>
      <c r="E48" s="96"/>
      <c r="F48" s="96"/>
      <c r="G48" s="96"/>
      <c r="H48" s="97"/>
    </row>
    <row r="49" spans="1:8" ht="16.5">
      <c r="A49" s="96"/>
      <c r="B49" s="96"/>
      <c r="C49" s="96"/>
      <c r="D49" s="96"/>
      <c r="E49" s="96"/>
      <c r="F49" s="96"/>
      <c r="G49" s="96"/>
      <c r="H49" s="97"/>
    </row>
    <row r="50" spans="1:8" ht="16.5">
      <c r="A50" s="96"/>
      <c r="B50" s="96"/>
      <c r="C50" s="96"/>
      <c r="D50" s="96"/>
      <c r="E50" s="96"/>
      <c r="F50" s="96"/>
      <c r="G50" s="96"/>
      <c r="H50" s="97"/>
    </row>
    <row r="51" spans="1:8" ht="16.5">
      <c r="A51" s="96"/>
      <c r="B51" s="96"/>
      <c r="C51" s="96"/>
      <c r="D51" s="96"/>
      <c r="E51" s="96"/>
      <c r="F51" s="96"/>
      <c r="G51" s="96"/>
      <c r="H51" s="97"/>
    </row>
    <row r="52" spans="1:8" ht="16.5">
      <c r="A52" s="96"/>
      <c r="B52" s="96"/>
      <c r="C52" s="96"/>
      <c r="D52" s="96"/>
      <c r="E52" s="96"/>
      <c r="F52" s="96"/>
      <c r="G52" s="96"/>
      <c r="H52" s="97"/>
    </row>
    <row r="53" spans="1:8" ht="16.5">
      <c r="A53" s="96"/>
      <c r="B53" s="96"/>
      <c r="C53" s="96"/>
      <c r="D53" s="96"/>
      <c r="E53" s="96"/>
      <c r="F53" s="96"/>
      <c r="G53" s="96"/>
      <c r="H53" s="97"/>
    </row>
    <row r="54" spans="1:8" ht="16.5">
      <c r="A54" s="96"/>
      <c r="B54" s="96"/>
      <c r="C54" s="96"/>
      <c r="D54" s="96"/>
      <c r="E54" s="96"/>
      <c r="F54" s="96"/>
      <c r="G54" s="96"/>
      <c r="H54" s="97"/>
    </row>
  </sheetData>
  <phoneticPr fontId="13" type="noConversion"/>
  <pageMargins left="0.75" right="0.75" top="1" bottom="1" header="0.51180555555555596" footer="0.51180555555555596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M64"/>
  <sheetViews>
    <sheetView showGridLines="0" tabSelected="1" topLeftCell="A7" workbookViewId="0">
      <pane xSplit="10" topLeftCell="K1" activePane="topRight" state="frozen"/>
      <selection pane="topRight" activeCell="F17" sqref="F17"/>
    </sheetView>
  </sheetViews>
  <sheetFormatPr defaultColWidth="9.140625" defaultRowHeight="12.75"/>
  <cols>
    <col min="1" max="1" width="9.7109375" style="11" customWidth="1"/>
    <col min="2" max="2" width="27.5703125" style="13" customWidth="1"/>
    <col min="3" max="3" width="28.7109375" style="13" customWidth="1"/>
    <col min="4" max="4" width="17.140625" style="13" customWidth="1"/>
    <col min="5" max="5" width="4.85546875" style="46" hidden="1" customWidth="1"/>
    <col min="6" max="6" width="23.7109375" style="13" customWidth="1"/>
    <col min="7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45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6.1" customHeight="1">
      <c r="A2" s="118" t="s">
        <v>46</v>
      </c>
      <c r="B2" s="118"/>
      <c r="C2" s="2"/>
      <c r="D2" s="3"/>
      <c r="E2" s="92"/>
      <c r="F2" s="4"/>
      <c r="G2" s="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47</v>
      </c>
      <c r="B3" s="7" t="s">
        <v>18</v>
      </c>
      <c r="C3" s="8" t="s">
        <v>19</v>
      </c>
      <c r="D3" s="6" t="s">
        <v>48</v>
      </c>
      <c r="E3" s="6"/>
      <c r="F3" s="9" t="s">
        <v>36</v>
      </c>
      <c r="G3" s="9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12" t="s">
        <v>23</v>
      </c>
      <c r="C4" s="12" t="s">
        <v>24</v>
      </c>
      <c r="D4" s="6" t="s">
        <v>49</v>
      </c>
      <c r="E4" s="6"/>
      <c r="F4" s="120">
        <v>43160</v>
      </c>
      <c r="G4" s="120"/>
      <c r="K4" s="71">
        <f>F4-WEEKDAY(F4,1)+2+7*(F5-1)</f>
        <v>43157</v>
      </c>
      <c r="L4" s="71">
        <f>K4+1</f>
        <v>43158</v>
      </c>
      <c r="M4" s="71">
        <f t="shared" ref="M4:BX4" si="0">L4+1</f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si="0"/>
        <v>43222</v>
      </c>
      <c r="BY4" s="71">
        <f t="shared" ref="BY4:EJ4" si="1">BX4+1</f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si="1"/>
        <v>43286</v>
      </c>
      <c r="EK4" s="71">
        <f t="shared" ref="EK4:EM4" si="2">EJ4+1</f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12"/>
      <c r="C5" s="12"/>
      <c r="D5" s="6" t="s">
        <v>50</v>
      </c>
      <c r="E5" s="6"/>
      <c r="F5" s="14">
        <v>1</v>
      </c>
      <c r="G5" s="15">
        <f>MAX(F9:G64)-F8</f>
        <v>121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>
      <c r="B6" s="16"/>
      <c r="C6" s="16"/>
      <c r="D6" s="10"/>
      <c r="E6" s="58"/>
      <c r="F6" s="10"/>
      <c r="G6" s="10"/>
      <c r="K6" s="115">
        <f>K4</f>
        <v>43157</v>
      </c>
      <c r="L6" s="115"/>
      <c r="M6" s="115"/>
      <c r="N6" s="115"/>
      <c r="O6" s="115"/>
      <c r="P6" s="115"/>
      <c r="Q6" s="115"/>
      <c r="R6" s="115">
        <f>R4</f>
        <v>43164</v>
      </c>
      <c r="S6" s="115"/>
      <c r="T6" s="115"/>
      <c r="U6" s="115"/>
      <c r="V6" s="115"/>
      <c r="W6" s="115"/>
      <c r="X6" s="115"/>
      <c r="Y6" s="115">
        <f>Y4</f>
        <v>43171</v>
      </c>
      <c r="Z6" s="115"/>
      <c r="AA6" s="115"/>
      <c r="AB6" s="115"/>
      <c r="AC6" s="115"/>
      <c r="AD6" s="115"/>
      <c r="AE6" s="115"/>
      <c r="AF6" s="115">
        <f>AF4</f>
        <v>43178</v>
      </c>
      <c r="AG6" s="115"/>
      <c r="AH6" s="115"/>
      <c r="AI6" s="115"/>
      <c r="AJ6" s="115"/>
      <c r="AK6" s="115"/>
      <c r="AL6" s="115"/>
      <c r="AM6" s="115">
        <f>AM4</f>
        <v>43185</v>
      </c>
      <c r="AN6" s="115"/>
      <c r="AO6" s="115"/>
      <c r="AP6" s="115"/>
      <c r="AQ6" s="115"/>
      <c r="AR6" s="115"/>
      <c r="AS6" s="115"/>
      <c r="AT6" s="115">
        <f>AT4</f>
        <v>43192</v>
      </c>
      <c r="AU6" s="115"/>
      <c r="AV6" s="115"/>
      <c r="AW6" s="115"/>
      <c r="AX6" s="115"/>
      <c r="AY6" s="115"/>
      <c r="AZ6" s="115"/>
      <c r="BA6" s="115">
        <f>BA4</f>
        <v>43199</v>
      </c>
      <c r="BB6" s="115"/>
      <c r="BC6" s="115"/>
      <c r="BD6" s="115"/>
      <c r="BE6" s="115"/>
      <c r="BF6" s="115"/>
      <c r="BG6" s="115"/>
      <c r="BH6" s="115">
        <f>BH4</f>
        <v>43206</v>
      </c>
      <c r="BI6" s="115"/>
      <c r="BJ6" s="115"/>
      <c r="BK6" s="115"/>
      <c r="BL6" s="115"/>
      <c r="BM6" s="115"/>
      <c r="BN6" s="115"/>
      <c r="BO6" s="115">
        <f>BO4</f>
        <v>43213</v>
      </c>
      <c r="BP6" s="115"/>
      <c r="BQ6" s="115"/>
      <c r="BR6" s="115"/>
      <c r="BS6" s="115"/>
      <c r="BT6" s="115"/>
      <c r="BU6" s="115"/>
      <c r="BV6" s="115">
        <f>BV4</f>
        <v>43220</v>
      </c>
      <c r="BW6" s="115"/>
      <c r="BX6" s="115"/>
      <c r="BY6" s="115"/>
      <c r="BZ6" s="115"/>
      <c r="CA6" s="115"/>
      <c r="CB6" s="115"/>
      <c r="CC6" s="115">
        <f>CC4</f>
        <v>43227</v>
      </c>
      <c r="CD6" s="115"/>
      <c r="CE6" s="115"/>
      <c r="CF6" s="115"/>
      <c r="CG6" s="115"/>
      <c r="CH6" s="115"/>
      <c r="CI6" s="115"/>
      <c r="CJ6" s="115">
        <f>CJ4</f>
        <v>43234</v>
      </c>
      <c r="CK6" s="115"/>
      <c r="CL6" s="115"/>
      <c r="CM6" s="115"/>
      <c r="CN6" s="115"/>
      <c r="CO6" s="115"/>
      <c r="CP6" s="115"/>
      <c r="CQ6" s="115">
        <f>CQ4</f>
        <v>43241</v>
      </c>
      <c r="CR6" s="115"/>
      <c r="CS6" s="115"/>
      <c r="CT6" s="115"/>
      <c r="CU6" s="115"/>
      <c r="CV6" s="115"/>
      <c r="CW6" s="115"/>
      <c r="CX6" s="115">
        <f>CX4</f>
        <v>43248</v>
      </c>
      <c r="CY6" s="115"/>
      <c r="CZ6" s="115"/>
      <c r="DA6" s="115"/>
      <c r="DB6" s="115"/>
      <c r="DC6" s="115"/>
      <c r="DD6" s="115"/>
      <c r="DE6" s="115">
        <f>DE4</f>
        <v>43255</v>
      </c>
      <c r="DF6" s="115"/>
      <c r="DG6" s="115"/>
      <c r="DH6" s="115"/>
      <c r="DI6" s="115"/>
      <c r="DJ6" s="115"/>
      <c r="DK6" s="115"/>
      <c r="DL6" s="115">
        <f>DL4</f>
        <v>43262</v>
      </c>
      <c r="DM6" s="115"/>
      <c r="DN6" s="115"/>
      <c r="DO6" s="115"/>
      <c r="DP6" s="115"/>
      <c r="DQ6" s="115"/>
      <c r="DR6" s="115"/>
      <c r="DS6" s="115">
        <f>DS4</f>
        <v>43269</v>
      </c>
      <c r="DT6" s="115"/>
      <c r="DU6" s="115"/>
      <c r="DV6" s="115"/>
      <c r="DW6" s="115"/>
      <c r="DX6" s="115"/>
      <c r="DY6" s="115"/>
      <c r="DZ6" s="115">
        <f>DZ4</f>
        <v>43276</v>
      </c>
      <c r="EA6" s="115"/>
      <c r="EB6" s="115"/>
      <c r="EC6" s="115"/>
      <c r="ED6" s="115"/>
      <c r="EE6" s="115"/>
      <c r="EF6" s="115"/>
      <c r="EG6" s="115">
        <f>EG4</f>
        <v>43283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60</v>
      </c>
      <c r="K7" s="72" t="str">
        <f>CHOOSE(WEEKDAY(K4,1),"日","一","二","三","四","五","六")</f>
        <v>一</v>
      </c>
      <c r="L7" s="72" t="str">
        <f t="shared" ref="L7:AQ7" si="3">CHOOSE(WEEKDAY(L4,1),"日","一","二","三","四","五","六")</f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ref="AR7:DC7" si="4">CHOOSE(WEEKDAY(AR4,1),"日","一","二","三","四","五","六")</f>
        <v>六</v>
      </c>
      <c r="AS7" s="72" t="str">
        <f t="shared" si="4"/>
        <v>日</v>
      </c>
      <c r="AT7" s="72" t="str">
        <f t="shared" si="4"/>
        <v>一</v>
      </c>
      <c r="AU7" s="72" t="str">
        <f t="shared" si="4"/>
        <v>二</v>
      </c>
      <c r="AV7" s="72" t="str">
        <f t="shared" si="4"/>
        <v>三</v>
      </c>
      <c r="AW7" s="72" t="str">
        <f t="shared" si="4"/>
        <v>四</v>
      </c>
      <c r="AX7" s="72" t="str">
        <f t="shared" si="4"/>
        <v>五</v>
      </c>
      <c r="AY7" s="72" t="str">
        <f t="shared" si="4"/>
        <v>六</v>
      </c>
      <c r="AZ7" s="72" t="str">
        <f t="shared" si="4"/>
        <v>日</v>
      </c>
      <c r="BA7" s="72" t="str">
        <f t="shared" si="4"/>
        <v>一</v>
      </c>
      <c r="BB7" s="72" t="str">
        <f t="shared" si="4"/>
        <v>二</v>
      </c>
      <c r="BC7" s="72" t="str">
        <f t="shared" si="4"/>
        <v>三</v>
      </c>
      <c r="BD7" s="72" t="str">
        <f t="shared" si="4"/>
        <v>四</v>
      </c>
      <c r="BE7" s="72" t="str">
        <f t="shared" si="4"/>
        <v>五</v>
      </c>
      <c r="BF7" s="72" t="str">
        <f t="shared" si="4"/>
        <v>六</v>
      </c>
      <c r="BG7" s="72" t="str">
        <f t="shared" si="4"/>
        <v>日</v>
      </c>
      <c r="BH7" s="72" t="str">
        <f t="shared" si="4"/>
        <v>一</v>
      </c>
      <c r="BI7" s="72" t="str">
        <f t="shared" si="4"/>
        <v>二</v>
      </c>
      <c r="BJ7" s="72" t="str">
        <f t="shared" si="4"/>
        <v>三</v>
      </c>
      <c r="BK7" s="72" t="str">
        <f t="shared" si="4"/>
        <v>四</v>
      </c>
      <c r="BL7" s="72" t="str">
        <f t="shared" si="4"/>
        <v>五</v>
      </c>
      <c r="BM7" s="72" t="str">
        <f t="shared" si="4"/>
        <v>六</v>
      </c>
      <c r="BN7" s="72" t="str">
        <f t="shared" si="4"/>
        <v>日</v>
      </c>
      <c r="BO7" s="72" t="str">
        <f t="shared" si="4"/>
        <v>一</v>
      </c>
      <c r="BP7" s="72" t="str">
        <f t="shared" si="4"/>
        <v>二</v>
      </c>
      <c r="BQ7" s="72" t="str">
        <f t="shared" si="4"/>
        <v>三</v>
      </c>
      <c r="BR7" s="72" t="str">
        <f t="shared" si="4"/>
        <v>四</v>
      </c>
      <c r="BS7" s="72" t="str">
        <f t="shared" si="4"/>
        <v>五</v>
      </c>
      <c r="BT7" s="72" t="str">
        <f t="shared" si="4"/>
        <v>六</v>
      </c>
      <c r="BU7" s="72" t="str">
        <f t="shared" si="4"/>
        <v>日</v>
      </c>
      <c r="BV7" s="72" t="str">
        <f t="shared" si="4"/>
        <v>一</v>
      </c>
      <c r="BW7" s="72" t="str">
        <f t="shared" si="4"/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ref="DD7:EM7" si="5">CHOOSE(WEEKDAY(DD4,1),"日","一","二","三","四","五","六")</f>
        <v>日</v>
      </c>
      <c r="DE7" s="72" t="str">
        <f t="shared" si="5"/>
        <v>一</v>
      </c>
      <c r="DF7" s="72" t="str">
        <f t="shared" si="5"/>
        <v>二</v>
      </c>
      <c r="DG7" s="72" t="str">
        <f t="shared" si="5"/>
        <v>三</v>
      </c>
      <c r="DH7" s="72" t="str">
        <f t="shared" si="5"/>
        <v>四</v>
      </c>
      <c r="DI7" s="72" t="str">
        <f t="shared" si="5"/>
        <v>五</v>
      </c>
      <c r="DJ7" s="72" t="str">
        <f t="shared" si="5"/>
        <v>六</v>
      </c>
      <c r="DK7" s="72" t="str">
        <f t="shared" si="5"/>
        <v>日</v>
      </c>
      <c r="DL7" s="72" t="str">
        <f t="shared" si="5"/>
        <v>一</v>
      </c>
      <c r="DM7" s="72" t="str">
        <f t="shared" si="5"/>
        <v>二</v>
      </c>
      <c r="DN7" s="72" t="str">
        <f t="shared" si="5"/>
        <v>三</v>
      </c>
      <c r="DO7" s="72" t="str">
        <f t="shared" si="5"/>
        <v>四</v>
      </c>
      <c r="DP7" s="72" t="str">
        <f t="shared" si="5"/>
        <v>五</v>
      </c>
      <c r="DQ7" s="72" t="str">
        <f t="shared" si="5"/>
        <v>六</v>
      </c>
      <c r="DR7" s="72" t="str">
        <f t="shared" si="5"/>
        <v>日</v>
      </c>
      <c r="DS7" s="72" t="str">
        <f t="shared" si="5"/>
        <v>一</v>
      </c>
      <c r="DT7" s="72" t="str">
        <f t="shared" si="5"/>
        <v>二</v>
      </c>
      <c r="DU7" s="72" t="str">
        <f t="shared" si="5"/>
        <v>三</v>
      </c>
      <c r="DV7" s="72" t="str">
        <f t="shared" si="5"/>
        <v>四</v>
      </c>
      <c r="DW7" s="72" t="str">
        <f t="shared" si="5"/>
        <v>五</v>
      </c>
      <c r="DX7" s="72" t="str">
        <f t="shared" si="5"/>
        <v>六</v>
      </c>
      <c r="DY7" s="72" t="str">
        <f t="shared" si="5"/>
        <v>日</v>
      </c>
      <c r="DZ7" s="72" t="str">
        <f t="shared" si="5"/>
        <v>一</v>
      </c>
      <c r="EA7" s="72" t="str">
        <f t="shared" si="5"/>
        <v>二</v>
      </c>
      <c r="EB7" s="72" t="str">
        <f t="shared" si="5"/>
        <v>三</v>
      </c>
      <c r="EC7" s="72" t="str">
        <f t="shared" si="5"/>
        <v>四</v>
      </c>
      <c r="ED7" s="72" t="str">
        <f t="shared" si="5"/>
        <v>五</v>
      </c>
      <c r="EE7" s="72" t="str">
        <f t="shared" si="5"/>
        <v>六</v>
      </c>
      <c r="EF7" s="72" t="str">
        <f t="shared" si="5"/>
        <v>日</v>
      </c>
      <c r="EG7" s="72" t="str">
        <f t="shared" si="5"/>
        <v>一</v>
      </c>
      <c r="EH7" s="72" t="str">
        <f t="shared" si="5"/>
        <v>二</v>
      </c>
      <c r="EI7" s="72" t="str">
        <f t="shared" si="5"/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22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22" t="str">
        <f>实验室测试环境搭建!B8</f>
        <v>实验室测试环境搭建</v>
      </c>
      <c r="C8" s="23"/>
      <c r="D8" s="24" t="str">
        <f>实验室测试环境搭建!D8</f>
        <v>惠鹏程</v>
      </c>
      <c r="E8" s="22">
        <f>实验室测试环境搭建!E8</f>
        <v>0</v>
      </c>
      <c r="F8" s="25">
        <f>实验室测试环境搭建!F8</f>
        <v>43160</v>
      </c>
      <c r="G8" s="25">
        <f>实验室测试环境搭建!G8</f>
        <v>43210</v>
      </c>
      <c r="H8" s="23">
        <f>实验室测试环境搭建!H8</f>
        <v>51</v>
      </c>
      <c r="I8" s="23">
        <f>实验室测试环境搭建!I8</f>
        <v>37</v>
      </c>
      <c r="J8" s="2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26" t="str">
        <f ca="1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26" t="str">
        <f>实验室测试环境搭建!B9</f>
        <v>实验室环境需求确定</v>
      </c>
      <c r="C9" s="26" t="str">
        <f>实验室测试环境搭建!C9</f>
        <v>带宽、功率、环境要求</v>
      </c>
      <c r="D9" s="26" t="str">
        <f>实验室测试环境搭建!D9</f>
        <v>张登、严军</v>
      </c>
      <c r="E9" s="26">
        <f>实验室测试环境搭建!E9</f>
        <v>0</v>
      </c>
      <c r="F9" s="27">
        <f>实验室测试环境搭建!F9</f>
        <v>43160</v>
      </c>
      <c r="G9" s="27">
        <f>实验室测试环境搭建!G9</f>
        <v>43174</v>
      </c>
      <c r="H9" s="28">
        <f>实验室测试环境搭建!H9</f>
        <v>15</v>
      </c>
      <c r="I9" s="29">
        <f>实验室测试环境搭建!I9</f>
        <v>11</v>
      </c>
      <c r="J9" s="2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26" t="str">
        <f ca="1">IF(ISERROR(VALUE(SUBSTITUTE(OFFSET(A10,-1,0,1,1),".",""))),"0.1",IF(ISERROR(FIND("`",SUBSTITUTE(OFFSET(A10,-1,0,1,1),".","`",1))),OFFSET(A10,-1,0,1,1)&amp;".1",LEFT(OFFSET(A10,-1,0,1,1),FIND("`",SUBSTITUTE(OFFSET(A10,-1,0,1,1),".","`",1)))&amp;IF(ISERROR(FIND("`",SUBSTITUTE(OFFSET(A10,-1,0,1,1),".","`",2))),VALUE(RIGHT(OFFSET(A10,-1,0,1,1),LEN(OFFSET(A10,-1,0,1,1))-FIND("`",SUBSTITUTE(OFFSET(A10,-1,0,1,1),".","`",1))))+1,VALUE(MID(OFFSET(A10,-1,0,1,1),FIND("`",SUBSTITUTE(OFFSET(A10,-1,0,1,1),".","`",1))+1,(FIND("`",SUBSTITUTE(OFFSET(A10,-1,0,1,1),".","`",2))-FIND("`",SUBSTITUTE(OFFSET(A10,-1,0,1,1),".","`",1))-1)))+1)))</f>
        <v>1.2</v>
      </c>
      <c r="B10" s="26" t="str">
        <f>实验室测试环境搭建!B10</f>
        <v>实验室进场手续办理</v>
      </c>
      <c r="C10" s="26" t="str">
        <f>实验室测试环境搭建!C10</f>
        <v>实验室进场手续</v>
      </c>
      <c r="D10" s="26" t="str">
        <f>实验室测试环境搭建!D10</f>
        <v>于浩洋、王振林</v>
      </c>
      <c r="E10" s="26">
        <f>实验室测试环境搭建!E10</f>
        <v>0</v>
      </c>
      <c r="F10" s="27">
        <f>实验室测试环境搭建!F10</f>
        <v>43180</v>
      </c>
      <c r="G10" s="27">
        <f>实验室测试环境搭建!G10</f>
        <v>43181</v>
      </c>
      <c r="H10" s="28">
        <f>实验室测试环境搭建!H10</f>
        <v>2</v>
      </c>
      <c r="I10" s="29">
        <f>实验室测试环境搭建!I10</f>
        <v>2</v>
      </c>
      <c r="J10" s="2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26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1.3</v>
      </c>
      <c r="B11" s="26" t="str">
        <f>实验室测试环境搭建!B11</f>
        <v>实验室环境建设</v>
      </c>
      <c r="C11" s="26" t="str">
        <f>实验室测试环境搭建!C11</f>
        <v>设备与ACC测试系统对接</v>
      </c>
      <c r="D11" s="26" t="str">
        <f>实验室测试环境搭建!D11</f>
        <v>张登、集成商</v>
      </c>
      <c r="E11" s="26">
        <f>实验室测试环境搭建!E11</f>
        <v>0</v>
      </c>
      <c r="F11" s="27">
        <f>实验室测试环境搭建!F11</f>
        <v>43182</v>
      </c>
      <c r="G11" s="27">
        <f>实验室测试环境搭建!G11</f>
        <v>43206</v>
      </c>
      <c r="H11" s="28">
        <f>实验室测试环境搭建!H11</f>
        <v>25</v>
      </c>
      <c r="I11" s="29">
        <f>实验室测试环境搭建!I11</f>
        <v>17</v>
      </c>
      <c r="J11" s="2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26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1.4</v>
      </c>
      <c r="B12" s="26" t="str">
        <f>实验室测试环境搭建!B12</f>
        <v>测试闸机软硬件确定</v>
      </c>
      <c r="C12" s="26" t="str">
        <f>实验室测试环境搭建!C12</f>
        <v>细化闸机的需求AFC系统对接</v>
      </c>
      <c r="D12" s="26" t="str">
        <f>实验室测试环境搭建!D12</f>
        <v>张登、集成商</v>
      </c>
      <c r="E12" s="26">
        <f>实验室测试环境搭建!E12</f>
        <v>0</v>
      </c>
      <c r="F12" s="27">
        <f>实验室测试环境搭建!F12</f>
        <v>43182</v>
      </c>
      <c r="G12" s="27">
        <f>实验室测试环境搭建!G12</f>
        <v>43206</v>
      </c>
      <c r="H12" s="28">
        <f>实验室测试环境搭建!H12</f>
        <v>25</v>
      </c>
      <c r="I12" s="29">
        <f>实验室测试环境搭建!I12</f>
        <v>17</v>
      </c>
      <c r="J12" s="2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26" t="str">
        <f ca="1">IF(ISERROR(VALUE(SUBSTITUTE(OFFSET(A13,-1,0,1,1),".",""))),"0.1",IF(ISERROR(FIND("`",SUBSTITUTE(OFFSET(A13,-1,0,1,1),".","`",1))),OFFSET(A13,-1,0,1,1)&amp;".1",LEFT(OFFSET(A13,-1,0,1,1),FIND("`",SUBSTITUTE(OFFSET(A13,-1,0,1,1),".","`",1)))&amp;IF(ISERROR(FIND("`",SUBSTITUTE(OFFSET(A13,-1,0,1,1),".","`",2))),VALUE(RIGHT(OFFSET(A13,-1,0,1,1),LEN(OFFSET(A13,-1,0,1,1))-FIND("`",SUBSTITUTE(OFFSET(A13,-1,0,1,1),".","`",1))))+1,VALUE(MID(OFFSET(A13,-1,0,1,1),FIND("`",SUBSTITUTE(OFFSET(A13,-1,0,1,1),".","`",1))+1,(FIND("`",SUBSTITUTE(OFFSET(A13,-1,0,1,1),".","`",2))-FIND("`",SUBSTITUTE(OFFSET(A13,-1,0,1,1),".","`",1))-1)))+1)))</f>
        <v>1.5</v>
      </c>
      <c r="B13" s="26" t="str">
        <f>实验室测试环境搭建!B13</f>
        <v>实验室设备部署</v>
      </c>
      <c r="C13" s="26" t="str">
        <f>实验室测试环境搭建!C13</f>
        <v>硬件、坏境验收</v>
      </c>
      <c r="D13" s="26" t="str">
        <f>实验室测试环境搭建!D13</f>
        <v>张登、集成商</v>
      </c>
      <c r="E13" s="26">
        <f>实验室测试环境搭建!E13</f>
        <v>0</v>
      </c>
      <c r="F13" s="27">
        <f>实验室测试环境搭建!F13</f>
        <v>43182</v>
      </c>
      <c r="G13" s="27">
        <f>实验室测试环境搭建!G13</f>
        <v>43211</v>
      </c>
      <c r="H13" s="28">
        <f>实验室测试环境搭建!H13</f>
        <v>30</v>
      </c>
      <c r="I13" s="29">
        <f>实验室测试环境搭建!I13</f>
        <v>21</v>
      </c>
      <c r="J13" s="2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30">
        <v>1.8</v>
      </c>
      <c r="B14" s="26" t="str">
        <f>实验室测试环境搭建!B14</f>
        <v>程序联调</v>
      </c>
      <c r="C14" s="26" t="str">
        <f>实验室测试环境搭建!C14</f>
        <v>系统功能实验、调试</v>
      </c>
      <c r="D14" s="26" t="str">
        <f>实验室测试环境搭建!D14</f>
        <v>张登、王振林</v>
      </c>
      <c r="E14" s="26">
        <f>实验室测试环境搭建!E14</f>
        <v>0</v>
      </c>
      <c r="F14" s="27">
        <f>实验室测试环境搭建!F14</f>
        <v>43212</v>
      </c>
      <c r="G14" s="27">
        <f>实验室测试环境搭建!G14</f>
        <v>43251</v>
      </c>
      <c r="H14" s="28">
        <f>实验室测试环境搭建!H14</f>
        <v>40</v>
      </c>
      <c r="I14" s="29">
        <f>实验室测试环境搭建!I14</f>
        <v>29</v>
      </c>
      <c r="J14" s="2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3" customFormat="1" ht="16.5">
      <c r="A15" s="22" t="str">
        <f ca="1">IF(ISERROR(VALUE(SUBSTITUTE(OFFSET(A15,-1,0,1,1),".",""))),"1",IF(ISERROR(FIND("`",SUBSTITUTE(OFFSET(A15,-1,0,1,1),".","`",1))),TEXT(VALUE(OFFSET(A15,-1,0,1,1))+1,"#"),TEXT(VALUE(LEFT(OFFSET(A15,-1,0,1,1),FIND("`",SUBSTITUTE(OFFSET(A15,-1,0,1,1),".","`",1))-1))+1,"#")))</f>
        <v>2</v>
      </c>
      <c r="B15" s="22" t="str">
        <f>业务规则确定!B8</f>
        <v>业务规则确定</v>
      </c>
      <c r="C15" s="23"/>
      <c r="D15" s="24" t="str">
        <f>业务规则确定!D8</f>
        <v>张登</v>
      </c>
      <c r="E15" s="22">
        <f>业务规则确定!E8</f>
        <v>0</v>
      </c>
      <c r="F15" s="25">
        <f>业务规则确定!F8</f>
        <v>43179</v>
      </c>
      <c r="G15" s="25">
        <f>业务规则确定!G8</f>
        <v>43217</v>
      </c>
      <c r="H15" s="23">
        <f>业务规则确定!H8</f>
        <v>39</v>
      </c>
      <c r="I15" s="23">
        <f>业务规则确定!I8</f>
        <v>29</v>
      </c>
      <c r="J15" s="23"/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  <c r="AU15" s="74"/>
      <c r="AV15" s="74"/>
      <c r="AW15" s="74"/>
      <c r="AX15" s="74"/>
      <c r="AY15" s="74"/>
      <c r="AZ15" s="74"/>
      <c r="BA15" s="74"/>
      <c r="BB15" s="74"/>
      <c r="BC15" s="74"/>
      <c r="BD15" s="74"/>
      <c r="BE15" s="74"/>
      <c r="BF15" s="74"/>
      <c r="BG15" s="74"/>
      <c r="BH15" s="74"/>
      <c r="BI15" s="74"/>
      <c r="BJ15" s="74"/>
      <c r="BK15" s="74"/>
      <c r="BL15" s="74"/>
      <c r="BM15" s="74"/>
      <c r="BN15" s="74"/>
      <c r="BO15" s="74"/>
      <c r="BP15" s="74"/>
      <c r="BQ15" s="74"/>
      <c r="BR15" s="74"/>
      <c r="BS15" s="74"/>
      <c r="BT15" s="74"/>
      <c r="BU15" s="74"/>
      <c r="BV15" s="74"/>
      <c r="BW15" s="74"/>
      <c r="BX15" s="74"/>
      <c r="BY15" s="74"/>
      <c r="BZ15" s="74"/>
      <c r="CA15" s="74"/>
      <c r="CB15" s="74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4"/>
      <c r="DF15" s="74"/>
      <c r="DG15" s="74"/>
      <c r="DH15" s="74"/>
      <c r="DI15" s="74"/>
      <c r="DJ15" s="74"/>
      <c r="DK15" s="74"/>
      <c r="DL15" s="74"/>
      <c r="DM15" s="74"/>
      <c r="DN15" s="74"/>
      <c r="DO15" s="74"/>
      <c r="DP15" s="74"/>
      <c r="DQ15" s="74"/>
      <c r="DR15" s="74"/>
      <c r="DS15" s="74"/>
      <c r="DT15" s="74"/>
      <c r="DU15" s="74"/>
      <c r="DV15" s="74"/>
      <c r="DW15" s="74"/>
      <c r="DX15" s="74"/>
      <c r="DY15" s="74"/>
      <c r="DZ15" s="74"/>
      <c r="EA15" s="74"/>
      <c r="EB15" s="74"/>
      <c r="EC15" s="74"/>
      <c r="ED15" s="74"/>
      <c r="EE15" s="74"/>
      <c r="EF15" s="74"/>
      <c r="EG15" s="74"/>
      <c r="EH15" s="74"/>
      <c r="EI15" s="74"/>
      <c r="EJ15" s="74"/>
      <c r="EK15" s="74"/>
      <c r="EL15" s="74"/>
      <c r="EM15" s="74"/>
    </row>
    <row r="16" spans="1:143" s="44" customFormat="1" ht="16.5">
      <c r="A16" s="26" t="str">
        <f t="shared" ref="A16:A21" ca="1" si="6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2.1</v>
      </c>
      <c r="B16" s="26" t="str">
        <f>业务规则确定!B9</f>
        <v>票务政策会签</v>
      </c>
      <c r="C16" s="26" t="str">
        <f>业务规则确定!C9</f>
        <v>与运营公司沟通</v>
      </c>
      <c r="D16" s="26" t="str">
        <f>业务规则确定!D9</f>
        <v>张登、杨森</v>
      </c>
      <c r="E16" s="26">
        <f>业务规则确定!E9</f>
        <v>0</v>
      </c>
      <c r="F16" s="27">
        <f>业务规则确定!F9</f>
        <v>43179</v>
      </c>
      <c r="G16" s="27">
        <f>业务规则确定!G9</f>
        <v>43218</v>
      </c>
      <c r="H16" s="28">
        <f>业务规则确定!H9</f>
        <v>40</v>
      </c>
      <c r="I16" s="29">
        <f>业务规则确定!I9</f>
        <v>29</v>
      </c>
      <c r="J16" s="28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</row>
    <row r="17" spans="1:143" s="44" customFormat="1" ht="16.5">
      <c r="A17" s="26" t="str">
        <f t="shared" ca="1" si="6"/>
        <v>2.2</v>
      </c>
      <c r="B17" s="26" t="str">
        <f>业务规则确定!B10</f>
        <v>业务规则会签</v>
      </c>
      <c r="C17" s="26" t="str">
        <f>业务规则确定!C10</f>
        <v>与运营公司沟通</v>
      </c>
      <c r="D17" s="26" t="str">
        <f>业务规则确定!D10</f>
        <v>张登、杨森</v>
      </c>
      <c r="E17" s="26">
        <f>业务规则确定!E10</f>
        <v>0</v>
      </c>
      <c r="F17" s="27">
        <f>业务规则确定!F10</f>
        <v>43179</v>
      </c>
      <c r="G17" s="27">
        <f>业务规则确定!G10</f>
        <v>43218</v>
      </c>
      <c r="H17" s="28">
        <f>业务规则确定!H10</f>
        <v>40</v>
      </c>
      <c r="I17" s="29">
        <f>业务规则确定!I10</f>
        <v>29</v>
      </c>
      <c r="J17" s="28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</row>
    <row r="18" spans="1:143" s="44" customFormat="1" ht="16.5">
      <c r="A18" s="26" t="str">
        <f t="shared" ca="1" si="6"/>
        <v>2.3</v>
      </c>
      <c r="B18" s="26" t="str">
        <f>业务规则确定!B11</f>
        <v>站点编码</v>
      </c>
      <c r="C18" s="26" t="str">
        <f>业务规则确定!C11</f>
        <v>与运营公司沟通</v>
      </c>
      <c r="D18" s="26" t="str">
        <f>业务规则确定!D11</f>
        <v>张登、杨森</v>
      </c>
      <c r="E18" s="26">
        <f>业务规则确定!E11</f>
        <v>0</v>
      </c>
      <c r="F18" s="27">
        <f>业务规则确定!F11</f>
        <v>43179</v>
      </c>
      <c r="G18" s="27">
        <f>业务规则确定!G11</f>
        <v>43218</v>
      </c>
      <c r="H18" s="28">
        <f>业务规则确定!H11</f>
        <v>40</v>
      </c>
      <c r="I18" s="29">
        <f>业务规则确定!I11</f>
        <v>29</v>
      </c>
      <c r="J18" s="28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  <c r="BJ18" s="77"/>
      <c r="BK18" s="77"/>
      <c r="BL18" s="77"/>
      <c r="BM18" s="77"/>
      <c r="BN18" s="77"/>
      <c r="BO18" s="77"/>
      <c r="BP18" s="77"/>
      <c r="BQ18" s="77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</row>
    <row r="19" spans="1:143" s="44" customFormat="1" ht="16.5">
      <c r="A19" s="26" t="str">
        <f t="shared" ca="1" si="6"/>
        <v>2.4</v>
      </c>
      <c r="B19" s="26" t="str">
        <f>业务规则确定!B12</f>
        <v>闸机设备信息编码</v>
      </c>
      <c r="C19" s="26" t="str">
        <f>业务规则确定!C12</f>
        <v>与运营公司沟通</v>
      </c>
      <c r="D19" s="26" t="str">
        <f>业务规则确定!D12</f>
        <v>张登、杨森</v>
      </c>
      <c r="E19" s="26">
        <f>业务规则确定!E12</f>
        <v>0</v>
      </c>
      <c r="F19" s="27">
        <f>业务规则确定!F12</f>
        <v>43179</v>
      </c>
      <c r="G19" s="27">
        <f>业务规则确定!G12</f>
        <v>43218</v>
      </c>
      <c r="H19" s="28">
        <f>业务规则确定!H12</f>
        <v>40</v>
      </c>
      <c r="I19" s="29">
        <f>业务规则确定!I12</f>
        <v>29</v>
      </c>
      <c r="J19" s="28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7"/>
      <c r="BH19" s="77"/>
      <c r="BI19" s="77"/>
      <c r="BJ19" s="77"/>
      <c r="BK19" s="77"/>
      <c r="BL19" s="77"/>
      <c r="BM19" s="77"/>
      <c r="BN19" s="77"/>
      <c r="BO19" s="77"/>
      <c r="BP19" s="77"/>
      <c r="BQ19" s="77"/>
      <c r="BR19" s="77"/>
      <c r="BS19" s="77"/>
      <c r="BT19" s="77"/>
      <c r="BU19" s="77"/>
      <c r="BV19" s="77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77"/>
      <c r="CZ19" s="77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77"/>
      <c r="DW19" s="77"/>
      <c r="DX19" s="77"/>
      <c r="DY19" s="77"/>
      <c r="DZ19" s="77"/>
      <c r="EA19" s="77"/>
      <c r="EB19" s="77"/>
      <c r="EC19" s="77"/>
      <c r="ED19" s="77"/>
      <c r="EE19" s="77"/>
      <c r="EF19" s="77"/>
      <c r="EG19" s="77"/>
      <c r="EH19" s="77"/>
      <c r="EI19" s="77"/>
      <c r="EJ19" s="77"/>
      <c r="EK19" s="77"/>
      <c r="EL19" s="77"/>
      <c r="EM19" s="77"/>
    </row>
    <row r="20" spans="1:143" s="43" customFormat="1" ht="16.5">
      <c r="A20" s="22" t="str">
        <f ca="1">IF(ISERROR(VALUE(SUBSTITUTE(OFFSET(A20,-1,0,1,1),".",""))),"1",IF(ISERROR(FIND("`",SUBSTITUTE(OFFSET(A20,-1,0,1,1),".","`",1))),TEXT(VALUE(OFFSET(A20,-1,0,1,1))+1,"#"),TEXT(VALUE(LEFT(OFFSET(A20,-1,0,1,1),FIND("`",SUBSTITUTE(OFFSET(A20,-1,0,1,1),".","`",1))-1))+1,"#")))</f>
        <v>3</v>
      </c>
      <c r="B20" s="22" t="str">
        <f>二维码过闸项目建设!B8</f>
        <v>二维码过闸项目建设</v>
      </c>
      <c r="C20" s="22"/>
      <c r="D20" s="22" t="str">
        <f>二维码过闸项目建设!D8</f>
        <v>惠鹏程</v>
      </c>
      <c r="E20" s="22">
        <f>二维码过闸项目建设!E8</f>
        <v>0</v>
      </c>
      <c r="F20" s="25">
        <f>二维码过闸项目建设!F8</f>
        <v>43179</v>
      </c>
      <c r="G20" s="25">
        <f>二维码过闸项目建设!G8</f>
        <v>43261</v>
      </c>
      <c r="H20" s="23">
        <f>二维码过闸项目建设!H8</f>
        <v>83</v>
      </c>
      <c r="I20" s="23">
        <f>二维码过闸项目建设!I8</f>
        <v>59</v>
      </c>
      <c r="J20" s="23"/>
      <c r="K20" s="74"/>
      <c r="L20" s="74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74"/>
      <c r="BD20" s="74"/>
      <c r="BE20" s="74"/>
      <c r="BF20" s="74"/>
      <c r="BG20" s="74"/>
      <c r="BH20" s="74"/>
      <c r="BI20" s="74"/>
      <c r="BJ20" s="74"/>
      <c r="BK20" s="74"/>
      <c r="BL20" s="74"/>
      <c r="BM20" s="74"/>
      <c r="BN20" s="74"/>
      <c r="BO20" s="74"/>
      <c r="BP20" s="74"/>
      <c r="BQ20" s="74"/>
      <c r="BR20" s="74"/>
      <c r="BS20" s="74"/>
      <c r="BT20" s="74"/>
      <c r="BU20" s="74"/>
      <c r="BV20" s="74"/>
      <c r="BW20" s="74"/>
      <c r="BX20" s="74"/>
      <c r="BY20" s="74"/>
      <c r="BZ20" s="74"/>
      <c r="CA20" s="74"/>
      <c r="CB20" s="74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4"/>
      <c r="DF20" s="74"/>
      <c r="DG20" s="74"/>
      <c r="DH20" s="74"/>
      <c r="DI20" s="74"/>
      <c r="DJ20" s="74"/>
      <c r="DK20" s="74"/>
      <c r="DL20" s="74"/>
      <c r="DM20" s="74"/>
      <c r="DN20" s="74"/>
      <c r="DO20" s="74"/>
      <c r="DP20" s="74"/>
      <c r="DQ20" s="74"/>
      <c r="DR20" s="74"/>
      <c r="DS20" s="74"/>
      <c r="DT20" s="74"/>
      <c r="DU20" s="74"/>
      <c r="DV20" s="74"/>
      <c r="DW20" s="74"/>
      <c r="DX20" s="74"/>
      <c r="DY20" s="74"/>
      <c r="DZ20" s="74"/>
      <c r="EA20" s="74"/>
      <c r="EB20" s="74"/>
      <c r="EC20" s="74"/>
      <c r="ED20" s="74"/>
      <c r="EE20" s="74"/>
      <c r="EF20" s="74"/>
      <c r="EG20" s="74"/>
      <c r="EH20" s="74"/>
      <c r="EI20" s="74"/>
      <c r="EJ20" s="74"/>
      <c r="EK20" s="74"/>
      <c r="EL20" s="74"/>
      <c r="EM20" s="74"/>
    </row>
    <row r="21" spans="1:143" s="44" customFormat="1" ht="16.5">
      <c r="A21" s="26" t="str">
        <f t="shared" ca="1" si="6"/>
        <v>3.1</v>
      </c>
      <c r="B21" s="26" t="str">
        <f>二维码过闸项目建设!B9</f>
        <v>二维码过闸系统建设需求书</v>
      </c>
      <c r="C21" s="26" t="str">
        <f>二维码过闸项目建设!C9</f>
        <v>软硬件需求、资料需求</v>
      </c>
      <c r="D21" s="26"/>
      <c r="E21" s="26">
        <f>二维码过闸项目建设!E9</f>
        <v>0</v>
      </c>
      <c r="F21" s="27">
        <f>二维码过闸项目建设!F9</f>
        <v>43184</v>
      </c>
      <c r="G21" s="27">
        <f>二维码过闸项目建设!G9</f>
        <v>43196</v>
      </c>
      <c r="H21" s="28">
        <f>二维码过闸项目建设!H9</f>
        <v>13</v>
      </c>
      <c r="I21" s="29">
        <f>二维码过闸项目建设!I9</f>
        <v>10</v>
      </c>
      <c r="J21" s="28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</row>
    <row r="22" spans="1:143" s="44" customFormat="1" ht="16.5">
      <c r="A22" s="30">
        <v>4.2</v>
      </c>
      <c r="B22" s="26" t="str">
        <f>二维码过闸项目建设!B10</f>
        <v>二维码过闸系统建设方案确认</v>
      </c>
      <c r="C22" s="26" t="str">
        <f>二维码过闸项目建设!C10</f>
        <v>投资、可行性、等</v>
      </c>
      <c r="D22" s="26"/>
      <c r="E22" s="26">
        <f>二维码过闸项目建设!E10</f>
        <v>0</v>
      </c>
      <c r="F22" s="27">
        <f>二维码过闸项目建设!F10</f>
        <v>43197</v>
      </c>
      <c r="G22" s="27">
        <f>二维码过闸项目建设!G10</f>
        <v>43201</v>
      </c>
      <c r="H22" s="28">
        <f>二维码过闸项目建设!H10</f>
        <v>5</v>
      </c>
      <c r="I22" s="29">
        <f>二维码过闸项目建设!I10</f>
        <v>3</v>
      </c>
      <c r="J22" s="28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  <c r="BC22" s="77"/>
      <c r="BD22" s="77"/>
      <c r="BE22" s="77"/>
      <c r="BF22" s="77"/>
      <c r="BG22" s="77"/>
      <c r="BH22" s="77"/>
      <c r="BI22" s="77"/>
      <c r="BJ22" s="77"/>
      <c r="BK22" s="77"/>
      <c r="BL22" s="77"/>
      <c r="BM22" s="77"/>
      <c r="BN22" s="77"/>
      <c r="BO22" s="77"/>
      <c r="BP22" s="77"/>
      <c r="BQ22" s="77"/>
      <c r="BR22" s="77"/>
      <c r="BS22" s="77"/>
      <c r="BT22" s="77"/>
      <c r="BU22" s="77"/>
      <c r="BV22" s="77"/>
      <c r="BW22" s="77"/>
      <c r="BX22" s="77"/>
      <c r="BY22" s="77"/>
      <c r="BZ22" s="77"/>
      <c r="CA22" s="77"/>
      <c r="CB22" s="77"/>
      <c r="CC22" s="77"/>
      <c r="CD22" s="77"/>
      <c r="CE22" s="77"/>
      <c r="CF22" s="77"/>
      <c r="CG22" s="77"/>
      <c r="CH22" s="77"/>
      <c r="CI22" s="77"/>
      <c r="CJ22" s="77"/>
      <c r="CK22" s="77"/>
      <c r="CL22" s="77"/>
      <c r="CM22" s="77"/>
      <c r="CN22" s="77"/>
      <c r="CO22" s="77"/>
      <c r="CP22" s="77"/>
      <c r="CQ22" s="77"/>
      <c r="CR22" s="77"/>
      <c r="CS22" s="77"/>
      <c r="CT22" s="77"/>
      <c r="CU22" s="77"/>
      <c r="CV22" s="77"/>
      <c r="CW22" s="77"/>
      <c r="CX22" s="77"/>
      <c r="CY22" s="77"/>
      <c r="CZ22" s="77"/>
      <c r="DA22" s="77"/>
      <c r="DB22" s="77"/>
      <c r="DC22" s="77"/>
      <c r="DD22" s="77"/>
      <c r="DE22" s="77"/>
      <c r="DF22" s="77"/>
      <c r="DG22" s="77"/>
      <c r="DH22" s="77"/>
      <c r="DI22" s="77"/>
      <c r="DJ22" s="77"/>
      <c r="DK22" s="77"/>
      <c r="DL22" s="77"/>
      <c r="DM22" s="77"/>
      <c r="DN22" s="77"/>
      <c r="DO22" s="77"/>
      <c r="DP22" s="77"/>
      <c r="DQ22" s="77"/>
      <c r="DR22" s="77"/>
      <c r="DS22" s="77"/>
      <c r="DT22" s="77"/>
      <c r="DU22" s="77"/>
      <c r="DV22" s="77"/>
      <c r="DW22" s="77"/>
      <c r="DX22" s="77"/>
      <c r="DY22" s="77"/>
      <c r="DZ22" s="77"/>
      <c r="EA22" s="77"/>
      <c r="EB22" s="77"/>
      <c r="EC22" s="77"/>
      <c r="ED22" s="77"/>
      <c r="EE22" s="77"/>
      <c r="EF22" s="77"/>
      <c r="EG22" s="77"/>
      <c r="EH22" s="77"/>
      <c r="EI22" s="77"/>
      <c r="EJ22" s="77"/>
      <c r="EK22" s="77"/>
      <c r="EL22" s="77"/>
      <c r="EM22" s="77"/>
    </row>
    <row r="23" spans="1:143" s="44" customFormat="1" ht="16.5">
      <c r="A23" s="26" t="str">
        <f t="shared" ref="A23:A28" ca="1" si="7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4.3</v>
      </c>
      <c r="B23" s="26" t="str">
        <f>二维码过闸项目建设!B11</f>
        <v>二维码系统建设集成确认</v>
      </c>
      <c r="C23" s="26" t="str">
        <f>二维码过闸项目建设!C11</f>
        <v>招投标流程、城轨流程</v>
      </c>
      <c r="D23" s="26"/>
      <c r="E23" s="26">
        <f>二维码过闸项目建设!E11</f>
        <v>0</v>
      </c>
      <c r="F23" s="27">
        <f>二维码过闸项目建设!F11</f>
        <v>43202</v>
      </c>
      <c r="G23" s="27">
        <f>二维码过闸项目建设!G11</f>
        <v>43217</v>
      </c>
      <c r="H23" s="28">
        <f>二维码过闸项目建设!H11</f>
        <v>16</v>
      </c>
      <c r="I23" s="29">
        <f>二维码过闸项目建设!I11</f>
        <v>12</v>
      </c>
      <c r="J23" s="28"/>
      <c r="K23" s="77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  <c r="AK23" s="77"/>
      <c r="AL23" s="77"/>
      <c r="AM23" s="77"/>
      <c r="AN23" s="77"/>
      <c r="AO23" s="77"/>
      <c r="AP23" s="77"/>
      <c r="AQ23" s="77"/>
      <c r="AR23" s="77"/>
      <c r="AS23" s="77"/>
      <c r="AT23" s="77"/>
      <c r="AU23" s="77"/>
      <c r="AV23" s="77"/>
      <c r="AW23" s="77"/>
      <c r="AX23" s="77"/>
      <c r="AY23" s="77"/>
      <c r="AZ23" s="77"/>
      <c r="BA23" s="77"/>
      <c r="BB23" s="77"/>
      <c r="BC23" s="77"/>
      <c r="BD23" s="77"/>
      <c r="BE23" s="77"/>
      <c r="BF23" s="77"/>
      <c r="BG23" s="77"/>
      <c r="BH23" s="77"/>
      <c r="BI23" s="77"/>
      <c r="BJ23" s="77"/>
      <c r="BK23" s="77"/>
      <c r="BL23" s="77"/>
      <c r="BM23" s="77"/>
      <c r="BN23" s="77"/>
      <c r="BO23" s="77"/>
      <c r="BP23" s="77"/>
      <c r="BQ23" s="77"/>
      <c r="BR23" s="77"/>
      <c r="BS23" s="77"/>
      <c r="BT23" s="77"/>
      <c r="BU23" s="77"/>
      <c r="BV23" s="77"/>
      <c r="BW23" s="77"/>
      <c r="BX23" s="77"/>
      <c r="BY23" s="77"/>
      <c r="BZ23" s="77"/>
      <c r="CA23" s="77"/>
      <c r="CB23" s="77"/>
      <c r="CC23" s="77"/>
      <c r="CD23" s="77"/>
      <c r="CE23" s="77"/>
      <c r="CF23" s="77"/>
      <c r="CG23" s="77"/>
      <c r="CH23" s="77"/>
      <c r="CI23" s="77"/>
      <c r="CJ23" s="77"/>
      <c r="CK23" s="77"/>
      <c r="CL23" s="77"/>
      <c r="CM23" s="77"/>
      <c r="CN23" s="77"/>
      <c r="CO23" s="77"/>
      <c r="CP23" s="77"/>
      <c r="CQ23" s="77"/>
      <c r="CR23" s="77"/>
      <c r="CS23" s="77"/>
      <c r="CT23" s="77"/>
      <c r="CU23" s="77"/>
      <c r="CV23" s="77"/>
      <c r="CW23" s="77"/>
      <c r="CX23" s="77"/>
      <c r="CY23" s="77"/>
      <c r="CZ23" s="77"/>
      <c r="DA23" s="77"/>
      <c r="DB23" s="77"/>
      <c r="DC23" s="77"/>
      <c r="DD23" s="77"/>
      <c r="DE23" s="77"/>
      <c r="DF23" s="77"/>
      <c r="DG23" s="77"/>
      <c r="DH23" s="77"/>
      <c r="DI23" s="77"/>
      <c r="DJ23" s="77"/>
      <c r="DK23" s="77"/>
      <c r="DL23" s="77"/>
      <c r="DM23" s="77"/>
      <c r="DN23" s="77"/>
      <c r="DO23" s="77"/>
      <c r="DP23" s="77"/>
      <c r="DQ23" s="77"/>
      <c r="DR23" s="77"/>
      <c r="DS23" s="77"/>
      <c r="DT23" s="77"/>
      <c r="DU23" s="77"/>
      <c r="DV23" s="77"/>
      <c r="DW23" s="77"/>
      <c r="DX23" s="77"/>
      <c r="DY23" s="77"/>
      <c r="DZ23" s="77"/>
      <c r="EA23" s="77"/>
      <c r="EB23" s="77"/>
      <c r="EC23" s="77"/>
      <c r="ED23" s="77"/>
      <c r="EE23" s="77"/>
      <c r="EF23" s="77"/>
      <c r="EG23" s="77"/>
      <c r="EH23" s="77"/>
      <c r="EI23" s="77"/>
      <c r="EJ23" s="77"/>
      <c r="EK23" s="77"/>
      <c r="EL23" s="77"/>
      <c r="EM23" s="77"/>
    </row>
    <row r="24" spans="1:143" s="44" customFormat="1" ht="16.5">
      <c r="A24" s="26" t="str">
        <f t="shared" ca="1" si="7"/>
        <v>4.4</v>
      </c>
      <c r="B24" s="26" t="str">
        <f>二维码过闸项目建设!B12</f>
        <v>二维码扫码过闸系统建设</v>
      </c>
      <c r="C24" s="26" t="str">
        <f>二维码过闸项目建设!C12</f>
        <v>中标单位执行</v>
      </c>
      <c r="D24" s="26"/>
      <c r="E24" s="26">
        <f>二维码过闸项目建设!E12</f>
        <v>0</v>
      </c>
      <c r="F24" s="27">
        <f>二维码过闸项目建设!F12</f>
        <v>43218</v>
      </c>
      <c r="G24" s="27">
        <f>二维码过闸项目建设!G12</f>
        <v>43257</v>
      </c>
      <c r="H24" s="28">
        <f>二维码过闸项目建设!H12</f>
        <v>40</v>
      </c>
      <c r="I24" s="29">
        <f>二维码过闸项目建设!I12</f>
        <v>28</v>
      </c>
      <c r="J24" s="28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  <c r="AE24" s="77"/>
      <c r="AF24" s="77"/>
      <c r="AG24" s="77"/>
      <c r="AH24" s="77"/>
      <c r="AI24" s="77"/>
      <c r="AJ24" s="77"/>
      <c r="AK24" s="77"/>
      <c r="AL24" s="77"/>
      <c r="AM24" s="77"/>
      <c r="AN24" s="77"/>
      <c r="AO24" s="77"/>
      <c r="AP24" s="77"/>
      <c r="AQ24" s="77"/>
      <c r="AR24" s="77"/>
      <c r="AS24" s="77"/>
      <c r="AT24" s="77"/>
      <c r="AU24" s="77"/>
      <c r="AV24" s="77"/>
      <c r="AW24" s="77"/>
      <c r="AX24" s="77"/>
      <c r="AY24" s="77"/>
      <c r="AZ24" s="77"/>
      <c r="BA24" s="77"/>
      <c r="BB24" s="77"/>
      <c r="BC24" s="77"/>
      <c r="BD24" s="77"/>
      <c r="BE24" s="77"/>
      <c r="BF24" s="77"/>
      <c r="BG24" s="77"/>
      <c r="BH24" s="77"/>
      <c r="BI24" s="77"/>
      <c r="BJ24" s="77"/>
      <c r="BK24" s="77"/>
      <c r="BL24" s="77"/>
      <c r="BM24" s="77"/>
      <c r="BN24" s="77"/>
      <c r="BO24" s="77"/>
      <c r="BP24" s="77"/>
      <c r="BQ24" s="77"/>
      <c r="BR24" s="77"/>
      <c r="BS24" s="77"/>
      <c r="BT24" s="77"/>
      <c r="BU24" s="77"/>
      <c r="BV24" s="77"/>
      <c r="BW24" s="77"/>
      <c r="BX24" s="77"/>
      <c r="BY24" s="77"/>
      <c r="BZ24" s="77"/>
      <c r="CA24" s="77"/>
      <c r="CB24" s="77"/>
      <c r="CC24" s="77"/>
      <c r="CD24" s="77"/>
      <c r="CE24" s="77"/>
      <c r="CF24" s="77"/>
      <c r="CG24" s="77"/>
      <c r="CH24" s="77"/>
      <c r="CI24" s="77"/>
      <c r="CJ24" s="77"/>
      <c r="CK24" s="77"/>
      <c r="CL24" s="77"/>
      <c r="CM24" s="77"/>
      <c r="CN24" s="77"/>
      <c r="CO24" s="77"/>
      <c r="CP24" s="77"/>
      <c r="CQ24" s="77"/>
      <c r="CR24" s="77"/>
      <c r="CS24" s="77"/>
      <c r="CT24" s="77"/>
      <c r="CU24" s="77"/>
      <c r="CV24" s="77"/>
      <c r="CW24" s="77"/>
      <c r="CX24" s="77"/>
      <c r="CY24" s="77"/>
      <c r="CZ24" s="77"/>
      <c r="DA24" s="77"/>
      <c r="DB24" s="77"/>
      <c r="DC24" s="77"/>
      <c r="DD24" s="77"/>
      <c r="DE24" s="77"/>
      <c r="DF24" s="77"/>
      <c r="DG24" s="77"/>
      <c r="DH24" s="77"/>
      <c r="DI24" s="77"/>
      <c r="DJ24" s="77"/>
      <c r="DK24" s="77"/>
      <c r="DL24" s="77"/>
      <c r="DM24" s="77"/>
      <c r="DN24" s="77"/>
      <c r="DO24" s="77"/>
      <c r="DP24" s="77"/>
      <c r="DQ24" s="77"/>
      <c r="DR24" s="77"/>
      <c r="DS24" s="77"/>
      <c r="DT24" s="77"/>
      <c r="DU24" s="77"/>
      <c r="DV24" s="77"/>
      <c r="DW24" s="77"/>
      <c r="DX24" s="77"/>
      <c r="DY24" s="77"/>
      <c r="DZ24" s="77"/>
      <c r="EA24" s="77"/>
      <c r="EB24" s="77"/>
      <c r="EC24" s="77"/>
      <c r="ED24" s="77"/>
      <c r="EE24" s="77"/>
      <c r="EF24" s="77"/>
      <c r="EG24" s="77"/>
      <c r="EH24" s="77"/>
      <c r="EI24" s="77"/>
      <c r="EJ24" s="77"/>
      <c r="EK24" s="77"/>
      <c r="EL24" s="77"/>
      <c r="EM24" s="77"/>
    </row>
    <row r="25" spans="1:143" s="44" customFormat="1" ht="16.5">
      <c r="A25" s="26" t="str">
        <f t="shared" ca="1" si="7"/>
        <v>4.5</v>
      </c>
      <c r="B25" s="26" t="str">
        <f>二维码过闸项目建设!B13</f>
        <v>多元化支付平台软件开发</v>
      </c>
      <c r="C25" s="26" t="str">
        <f>二维码过闸项目建设!C13</f>
        <v>软件开发</v>
      </c>
      <c r="D25" s="26" t="str">
        <f>二维码过闸项目建设!D13</f>
        <v>张登</v>
      </c>
      <c r="E25" s="26" t="e">
        <f>二维码过闸项目建设!E13</f>
        <v>#REF!</v>
      </c>
      <c r="F25" s="27">
        <f>二维码过闸项目建设!F13</f>
        <v>43218</v>
      </c>
      <c r="G25" s="27">
        <f>二维码过闸项目建设!G13</f>
        <v>43237</v>
      </c>
      <c r="H25" s="28">
        <f>二维码过闸项目建设!H13</f>
        <v>20</v>
      </c>
      <c r="I25" s="29">
        <f>二维码过闸项目建设!I13</f>
        <v>14</v>
      </c>
      <c r="J25" s="28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  <c r="AE25" s="77"/>
      <c r="AF25" s="77"/>
      <c r="AG25" s="77"/>
      <c r="AH25" s="77"/>
      <c r="AI25" s="77"/>
      <c r="AJ25" s="77"/>
      <c r="AK25" s="77"/>
      <c r="AL25" s="77"/>
      <c r="AM25" s="77"/>
      <c r="AN25" s="77"/>
      <c r="AO25" s="77"/>
      <c r="AP25" s="77"/>
      <c r="AQ25" s="77"/>
      <c r="AR25" s="77"/>
      <c r="AS25" s="77"/>
      <c r="AT25" s="77"/>
      <c r="AU25" s="77"/>
      <c r="AV25" s="77"/>
      <c r="AW25" s="77"/>
      <c r="AX25" s="77"/>
      <c r="AY25" s="77"/>
      <c r="AZ25" s="77"/>
      <c r="BA25" s="77"/>
      <c r="BB25" s="77"/>
      <c r="BC25" s="77"/>
      <c r="BD25" s="77"/>
      <c r="BE25" s="77"/>
      <c r="BF25" s="77"/>
      <c r="BG25" s="77"/>
      <c r="BH25" s="77"/>
      <c r="BI25" s="77"/>
      <c r="BJ25" s="77"/>
      <c r="BK25" s="77"/>
      <c r="BL25" s="77"/>
      <c r="BM25" s="77"/>
      <c r="BN25" s="77"/>
      <c r="BO25" s="77"/>
      <c r="BP25" s="77"/>
      <c r="BQ25" s="77"/>
      <c r="BR25" s="77"/>
      <c r="BS25" s="77"/>
      <c r="BT25" s="77"/>
      <c r="BU25" s="77"/>
      <c r="BV25" s="77"/>
      <c r="BW25" s="77"/>
      <c r="BX25" s="77"/>
      <c r="BY25" s="77"/>
      <c r="BZ25" s="77"/>
      <c r="CA25" s="77"/>
      <c r="CB25" s="77"/>
      <c r="CC25" s="77"/>
      <c r="CD25" s="77"/>
      <c r="CE25" s="77"/>
      <c r="CF25" s="77"/>
      <c r="CG25" s="77"/>
      <c r="CH25" s="77"/>
      <c r="CI25" s="77"/>
      <c r="CJ25" s="77"/>
      <c r="CK25" s="77"/>
      <c r="CL25" s="77"/>
      <c r="CM25" s="77"/>
      <c r="CN25" s="77"/>
      <c r="CO25" s="77"/>
      <c r="CP25" s="77"/>
      <c r="CQ25" s="77"/>
      <c r="CR25" s="77"/>
      <c r="CS25" s="77"/>
      <c r="CT25" s="77"/>
      <c r="CU25" s="77"/>
      <c r="CV25" s="77"/>
      <c r="CW25" s="77"/>
      <c r="CX25" s="77"/>
      <c r="CY25" s="77"/>
      <c r="CZ25" s="77"/>
      <c r="DA25" s="77"/>
      <c r="DB25" s="77"/>
      <c r="DC25" s="77"/>
      <c r="DD25" s="77"/>
      <c r="DE25" s="77"/>
      <c r="DF25" s="77"/>
      <c r="DG25" s="77"/>
      <c r="DH25" s="77"/>
      <c r="DI25" s="77"/>
      <c r="DJ25" s="77"/>
      <c r="DK25" s="77"/>
      <c r="DL25" s="77"/>
      <c r="DM25" s="77"/>
      <c r="DN25" s="77"/>
      <c r="DO25" s="77"/>
      <c r="DP25" s="77"/>
      <c r="DQ25" s="77"/>
      <c r="DR25" s="77"/>
      <c r="DS25" s="77"/>
      <c r="DT25" s="77"/>
      <c r="DU25" s="77"/>
      <c r="DV25" s="77"/>
      <c r="DW25" s="77"/>
      <c r="DX25" s="77"/>
      <c r="DY25" s="77"/>
      <c r="DZ25" s="77"/>
      <c r="EA25" s="77"/>
      <c r="EB25" s="77"/>
      <c r="EC25" s="77"/>
      <c r="ED25" s="77"/>
      <c r="EE25" s="77"/>
      <c r="EF25" s="77"/>
      <c r="EG25" s="77"/>
      <c r="EH25" s="77"/>
      <c r="EI25" s="77"/>
      <c r="EJ25" s="77"/>
      <c r="EK25" s="77"/>
      <c r="EL25" s="77"/>
      <c r="EM25" s="77"/>
    </row>
    <row r="26" spans="1:143" s="44" customFormat="1" ht="16.5">
      <c r="A26" s="26" t="str">
        <f t="shared" ca="1" si="7"/>
        <v>4.6</v>
      </c>
      <c r="B26" s="26" t="str">
        <f>二维码过闸项目建设!B14</f>
        <v>AFC系统软件升级</v>
      </c>
      <c r="C26" s="26" t="str">
        <f>二维码过闸项目建设!C14</f>
        <v>AFC集成商对原系统进行升级</v>
      </c>
      <c r="D26" s="26" t="str">
        <f>二维码过闸项目建设!D14</f>
        <v>张登</v>
      </c>
      <c r="E26" s="26" t="e">
        <f>二维码过闸项目建设!E14</f>
        <v>#REF!</v>
      </c>
      <c r="F26" s="27">
        <f>二维码过闸项目建设!F14</f>
        <v>43218</v>
      </c>
      <c r="G26" s="27">
        <f>二维码过闸项目建设!G14</f>
        <v>43262</v>
      </c>
      <c r="H26" s="28">
        <f>二维码过闸项目建设!H14</f>
        <v>45</v>
      </c>
      <c r="I26" s="29">
        <f>二维码过闸项目建设!I14</f>
        <v>31</v>
      </c>
      <c r="J26" s="28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  <c r="AU26" s="77"/>
      <c r="AV26" s="77"/>
      <c r="AW26" s="77"/>
      <c r="AX26" s="77"/>
      <c r="AY26" s="77"/>
      <c r="AZ26" s="77"/>
      <c r="BA26" s="77"/>
      <c r="BB26" s="77"/>
      <c r="BC26" s="77"/>
      <c r="BD26" s="77"/>
      <c r="BE26" s="77"/>
      <c r="BF26" s="77"/>
      <c r="BG26" s="77"/>
      <c r="BH26" s="77"/>
      <c r="BI26" s="77"/>
      <c r="BJ26" s="77"/>
      <c r="BK26" s="77"/>
      <c r="BL26" s="77"/>
      <c r="BM26" s="77"/>
      <c r="BN26" s="77"/>
      <c r="BO26" s="77"/>
      <c r="BP26" s="77"/>
      <c r="BQ26" s="77"/>
      <c r="BR26" s="77"/>
      <c r="BS26" s="77"/>
      <c r="BT26" s="77"/>
      <c r="BU26" s="77"/>
      <c r="BV26" s="77"/>
      <c r="BW26" s="77"/>
      <c r="BX26" s="77"/>
      <c r="BY26" s="77"/>
      <c r="BZ26" s="77"/>
      <c r="CA26" s="77"/>
      <c r="CB26" s="77"/>
      <c r="CC26" s="77"/>
      <c r="CD26" s="77"/>
      <c r="CE26" s="77"/>
      <c r="CF26" s="77"/>
      <c r="CG26" s="77"/>
      <c r="CH26" s="77"/>
      <c r="CI26" s="77"/>
      <c r="CJ26" s="77"/>
      <c r="CK26" s="77"/>
      <c r="CL26" s="77"/>
      <c r="CM26" s="77"/>
      <c r="CN26" s="77"/>
      <c r="CO26" s="77"/>
      <c r="CP26" s="77"/>
      <c r="CQ26" s="77"/>
      <c r="CR26" s="77"/>
      <c r="CS26" s="77"/>
      <c r="CT26" s="77"/>
      <c r="CU26" s="77"/>
      <c r="CV26" s="77"/>
      <c r="CW26" s="77"/>
      <c r="CX26" s="77"/>
      <c r="CY26" s="77"/>
      <c r="CZ26" s="77"/>
      <c r="DA26" s="77"/>
      <c r="DB26" s="77"/>
      <c r="DC26" s="77"/>
      <c r="DD26" s="77"/>
      <c r="DE26" s="77"/>
      <c r="DF26" s="77"/>
      <c r="DG26" s="77"/>
      <c r="DH26" s="77"/>
      <c r="DI26" s="77"/>
      <c r="DJ26" s="77"/>
      <c r="DK26" s="77"/>
      <c r="DL26" s="77"/>
      <c r="DM26" s="77"/>
      <c r="DN26" s="77"/>
      <c r="DO26" s="77"/>
      <c r="DP26" s="77"/>
      <c r="DQ26" s="77"/>
      <c r="DR26" s="77"/>
      <c r="DS26" s="77"/>
      <c r="DT26" s="77"/>
      <c r="DU26" s="77"/>
      <c r="DV26" s="77"/>
      <c r="DW26" s="77"/>
      <c r="DX26" s="77"/>
      <c r="DY26" s="77"/>
      <c r="DZ26" s="77"/>
      <c r="EA26" s="77"/>
      <c r="EB26" s="77"/>
      <c r="EC26" s="77"/>
      <c r="ED26" s="77"/>
      <c r="EE26" s="77"/>
      <c r="EF26" s="77"/>
      <c r="EG26" s="77"/>
      <c r="EH26" s="77"/>
      <c r="EI26" s="77"/>
      <c r="EJ26" s="77"/>
      <c r="EK26" s="77"/>
      <c r="EL26" s="77"/>
      <c r="EM26" s="77"/>
    </row>
    <row r="27" spans="1:143" s="44" customFormat="1" ht="16.5">
      <c r="A27" s="26" t="str">
        <f t="shared" ca="1" si="7"/>
        <v>4.7</v>
      </c>
      <c r="B27" s="26" t="str">
        <f>二维码过闸项目建设!B15</f>
        <v>ACC系统软件升级</v>
      </c>
      <c r="C27" s="26" t="str">
        <f>二维码过闸项目建设!C15</f>
        <v>ACC集成商对原系统进行升级</v>
      </c>
      <c r="D27" s="26" t="str">
        <f>二维码过闸项目建设!D15</f>
        <v>张登</v>
      </c>
      <c r="E27" s="26" t="e">
        <f>二维码过闸项目建设!E15</f>
        <v>#REF!</v>
      </c>
      <c r="F27" s="27">
        <f>二维码过闸项目建设!F15</f>
        <v>43218</v>
      </c>
      <c r="G27" s="27">
        <f>二维码过闸项目建设!G15</f>
        <v>43262</v>
      </c>
      <c r="H27" s="28">
        <f>二维码过闸项目建设!H15</f>
        <v>45</v>
      </c>
      <c r="I27" s="29">
        <f>二维码过闸项目建设!I15</f>
        <v>31</v>
      </c>
      <c r="J27" s="28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  <c r="AU27" s="77"/>
      <c r="AV27" s="77"/>
      <c r="AW27" s="77"/>
      <c r="AX27" s="77"/>
      <c r="AY27" s="77"/>
      <c r="AZ27" s="77"/>
      <c r="BA27" s="77"/>
      <c r="BB27" s="77"/>
      <c r="BC27" s="77"/>
      <c r="BD27" s="77"/>
      <c r="BE27" s="77"/>
      <c r="BF27" s="77"/>
      <c r="BG27" s="77"/>
      <c r="BH27" s="77"/>
      <c r="BI27" s="77"/>
      <c r="BJ27" s="77"/>
      <c r="BK27" s="77"/>
      <c r="BL27" s="77"/>
      <c r="BM27" s="77"/>
      <c r="BN27" s="77"/>
      <c r="BO27" s="77"/>
      <c r="BP27" s="77"/>
      <c r="BQ27" s="77"/>
      <c r="BR27" s="77"/>
      <c r="BS27" s="77"/>
      <c r="BT27" s="77"/>
      <c r="BU27" s="77"/>
      <c r="BV27" s="77"/>
      <c r="BW27" s="77"/>
      <c r="BX27" s="77"/>
      <c r="BY27" s="77"/>
      <c r="BZ27" s="77"/>
      <c r="CA27" s="77"/>
      <c r="CB27" s="77"/>
      <c r="CC27" s="77"/>
      <c r="CD27" s="77"/>
      <c r="CE27" s="77"/>
      <c r="CF27" s="77"/>
      <c r="CG27" s="77"/>
      <c r="CH27" s="77"/>
      <c r="CI27" s="77"/>
      <c r="CJ27" s="77"/>
      <c r="CK27" s="77"/>
      <c r="CL27" s="77"/>
      <c r="CM27" s="77"/>
      <c r="CN27" s="77"/>
      <c r="CO27" s="77"/>
      <c r="CP27" s="77"/>
      <c r="CQ27" s="77"/>
      <c r="CR27" s="77"/>
      <c r="CS27" s="77"/>
      <c r="CT27" s="77"/>
      <c r="CU27" s="77"/>
      <c r="CV27" s="77"/>
      <c r="CW27" s="77"/>
      <c r="CX27" s="77"/>
      <c r="CY27" s="77"/>
      <c r="CZ27" s="77"/>
      <c r="DA27" s="77"/>
      <c r="DB27" s="77"/>
      <c r="DC27" s="77"/>
      <c r="DD27" s="77"/>
      <c r="DE27" s="77"/>
      <c r="DF27" s="77"/>
      <c r="DG27" s="77"/>
      <c r="DH27" s="77"/>
      <c r="DI27" s="77"/>
      <c r="DJ27" s="77"/>
      <c r="DK27" s="77"/>
      <c r="DL27" s="77"/>
      <c r="DM27" s="77"/>
      <c r="DN27" s="77"/>
      <c r="DO27" s="77"/>
      <c r="DP27" s="77"/>
      <c r="DQ27" s="77"/>
      <c r="DR27" s="77"/>
      <c r="DS27" s="77"/>
      <c r="DT27" s="77"/>
      <c r="DU27" s="77"/>
      <c r="DV27" s="77"/>
      <c r="DW27" s="77"/>
      <c r="DX27" s="77"/>
      <c r="DY27" s="77"/>
      <c r="DZ27" s="77"/>
      <c r="EA27" s="77"/>
      <c r="EB27" s="77"/>
      <c r="EC27" s="77"/>
      <c r="ED27" s="77"/>
      <c r="EE27" s="77"/>
      <c r="EF27" s="77"/>
      <c r="EG27" s="77"/>
      <c r="EH27" s="77"/>
      <c r="EI27" s="77"/>
      <c r="EJ27" s="77"/>
      <c r="EK27" s="77"/>
      <c r="EL27" s="77"/>
      <c r="EM27" s="77"/>
    </row>
    <row r="28" spans="1:143" s="44" customFormat="1" ht="16.5">
      <c r="A28" s="26" t="str">
        <f t="shared" ca="1" si="7"/>
        <v>4.8</v>
      </c>
      <c r="B28" s="26" t="str">
        <f>二维码过闸项目建设!B16</f>
        <v>二维码过闸系统调试</v>
      </c>
      <c r="C28" s="26" t="str">
        <f>二维码过闸项目建设!C16</f>
        <v>小码与建设单位流程</v>
      </c>
      <c r="D28" s="26"/>
      <c r="E28" s="26">
        <f>二维码过闸项目建设!E16</f>
        <v>0</v>
      </c>
      <c r="F28" s="27">
        <f>二维码过闸项目建设!F16</f>
        <v>43247</v>
      </c>
      <c r="G28" s="27">
        <f>二维码过闸项目建设!G16</f>
        <v>43250</v>
      </c>
      <c r="H28" s="28">
        <f>二维码过闸项目建设!H16</f>
        <v>4</v>
      </c>
      <c r="I28" s="29">
        <f>二维码过闸项目建设!I16</f>
        <v>3</v>
      </c>
      <c r="J28" s="28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  <c r="BC28" s="77"/>
      <c r="BD28" s="77"/>
      <c r="BE28" s="77"/>
      <c r="BF28" s="77"/>
      <c r="BG28" s="77"/>
      <c r="BH28" s="77"/>
      <c r="BI28" s="77"/>
      <c r="BJ28" s="77"/>
      <c r="BK28" s="77"/>
      <c r="BL28" s="77"/>
      <c r="BM28" s="77"/>
      <c r="BN28" s="77"/>
      <c r="BO28" s="77"/>
      <c r="BP28" s="77"/>
      <c r="BQ28" s="77"/>
      <c r="BR28" s="77"/>
      <c r="BS28" s="77"/>
      <c r="BT28" s="77"/>
      <c r="BU28" s="77"/>
      <c r="BV28" s="77"/>
      <c r="BW28" s="77"/>
      <c r="BX28" s="77"/>
      <c r="BY28" s="77"/>
      <c r="BZ28" s="77"/>
      <c r="CA28" s="77"/>
      <c r="CB28" s="77"/>
      <c r="CC28" s="77"/>
      <c r="CD28" s="77"/>
      <c r="CE28" s="77"/>
      <c r="CF28" s="77"/>
      <c r="CG28" s="77"/>
      <c r="CH28" s="77"/>
      <c r="CI28" s="77"/>
      <c r="CJ28" s="77"/>
      <c r="CK28" s="77"/>
      <c r="CL28" s="77"/>
      <c r="CM28" s="77"/>
      <c r="CN28" s="77"/>
      <c r="CO28" s="77"/>
      <c r="CP28" s="77"/>
      <c r="CQ28" s="77"/>
      <c r="CR28" s="77"/>
      <c r="CS28" s="77"/>
      <c r="CT28" s="77"/>
      <c r="CU28" s="77"/>
      <c r="CV28" s="77"/>
      <c r="CW28" s="77"/>
      <c r="CX28" s="77"/>
      <c r="CY28" s="77"/>
      <c r="CZ28" s="77"/>
      <c r="DA28" s="77"/>
      <c r="DB28" s="77"/>
      <c r="DC28" s="77"/>
      <c r="DD28" s="77"/>
      <c r="DE28" s="77"/>
      <c r="DF28" s="77"/>
      <c r="DG28" s="77"/>
      <c r="DH28" s="77"/>
      <c r="DI28" s="77"/>
      <c r="DJ28" s="77"/>
      <c r="DK28" s="77"/>
      <c r="DL28" s="77"/>
      <c r="DM28" s="77"/>
      <c r="DN28" s="77"/>
      <c r="DO28" s="77"/>
      <c r="DP28" s="77"/>
      <c r="DQ28" s="77"/>
      <c r="DR28" s="77"/>
      <c r="DS28" s="77"/>
      <c r="DT28" s="77"/>
      <c r="DU28" s="77"/>
      <c r="DV28" s="77"/>
      <c r="DW28" s="77"/>
      <c r="DX28" s="77"/>
      <c r="DY28" s="77"/>
      <c r="DZ28" s="77"/>
      <c r="EA28" s="77"/>
      <c r="EB28" s="77"/>
      <c r="EC28" s="77"/>
      <c r="ED28" s="77"/>
      <c r="EE28" s="77"/>
      <c r="EF28" s="77"/>
      <c r="EG28" s="77"/>
      <c r="EH28" s="77"/>
      <c r="EI28" s="77"/>
      <c r="EJ28" s="77"/>
      <c r="EK28" s="77"/>
      <c r="EL28" s="77"/>
      <c r="EM28" s="77"/>
    </row>
    <row r="29" spans="1:143" s="43" customFormat="1" ht="16.5">
      <c r="A29" s="22" t="str">
        <f ca="1">IF(ISERROR(VALUE(SUBSTITUTE(OFFSET(A29,-1,0,1,1),".",""))),"1",IF(ISERROR(FIND("`",SUBSTITUTE(OFFSET(A29,-1,0,1,1),".","`",1))),TEXT(VALUE(OFFSET(A29,-1,0,1,1))+1,"#"),TEXT(VALUE(LEFT(OFFSET(A29,-1,0,1,1),FIND("`",SUBSTITUTE(OFFSET(A29,-1,0,1,1),".","`",1))-1))+1,"#")))</f>
        <v>5</v>
      </c>
      <c r="B29" s="22" t="str">
        <f>站点建设部署!B8</f>
        <v>站点建设部署</v>
      </c>
      <c r="C29" s="22"/>
      <c r="D29" s="22" t="str">
        <f>站点建设部署!D8</f>
        <v>于浩洋</v>
      </c>
      <c r="E29" s="22">
        <f>站点建设部署!E8</f>
        <v>0</v>
      </c>
      <c r="F29" s="25">
        <f>站点建设部署!F8</f>
        <v>43250</v>
      </c>
      <c r="G29" s="25">
        <f>站点建设部署!G8</f>
        <v>43258</v>
      </c>
      <c r="H29" s="23">
        <f>站点建设部署!H8</f>
        <v>9</v>
      </c>
      <c r="I29" s="23">
        <f>站点建设部署!I8</f>
        <v>7</v>
      </c>
      <c r="J29" s="22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/>
      <c r="BA29" s="74"/>
      <c r="BB29" s="74"/>
      <c r="BC29" s="74"/>
      <c r="BD29" s="74"/>
      <c r="BE29" s="74"/>
      <c r="BF29" s="74"/>
      <c r="BG29" s="74"/>
      <c r="BH29" s="74"/>
      <c r="BI29" s="74"/>
      <c r="BJ29" s="74"/>
      <c r="BK29" s="74"/>
      <c r="BL29" s="74"/>
      <c r="BM29" s="74"/>
      <c r="BN29" s="74"/>
      <c r="BO29" s="74"/>
      <c r="BP29" s="74"/>
      <c r="BQ29" s="74"/>
      <c r="BR29" s="74"/>
      <c r="BS29" s="74"/>
      <c r="BT29" s="74"/>
      <c r="BU29" s="74"/>
      <c r="BV29" s="74"/>
      <c r="BW29" s="74"/>
      <c r="BX29" s="74"/>
      <c r="BY29" s="74"/>
      <c r="BZ29" s="74"/>
      <c r="CA29" s="74"/>
      <c r="CB29" s="74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4"/>
      <c r="DF29" s="74"/>
      <c r="DG29" s="74"/>
      <c r="DH29" s="74"/>
      <c r="DI29" s="74"/>
      <c r="DJ29" s="74"/>
      <c r="DK29" s="74"/>
      <c r="DL29" s="74"/>
      <c r="DM29" s="74"/>
      <c r="DN29" s="74"/>
      <c r="DO29" s="74"/>
      <c r="DP29" s="74"/>
      <c r="DQ29" s="74"/>
      <c r="DR29" s="74"/>
      <c r="DS29" s="74"/>
      <c r="DT29" s="74"/>
      <c r="DU29" s="74"/>
      <c r="DV29" s="74"/>
      <c r="DW29" s="74"/>
      <c r="DX29" s="74"/>
      <c r="DY29" s="74"/>
      <c r="DZ29" s="74"/>
      <c r="EA29" s="74"/>
      <c r="EB29" s="74"/>
      <c r="EC29" s="74"/>
      <c r="ED29" s="74"/>
      <c r="EE29" s="74"/>
      <c r="EF29" s="74"/>
      <c r="EG29" s="74"/>
      <c r="EH29" s="74"/>
      <c r="EI29" s="74"/>
      <c r="EJ29" s="74"/>
      <c r="EK29" s="74"/>
      <c r="EL29" s="74"/>
      <c r="EM29" s="74"/>
    </row>
    <row r="30" spans="1:143" s="44" customFormat="1" ht="16.5">
      <c r="A30" s="26" t="str">
        <f t="shared" ref="A30:A35" ca="1" si="8">IF(ISERROR(VALUE(SUBSTITUTE(OFFSET(A30,-1,0,1,1),".",""))),"0.1",IF(ISERROR(FIND("`",SUBSTITUTE(OFFSET(A30,-1,0,1,1),".","`",1))),OFFSET(A30,-1,0,1,1)&amp;".1",LEFT(OFFSET(A30,-1,0,1,1),FIND("`",SUBSTITUTE(OFFSET(A30,-1,0,1,1),".","`",1)))&amp;IF(ISERROR(FIND("`",SUBSTITUTE(OFFSET(A30,-1,0,1,1),".","`",2))),VALUE(RIGHT(OFFSET(A30,-1,0,1,1),LEN(OFFSET(A30,-1,0,1,1))-FIND("`",SUBSTITUTE(OFFSET(A30,-1,0,1,1),".","`",1))))+1,VALUE(MID(OFFSET(A30,-1,0,1,1),FIND("`",SUBSTITUTE(OFFSET(A30,-1,0,1,1),".","`",1))+1,(FIND("`",SUBSTITUTE(OFFSET(A30,-1,0,1,1),".","`",2))-FIND("`",SUBSTITUTE(OFFSET(A30,-1,0,1,1),".","`",1))-1)))+1)))</f>
        <v>5.1</v>
      </c>
      <c r="B30" s="26" t="str">
        <f>站点建设部署!B9</f>
        <v>一个站点闸机部署-施工部署</v>
      </c>
      <c r="C30" s="26" t="str">
        <f>站点建设部署!C9</f>
        <v>站点安装部署</v>
      </c>
      <c r="D30" s="26" t="str">
        <f>站点建设部署!D9</f>
        <v>项目经理、王振林</v>
      </c>
      <c r="E30" s="26">
        <f>站点建设部署!E9</f>
        <v>0</v>
      </c>
      <c r="F30" s="27">
        <f>站点建设部署!F9</f>
        <v>43251</v>
      </c>
      <c r="G30" s="27">
        <f>站点建设部署!G9</f>
        <v>43255</v>
      </c>
      <c r="H30" s="28">
        <f>站点建设部署!H9</f>
        <v>5</v>
      </c>
      <c r="I30" s="29">
        <f>站点建设部署!I9</f>
        <v>3</v>
      </c>
      <c r="J30" s="28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  <c r="AU30" s="77"/>
      <c r="AV30" s="77"/>
      <c r="AW30" s="77"/>
      <c r="AX30" s="77"/>
      <c r="AY30" s="77"/>
      <c r="AZ30" s="77"/>
      <c r="BA30" s="77"/>
      <c r="BB30" s="77"/>
      <c r="BC30" s="77"/>
      <c r="BD30" s="77"/>
      <c r="BE30" s="77"/>
      <c r="BF30" s="77"/>
      <c r="BG30" s="77"/>
      <c r="BH30" s="77"/>
      <c r="BI30" s="77"/>
      <c r="BJ30" s="77"/>
      <c r="BK30" s="77"/>
      <c r="BL30" s="77"/>
      <c r="BM30" s="77"/>
      <c r="BN30" s="77"/>
      <c r="BO30" s="77"/>
      <c r="BP30" s="77"/>
      <c r="BQ30" s="77"/>
      <c r="BR30" s="77"/>
      <c r="BS30" s="77"/>
      <c r="BT30" s="77"/>
      <c r="BU30" s="77"/>
      <c r="BV30" s="77"/>
      <c r="BW30" s="77"/>
      <c r="BX30" s="77"/>
      <c r="BY30" s="77"/>
      <c r="BZ30" s="77"/>
      <c r="CA30" s="77"/>
      <c r="CB30" s="77"/>
      <c r="CC30" s="77"/>
      <c r="CD30" s="77"/>
      <c r="CE30" s="77"/>
      <c r="CF30" s="77"/>
      <c r="CG30" s="77"/>
      <c r="CH30" s="77"/>
      <c r="CI30" s="77"/>
      <c r="CJ30" s="77"/>
      <c r="CK30" s="77"/>
      <c r="CL30" s="77"/>
      <c r="CM30" s="77"/>
      <c r="CN30" s="77"/>
      <c r="CO30" s="77"/>
      <c r="CP30" s="77"/>
      <c r="CQ30" s="77"/>
      <c r="CR30" s="77"/>
      <c r="CS30" s="77"/>
      <c r="CT30" s="77"/>
      <c r="CU30" s="77"/>
      <c r="CV30" s="77"/>
      <c r="CW30" s="77"/>
      <c r="CX30" s="77"/>
      <c r="CY30" s="77"/>
      <c r="CZ30" s="77"/>
      <c r="DA30" s="77"/>
      <c r="DB30" s="77"/>
      <c r="DC30" s="77"/>
      <c r="DD30" s="77"/>
      <c r="DE30" s="77"/>
      <c r="DF30" s="77"/>
      <c r="DG30" s="77"/>
      <c r="DH30" s="77"/>
      <c r="DI30" s="77"/>
      <c r="DJ30" s="77"/>
      <c r="DK30" s="77"/>
      <c r="DL30" s="77"/>
      <c r="DM30" s="77"/>
      <c r="DN30" s="77"/>
      <c r="DO30" s="77"/>
      <c r="DP30" s="77"/>
      <c r="DQ30" s="77"/>
      <c r="DR30" s="77"/>
      <c r="DS30" s="77"/>
      <c r="DT30" s="77"/>
      <c r="DU30" s="77"/>
      <c r="DV30" s="77"/>
      <c r="DW30" s="77"/>
      <c r="DX30" s="77"/>
      <c r="DY30" s="77"/>
      <c r="DZ30" s="77"/>
      <c r="EA30" s="77"/>
      <c r="EB30" s="77"/>
      <c r="EC30" s="77"/>
      <c r="ED30" s="77"/>
      <c r="EE30" s="77"/>
      <c r="EF30" s="77"/>
      <c r="EG30" s="77"/>
      <c r="EH30" s="77"/>
      <c r="EI30" s="77"/>
      <c r="EJ30" s="77"/>
      <c r="EK30" s="77"/>
      <c r="EL30" s="77"/>
      <c r="EM30" s="77"/>
    </row>
    <row r="31" spans="1:143" s="44" customFormat="1" ht="16.5">
      <c r="A31" s="26" t="str">
        <f t="shared" ca="1" si="8"/>
        <v>5.2</v>
      </c>
      <c r="B31" s="26" t="str">
        <f>站点建设部署!B10</f>
        <v>一个站点、手持设备部署</v>
      </c>
      <c r="C31" s="26" t="str">
        <f>站点建设部署!C10</f>
        <v>站点安装部署</v>
      </c>
      <c r="D31" s="26" t="str">
        <f>站点建设部署!D10</f>
        <v>项目经理、王振林</v>
      </c>
      <c r="E31" s="26">
        <f>站点建设部署!E10</f>
        <v>0</v>
      </c>
      <c r="F31" s="27">
        <f>站点建设部署!F10</f>
        <v>43252</v>
      </c>
      <c r="G31" s="27">
        <f>站点建设部署!G10</f>
        <v>43256</v>
      </c>
      <c r="H31" s="28">
        <f>站点建设部署!H10</f>
        <v>5</v>
      </c>
      <c r="I31" s="29">
        <f>站点建设部署!I10</f>
        <v>3</v>
      </c>
      <c r="J31" s="28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  <c r="BC31" s="77"/>
      <c r="BD31" s="77"/>
      <c r="BE31" s="77"/>
      <c r="BF31" s="77"/>
      <c r="BG31" s="77"/>
      <c r="BH31" s="77"/>
      <c r="BI31" s="77"/>
      <c r="BJ31" s="77"/>
      <c r="BK31" s="77"/>
      <c r="BL31" s="77"/>
      <c r="BM31" s="77"/>
      <c r="BN31" s="77"/>
      <c r="BO31" s="77"/>
      <c r="BP31" s="77"/>
      <c r="BQ31" s="77"/>
      <c r="BR31" s="77"/>
      <c r="BS31" s="77"/>
      <c r="BT31" s="77"/>
      <c r="BU31" s="77"/>
      <c r="BV31" s="77"/>
      <c r="BW31" s="77"/>
      <c r="BX31" s="77"/>
      <c r="BY31" s="77"/>
      <c r="BZ31" s="77"/>
      <c r="CA31" s="77"/>
      <c r="CB31" s="77"/>
      <c r="CC31" s="77"/>
      <c r="CD31" s="77"/>
      <c r="CE31" s="77"/>
      <c r="CF31" s="77"/>
      <c r="CG31" s="77"/>
      <c r="CH31" s="77"/>
      <c r="CI31" s="77"/>
      <c r="CJ31" s="77"/>
      <c r="CK31" s="77"/>
      <c r="CL31" s="77"/>
      <c r="CM31" s="77"/>
      <c r="CN31" s="77"/>
      <c r="CO31" s="77"/>
      <c r="CP31" s="77"/>
      <c r="CQ31" s="77"/>
      <c r="CR31" s="77"/>
      <c r="CS31" s="77"/>
      <c r="CT31" s="77"/>
      <c r="CU31" s="77"/>
      <c r="CV31" s="77"/>
      <c r="CW31" s="77"/>
      <c r="CX31" s="77"/>
      <c r="CY31" s="77"/>
      <c r="CZ31" s="77"/>
      <c r="DA31" s="77"/>
      <c r="DB31" s="77"/>
      <c r="DC31" s="77"/>
      <c r="DD31" s="77"/>
      <c r="DE31" s="77"/>
      <c r="DF31" s="77"/>
      <c r="DG31" s="77"/>
      <c r="DH31" s="77"/>
      <c r="DI31" s="77"/>
      <c r="DJ31" s="77"/>
      <c r="DK31" s="77"/>
      <c r="DL31" s="77"/>
      <c r="DM31" s="77"/>
      <c r="DN31" s="77"/>
      <c r="DO31" s="77"/>
      <c r="DP31" s="77"/>
      <c r="DQ31" s="77"/>
      <c r="DR31" s="77"/>
      <c r="DS31" s="77"/>
      <c r="DT31" s="77"/>
      <c r="DU31" s="77"/>
      <c r="DV31" s="77"/>
      <c r="DW31" s="77"/>
      <c r="DX31" s="77"/>
      <c r="DY31" s="77"/>
      <c r="DZ31" s="77"/>
      <c r="EA31" s="77"/>
      <c r="EB31" s="77"/>
      <c r="EC31" s="77"/>
      <c r="ED31" s="77"/>
      <c r="EE31" s="77"/>
      <c r="EF31" s="77"/>
      <c r="EG31" s="77"/>
      <c r="EH31" s="77"/>
      <c r="EI31" s="77"/>
      <c r="EJ31" s="77"/>
      <c r="EK31" s="77"/>
      <c r="EL31" s="77"/>
      <c r="EM31" s="77"/>
    </row>
    <row r="32" spans="1:143" s="44" customFormat="1" ht="16.5">
      <c r="A32" s="26" t="str">
        <f t="shared" ca="1" si="8"/>
        <v>5.3</v>
      </c>
      <c r="B32" s="26" t="str">
        <f>站点建设部署!B11</f>
        <v>一个站点软件联调</v>
      </c>
      <c r="C32" s="26" t="str">
        <f>站点建设部署!C11</f>
        <v>整体功能调试</v>
      </c>
      <c r="D32" s="26" t="str">
        <f>站点建设部署!D11</f>
        <v>项目经理、王振林</v>
      </c>
      <c r="E32" s="26">
        <f>站点建设部署!E11</f>
        <v>0</v>
      </c>
      <c r="F32" s="27">
        <f>站点建设部署!F11</f>
        <v>43253</v>
      </c>
      <c r="G32" s="27">
        <f>站点建设部署!G11</f>
        <v>43253</v>
      </c>
      <c r="H32" s="28">
        <f>站点建设部署!H11</f>
        <v>1</v>
      </c>
      <c r="I32" s="29">
        <f>站点建设部署!I11</f>
        <v>0</v>
      </c>
      <c r="J32" s="28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  <c r="BC32" s="77"/>
      <c r="BD32" s="77"/>
      <c r="BE32" s="77"/>
      <c r="BF32" s="77"/>
      <c r="BG32" s="77"/>
      <c r="BH32" s="77"/>
      <c r="BI32" s="77"/>
      <c r="BJ32" s="77"/>
      <c r="BK32" s="77"/>
      <c r="BL32" s="77"/>
      <c r="BM32" s="77"/>
      <c r="BN32" s="77"/>
      <c r="BO32" s="77"/>
      <c r="BP32" s="77"/>
      <c r="BQ32" s="77"/>
      <c r="BR32" s="77"/>
      <c r="BS32" s="77"/>
      <c r="BT32" s="77"/>
      <c r="BU32" s="77"/>
      <c r="BV32" s="77"/>
      <c r="BW32" s="77"/>
      <c r="BX32" s="77"/>
      <c r="BY32" s="77"/>
      <c r="BZ32" s="77"/>
      <c r="CA32" s="77"/>
      <c r="CB32" s="77"/>
      <c r="CC32" s="77"/>
      <c r="CD32" s="77"/>
      <c r="CE32" s="77"/>
      <c r="CF32" s="77"/>
      <c r="CG32" s="77"/>
      <c r="CH32" s="77"/>
      <c r="CI32" s="77"/>
      <c r="CJ32" s="77"/>
      <c r="CK32" s="77"/>
      <c r="CL32" s="77"/>
      <c r="CM32" s="77"/>
      <c r="CN32" s="77"/>
      <c r="CO32" s="77"/>
      <c r="CP32" s="77"/>
      <c r="CQ32" s="77"/>
      <c r="CR32" s="77"/>
      <c r="CS32" s="77"/>
      <c r="CT32" s="77"/>
      <c r="CU32" s="77"/>
      <c r="CV32" s="77"/>
      <c r="CW32" s="77"/>
      <c r="CX32" s="77"/>
      <c r="CY32" s="77"/>
      <c r="CZ32" s="77"/>
      <c r="DA32" s="77"/>
      <c r="DB32" s="77"/>
      <c r="DC32" s="77"/>
      <c r="DD32" s="77"/>
      <c r="DE32" s="77"/>
      <c r="DF32" s="77"/>
      <c r="DG32" s="77"/>
      <c r="DH32" s="77"/>
      <c r="DI32" s="77"/>
      <c r="DJ32" s="77"/>
      <c r="DK32" s="77"/>
      <c r="DL32" s="77"/>
      <c r="DM32" s="77"/>
      <c r="DN32" s="77"/>
      <c r="DO32" s="77"/>
      <c r="DP32" s="77"/>
      <c r="DQ32" s="77"/>
      <c r="DR32" s="77"/>
      <c r="DS32" s="77"/>
      <c r="DT32" s="77"/>
      <c r="DU32" s="77"/>
      <c r="DV32" s="77"/>
      <c r="DW32" s="77"/>
      <c r="DX32" s="77"/>
      <c r="DY32" s="77"/>
      <c r="DZ32" s="77"/>
      <c r="EA32" s="77"/>
      <c r="EB32" s="77"/>
      <c r="EC32" s="77"/>
      <c r="ED32" s="77"/>
      <c r="EE32" s="77"/>
      <c r="EF32" s="77"/>
      <c r="EG32" s="77"/>
      <c r="EH32" s="77"/>
      <c r="EI32" s="77"/>
      <c r="EJ32" s="77"/>
      <c r="EK32" s="77"/>
      <c r="EL32" s="77"/>
      <c r="EM32" s="77"/>
    </row>
    <row r="33" spans="1:143" s="44" customFormat="1" ht="16.5">
      <c r="A33" s="26" t="str">
        <f t="shared" ca="1" si="8"/>
        <v>5.4</v>
      </c>
      <c r="B33" s="26" t="str">
        <f>站点建设部署!B12</f>
        <v>全线闸机施工部署</v>
      </c>
      <c r="C33" s="26"/>
      <c r="D33" s="26" t="str">
        <f>站点建设部署!D12</f>
        <v>项目经理、王振林</v>
      </c>
      <c r="E33" s="26">
        <f>站点建设部署!E12</f>
        <v>0</v>
      </c>
      <c r="F33" s="27">
        <f>站点建设部署!F12</f>
        <v>43254</v>
      </c>
      <c r="G33" s="27">
        <f>站点建设部署!G12</f>
        <v>43258</v>
      </c>
      <c r="H33" s="28">
        <f>站点建设部署!H12</f>
        <v>5</v>
      </c>
      <c r="I33" s="29">
        <f>站点建设部署!I12</f>
        <v>4</v>
      </c>
      <c r="J33" s="28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  <c r="BC33" s="77"/>
      <c r="BD33" s="77"/>
      <c r="BE33" s="77"/>
      <c r="BF33" s="77"/>
      <c r="BG33" s="77"/>
      <c r="BH33" s="77"/>
      <c r="BI33" s="77"/>
      <c r="BJ33" s="77"/>
      <c r="BK33" s="77"/>
      <c r="BL33" s="77"/>
      <c r="BM33" s="77"/>
      <c r="BN33" s="77"/>
      <c r="BO33" s="77"/>
      <c r="BP33" s="77"/>
      <c r="BQ33" s="77"/>
      <c r="BR33" s="77"/>
      <c r="BS33" s="77"/>
      <c r="BT33" s="77"/>
      <c r="BU33" s="77"/>
      <c r="BV33" s="77"/>
      <c r="BW33" s="77"/>
      <c r="BX33" s="77"/>
      <c r="BY33" s="77"/>
      <c r="BZ33" s="77"/>
      <c r="CA33" s="77"/>
      <c r="CB33" s="77"/>
      <c r="CC33" s="77"/>
      <c r="CD33" s="77"/>
      <c r="CE33" s="77"/>
      <c r="CF33" s="77"/>
      <c r="CG33" s="77"/>
      <c r="CH33" s="77"/>
      <c r="CI33" s="77"/>
      <c r="CJ33" s="77"/>
      <c r="CK33" s="77"/>
      <c r="CL33" s="77"/>
      <c r="CM33" s="77"/>
      <c r="CN33" s="77"/>
      <c r="CO33" s="77"/>
      <c r="CP33" s="77"/>
      <c r="CQ33" s="77"/>
      <c r="CR33" s="77"/>
      <c r="CS33" s="77"/>
      <c r="CT33" s="77"/>
      <c r="CU33" s="77"/>
      <c r="CV33" s="77"/>
      <c r="CW33" s="77"/>
      <c r="CX33" s="77"/>
      <c r="CY33" s="77"/>
      <c r="CZ33" s="77"/>
      <c r="DA33" s="77"/>
      <c r="DB33" s="77"/>
      <c r="DC33" s="77"/>
      <c r="DD33" s="77"/>
      <c r="DE33" s="77"/>
      <c r="DF33" s="77"/>
      <c r="DG33" s="77"/>
      <c r="DH33" s="77"/>
      <c r="DI33" s="77"/>
      <c r="DJ33" s="77"/>
      <c r="DK33" s="77"/>
      <c r="DL33" s="77"/>
      <c r="DM33" s="77"/>
      <c r="DN33" s="77"/>
      <c r="DO33" s="77"/>
      <c r="DP33" s="77"/>
      <c r="DQ33" s="77"/>
      <c r="DR33" s="77"/>
      <c r="DS33" s="77"/>
      <c r="DT33" s="77"/>
      <c r="DU33" s="77"/>
      <c r="DV33" s="77"/>
      <c r="DW33" s="77"/>
      <c r="DX33" s="77"/>
      <c r="DY33" s="77"/>
      <c r="DZ33" s="77"/>
      <c r="EA33" s="77"/>
      <c r="EB33" s="77"/>
      <c r="EC33" s="77"/>
      <c r="ED33" s="77"/>
      <c r="EE33" s="77"/>
      <c r="EF33" s="77"/>
      <c r="EG33" s="77"/>
      <c r="EH33" s="77"/>
      <c r="EI33" s="77"/>
      <c r="EJ33" s="77"/>
      <c r="EK33" s="77"/>
      <c r="EL33" s="77"/>
      <c r="EM33" s="77"/>
    </row>
    <row r="34" spans="1:143" s="44" customFormat="1" ht="16.5">
      <c r="A34" s="26" t="str">
        <f t="shared" ca="1" si="8"/>
        <v>5.5</v>
      </c>
      <c r="B34" s="26" t="str">
        <f>站点建设部署!B13</f>
        <v>站点票亭手持设备部署</v>
      </c>
      <c r="C34" s="26"/>
      <c r="D34" s="26"/>
      <c r="E34" s="26">
        <f>站点建设部署!E13</f>
        <v>0</v>
      </c>
      <c r="F34" s="27">
        <f>站点建设部署!F13</f>
        <v>43255</v>
      </c>
      <c r="G34" s="27">
        <f>站点建设部署!G13</f>
        <v>43255</v>
      </c>
      <c r="H34" s="28">
        <f>站点建设部署!H13</f>
        <v>1</v>
      </c>
      <c r="I34" s="29">
        <f>站点建设部署!I13</f>
        <v>1</v>
      </c>
      <c r="J34" s="28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  <c r="BC34" s="77"/>
      <c r="BD34" s="77"/>
      <c r="BE34" s="77"/>
      <c r="BF34" s="77"/>
      <c r="BG34" s="77"/>
      <c r="BH34" s="77"/>
      <c r="BI34" s="77"/>
      <c r="BJ34" s="77"/>
      <c r="BK34" s="77"/>
      <c r="BL34" s="77"/>
      <c r="BM34" s="77"/>
      <c r="BN34" s="77"/>
      <c r="BO34" s="77"/>
      <c r="BP34" s="77"/>
      <c r="BQ34" s="77"/>
      <c r="BR34" s="77"/>
      <c r="BS34" s="77"/>
      <c r="BT34" s="77"/>
      <c r="BU34" s="77"/>
      <c r="BV34" s="77"/>
      <c r="BW34" s="77"/>
      <c r="BX34" s="77"/>
      <c r="BY34" s="77"/>
      <c r="BZ34" s="77"/>
      <c r="CA34" s="77"/>
      <c r="CB34" s="77"/>
      <c r="CC34" s="77"/>
      <c r="CD34" s="77"/>
      <c r="CE34" s="77"/>
      <c r="CF34" s="77"/>
      <c r="CG34" s="77"/>
      <c r="CH34" s="77"/>
      <c r="CI34" s="77"/>
      <c r="CJ34" s="77"/>
      <c r="CK34" s="77"/>
      <c r="CL34" s="77"/>
      <c r="CM34" s="77"/>
      <c r="CN34" s="77"/>
      <c r="CO34" s="77"/>
      <c r="CP34" s="77"/>
      <c r="CQ34" s="77"/>
      <c r="CR34" s="77"/>
      <c r="CS34" s="77"/>
      <c r="CT34" s="77"/>
      <c r="CU34" s="77"/>
      <c r="CV34" s="77"/>
      <c r="CW34" s="77"/>
      <c r="CX34" s="77"/>
      <c r="CY34" s="77"/>
      <c r="CZ34" s="77"/>
      <c r="DA34" s="77"/>
      <c r="DB34" s="77"/>
      <c r="DC34" s="77"/>
      <c r="DD34" s="77"/>
      <c r="DE34" s="77"/>
      <c r="DF34" s="77"/>
      <c r="DG34" s="77"/>
      <c r="DH34" s="77"/>
      <c r="DI34" s="77"/>
      <c r="DJ34" s="77"/>
      <c r="DK34" s="77"/>
      <c r="DL34" s="77"/>
      <c r="DM34" s="77"/>
      <c r="DN34" s="77"/>
      <c r="DO34" s="77"/>
      <c r="DP34" s="77"/>
      <c r="DQ34" s="77"/>
      <c r="DR34" s="77"/>
      <c r="DS34" s="77"/>
      <c r="DT34" s="77"/>
      <c r="DU34" s="77"/>
      <c r="DV34" s="77"/>
      <c r="DW34" s="77"/>
      <c r="DX34" s="77"/>
      <c r="DY34" s="77"/>
      <c r="DZ34" s="77"/>
      <c r="EA34" s="77"/>
      <c r="EB34" s="77"/>
      <c r="EC34" s="77"/>
      <c r="ED34" s="77"/>
      <c r="EE34" s="77"/>
      <c r="EF34" s="77"/>
      <c r="EG34" s="77"/>
      <c r="EH34" s="77"/>
      <c r="EI34" s="77"/>
      <c r="EJ34" s="77"/>
      <c r="EK34" s="77"/>
      <c r="EL34" s="77"/>
      <c r="EM34" s="77"/>
    </row>
    <row r="35" spans="1:143" s="44" customFormat="1" ht="16.5">
      <c r="A35" s="26" t="str">
        <f t="shared" ca="1" si="8"/>
        <v>5.6</v>
      </c>
      <c r="B35" s="26" t="s">
        <v>61</v>
      </c>
      <c r="C35" s="26"/>
      <c r="D35" s="26" t="s">
        <v>62</v>
      </c>
      <c r="E35" s="26">
        <f>站点建设部署!E14</f>
        <v>0</v>
      </c>
      <c r="F35" s="27">
        <f>站点建设部署!F14</f>
        <v>43256</v>
      </c>
      <c r="G35" s="27">
        <f>站点建设部署!G14</f>
        <v>43259</v>
      </c>
      <c r="H35" s="28">
        <f>站点建设部署!H14</f>
        <v>4</v>
      </c>
      <c r="I35" s="29">
        <f>站点建设部署!I14</f>
        <v>4</v>
      </c>
      <c r="J35" s="28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  <c r="BC35" s="77"/>
      <c r="BD35" s="77"/>
      <c r="BE35" s="77"/>
      <c r="BF35" s="77"/>
      <c r="BG35" s="77"/>
      <c r="BH35" s="77"/>
      <c r="BI35" s="77"/>
      <c r="BJ35" s="77"/>
      <c r="BK35" s="77"/>
      <c r="BL35" s="77"/>
      <c r="BM35" s="77"/>
      <c r="BN35" s="77"/>
      <c r="BO35" s="77"/>
      <c r="BP35" s="77"/>
      <c r="BQ35" s="77"/>
      <c r="BR35" s="77"/>
      <c r="BS35" s="77"/>
      <c r="BT35" s="77"/>
      <c r="BU35" s="77"/>
      <c r="BV35" s="77"/>
      <c r="BW35" s="77"/>
      <c r="BX35" s="77"/>
      <c r="BY35" s="77"/>
      <c r="BZ35" s="77"/>
      <c r="CA35" s="77"/>
      <c r="CB35" s="77"/>
      <c r="CC35" s="77"/>
      <c r="CD35" s="77"/>
      <c r="CE35" s="77"/>
      <c r="CF35" s="77"/>
      <c r="CG35" s="77"/>
      <c r="CH35" s="77"/>
      <c r="CI35" s="77"/>
      <c r="CJ35" s="77"/>
      <c r="CK35" s="77"/>
      <c r="CL35" s="77"/>
      <c r="CM35" s="77"/>
      <c r="CN35" s="77"/>
      <c r="CO35" s="77"/>
      <c r="CP35" s="77"/>
      <c r="CQ35" s="77"/>
      <c r="CR35" s="77"/>
      <c r="CS35" s="77"/>
      <c r="CT35" s="77"/>
      <c r="CU35" s="77"/>
      <c r="CV35" s="77"/>
      <c r="CW35" s="77"/>
      <c r="CX35" s="77"/>
      <c r="CY35" s="77"/>
      <c r="CZ35" s="77"/>
      <c r="DA35" s="77"/>
      <c r="DB35" s="77"/>
      <c r="DC35" s="77"/>
      <c r="DD35" s="77"/>
      <c r="DE35" s="77"/>
      <c r="DF35" s="77"/>
      <c r="DG35" s="77"/>
      <c r="DH35" s="77"/>
      <c r="DI35" s="77"/>
      <c r="DJ35" s="77"/>
      <c r="DK35" s="77"/>
      <c r="DL35" s="77"/>
      <c r="DM35" s="77"/>
      <c r="DN35" s="77"/>
      <c r="DO35" s="77"/>
      <c r="DP35" s="77"/>
      <c r="DQ35" s="77"/>
      <c r="DR35" s="77"/>
      <c r="DS35" s="77"/>
      <c r="DT35" s="77"/>
      <c r="DU35" s="77"/>
      <c r="DV35" s="77"/>
      <c r="DW35" s="77"/>
      <c r="DX35" s="77"/>
      <c r="DY35" s="77"/>
      <c r="DZ35" s="77"/>
      <c r="EA35" s="77"/>
      <c r="EB35" s="77"/>
      <c r="EC35" s="77"/>
      <c r="ED35" s="77"/>
      <c r="EE35" s="77"/>
      <c r="EF35" s="77"/>
      <c r="EG35" s="77"/>
      <c r="EH35" s="77"/>
      <c r="EI35" s="77"/>
      <c r="EJ35" s="77"/>
      <c r="EK35" s="77"/>
      <c r="EL35" s="77"/>
      <c r="EM35" s="77"/>
    </row>
    <row r="36" spans="1:143" s="43" customFormat="1" ht="16.5">
      <c r="A36" s="22" t="str">
        <f ca="1">IF(ISERROR(VALUE(SUBSTITUTE(OFFSET(A36,-1,0,1,1),".",""))),"1",IF(ISERROR(FIND("`",SUBSTITUTE(OFFSET(A36,-1,0,1,1),".","`",1))),TEXT(VALUE(OFFSET(A36,-1,0,1,1))+1,"#"),TEXT(VALUE(LEFT(OFFSET(A36,-1,0,1,1),FIND("`",SUBSTITUTE(OFFSET(A36,-1,0,1,1),".","`",1))-1))+1,"#")))</f>
        <v>6</v>
      </c>
      <c r="B36" s="22" t="str">
        <f>APP开发!B8</f>
        <v>APP开发</v>
      </c>
      <c r="C36" s="23"/>
      <c r="D36" s="24" t="str">
        <f>APP开发!D8</f>
        <v>何广宁</v>
      </c>
      <c r="E36" s="22">
        <f>APP开发!E8</f>
        <v>0</v>
      </c>
      <c r="F36" s="25">
        <f>APP开发!F8</f>
        <v>43160</v>
      </c>
      <c r="G36" s="25">
        <f>APP开发!G8</f>
        <v>43280</v>
      </c>
      <c r="H36" s="23">
        <f>APP开发!H8</f>
        <v>121</v>
      </c>
      <c r="I36" s="23">
        <f>APP开发!I8</f>
        <v>87</v>
      </c>
      <c r="J36" s="23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4"/>
      <c r="AI36" s="74"/>
      <c r="AJ36" s="74"/>
      <c r="AK36" s="74"/>
      <c r="AL36" s="74"/>
      <c r="AM36" s="74"/>
      <c r="AN36" s="74"/>
      <c r="AO36" s="74"/>
      <c r="AP36" s="74"/>
      <c r="AQ36" s="74"/>
      <c r="AR36" s="74"/>
      <c r="AS36" s="74"/>
      <c r="AT36" s="74"/>
      <c r="AU36" s="74"/>
      <c r="AV36" s="74"/>
      <c r="AW36" s="74"/>
      <c r="AX36" s="74"/>
      <c r="AY36" s="74"/>
      <c r="AZ36" s="74"/>
      <c r="BA36" s="74"/>
      <c r="BB36" s="74"/>
      <c r="BC36" s="74"/>
      <c r="BD36" s="74"/>
      <c r="BE36" s="74"/>
      <c r="BF36" s="74"/>
      <c r="BG36" s="74"/>
      <c r="BH36" s="74"/>
      <c r="BI36" s="74"/>
      <c r="BJ36" s="74"/>
      <c r="BK36" s="74"/>
      <c r="BL36" s="74"/>
      <c r="BM36" s="74"/>
      <c r="BN36" s="74"/>
      <c r="BO36" s="74"/>
      <c r="BP36" s="74"/>
      <c r="BQ36" s="74"/>
      <c r="BR36" s="74"/>
      <c r="BS36" s="74"/>
      <c r="BT36" s="74"/>
      <c r="BU36" s="74"/>
      <c r="BV36" s="74"/>
      <c r="BW36" s="74"/>
      <c r="BX36" s="74"/>
      <c r="BY36" s="74"/>
      <c r="BZ36" s="74"/>
      <c r="CA36" s="74"/>
      <c r="CB36" s="74"/>
      <c r="CC36" s="74"/>
      <c r="CD36" s="74"/>
      <c r="CE36" s="74"/>
      <c r="CF36" s="74"/>
      <c r="CG36" s="74"/>
      <c r="CH36" s="74"/>
      <c r="CI36" s="74"/>
      <c r="CJ36" s="74"/>
      <c r="CK36" s="74"/>
      <c r="CL36" s="74"/>
      <c r="CM36" s="74"/>
      <c r="CN36" s="74"/>
      <c r="CO36" s="74"/>
      <c r="CP36" s="74"/>
      <c r="CQ36" s="74"/>
      <c r="CR36" s="74"/>
      <c r="CS36" s="74"/>
      <c r="CT36" s="74"/>
      <c r="CU36" s="74"/>
      <c r="CV36" s="74"/>
      <c r="CW36" s="74"/>
      <c r="CX36" s="74"/>
      <c r="CY36" s="74"/>
      <c r="CZ36" s="74"/>
      <c r="DA36" s="74"/>
      <c r="DB36" s="74"/>
      <c r="DC36" s="74"/>
      <c r="DD36" s="74"/>
      <c r="DE36" s="74"/>
      <c r="DF36" s="74"/>
      <c r="DG36" s="74"/>
      <c r="DH36" s="74"/>
      <c r="DI36" s="74"/>
      <c r="DJ36" s="74"/>
      <c r="DK36" s="74"/>
      <c r="DL36" s="74"/>
      <c r="DM36" s="74"/>
      <c r="DN36" s="74"/>
      <c r="DO36" s="74"/>
      <c r="DP36" s="74"/>
      <c r="DQ36" s="74"/>
      <c r="DR36" s="74"/>
      <c r="DS36" s="74"/>
      <c r="DT36" s="74"/>
      <c r="DU36" s="74"/>
      <c r="DV36" s="74"/>
      <c r="DW36" s="74"/>
      <c r="DX36" s="74"/>
      <c r="DY36" s="74"/>
      <c r="DZ36" s="74"/>
      <c r="EA36" s="74"/>
      <c r="EB36" s="74"/>
      <c r="EC36" s="74"/>
      <c r="ED36" s="74"/>
      <c r="EE36" s="74"/>
      <c r="EF36" s="74"/>
      <c r="EG36" s="74"/>
      <c r="EH36" s="74"/>
      <c r="EI36" s="74"/>
      <c r="EJ36" s="74"/>
      <c r="EK36" s="74"/>
      <c r="EL36" s="74"/>
      <c r="EM36" s="74"/>
    </row>
    <row r="37" spans="1:143" s="44" customFormat="1" ht="16.5">
      <c r="A37" s="26" t="str">
        <f ca="1">IF(ISERROR(VALUE(SUBSTITUTE(OFFSET(A37,-1,0,1,1),".",""))),"0.1",IF(ISERROR(FIND("`",SUBSTITUTE(OFFSET(A37,-1,0,1,1),".","`",1))),OFFSET(A37,-1,0,1,1)&amp;".1",LEFT(OFFSET(A37,-1,0,1,1),FIND("`",SUBSTITUTE(OFFSET(A37,-1,0,1,1),".","`",1)))&amp;IF(ISERROR(FIND("`",SUBSTITUTE(OFFSET(A37,-1,0,1,1),".","`",2))),VALUE(RIGHT(OFFSET(A37,-1,0,1,1),LEN(OFFSET(A37,-1,0,1,1))-FIND("`",SUBSTITUTE(OFFSET(A37,-1,0,1,1),".","`",1))))+1,VALUE(MID(OFFSET(A37,-1,0,1,1),FIND("`",SUBSTITUTE(OFFSET(A37,-1,0,1,1),".","`",1))+1,(FIND("`",SUBSTITUTE(OFFSET(A37,-1,0,1,1),".","`",2))-FIND("`",SUBSTITUTE(OFFSET(A37,-1,0,1,1),".","`",1))-1)))+1)))</f>
        <v>6.1</v>
      </c>
      <c r="B37" s="26" t="str">
        <f>APP开发!B9</f>
        <v>APP开发功能确认</v>
      </c>
      <c r="C37" s="26" t="str">
        <f>APP开发!C9</f>
        <v>运营服务功能与商业功能兼顾</v>
      </c>
      <c r="D37" s="26" t="str">
        <f>APP开发!D9</f>
        <v>郭小郭、刘敬</v>
      </c>
      <c r="E37" s="26">
        <f>APP开发!E9</f>
        <v>0</v>
      </c>
      <c r="F37" s="27">
        <f>APP开发!F9</f>
        <v>43160</v>
      </c>
      <c r="G37" s="27">
        <f>APP开发!G9</f>
        <v>43184</v>
      </c>
      <c r="H37" s="28">
        <f>APP开发!H9</f>
        <v>25</v>
      </c>
      <c r="I37" s="29">
        <f>APP开发!I9</f>
        <v>17</v>
      </c>
      <c r="J37" s="28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  <c r="BC37" s="77"/>
      <c r="BD37" s="77"/>
      <c r="BE37" s="77"/>
      <c r="BF37" s="77"/>
      <c r="BG37" s="77"/>
      <c r="BH37" s="77"/>
      <c r="BI37" s="77"/>
      <c r="BJ37" s="77"/>
      <c r="BK37" s="77"/>
      <c r="BL37" s="77"/>
      <c r="BM37" s="77"/>
      <c r="BN37" s="77"/>
      <c r="BO37" s="77"/>
      <c r="BP37" s="77"/>
      <c r="BQ37" s="77"/>
      <c r="BR37" s="77"/>
      <c r="BS37" s="77"/>
      <c r="BT37" s="77"/>
      <c r="BU37" s="77"/>
      <c r="BV37" s="77"/>
      <c r="BW37" s="77"/>
      <c r="BX37" s="77"/>
      <c r="BY37" s="77"/>
      <c r="BZ37" s="77"/>
      <c r="CA37" s="77"/>
      <c r="CB37" s="77"/>
      <c r="CC37" s="77"/>
      <c r="CD37" s="77"/>
      <c r="CE37" s="77"/>
      <c r="CF37" s="77"/>
      <c r="CG37" s="77"/>
      <c r="CH37" s="77"/>
      <c r="CI37" s="77"/>
      <c r="CJ37" s="77"/>
      <c r="CK37" s="77"/>
      <c r="CL37" s="77"/>
      <c r="CM37" s="77"/>
      <c r="CN37" s="77"/>
      <c r="CO37" s="77"/>
      <c r="CP37" s="77"/>
      <c r="CQ37" s="77"/>
      <c r="CR37" s="77"/>
      <c r="CS37" s="77"/>
      <c r="CT37" s="77"/>
      <c r="CU37" s="77"/>
      <c r="CV37" s="77"/>
      <c r="CW37" s="77"/>
      <c r="CX37" s="77"/>
      <c r="CY37" s="77"/>
      <c r="CZ37" s="77"/>
      <c r="DA37" s="77"/>
      <c r="DB37" s="77"/>
      <c r="DC37" s="77"/>
      <c r="DD37" s="77"/>
      <c r="DE37" s="77"/>
      <c r="DF37" s="77"/>
      <c r="DG37" s="77"/>
      <c r="DH37" s="77"/>
      <c r="DI37" s="77"/>
      <c r="DJ37" s="77"/>
      <c r="DK37" s="77"/>
      <c r="DL37" s="77"/>
      <c r="DM37" s="77"/>
      <c r="DN37" s="77"/>
      <c r="DO37" s="77"/>
      <c r="DP37" s="77"/>
      <c r="DQ37" s="77"/>
      <c r="DR37" s="77"/>
      <c r="DS37" s="77"/>
      <c r="DT37" s="77"/>
      <c r="DU37" s="77"/>
      <c r="DV37" s="77"/>
      <c r="DW37" s="77"/>
      <c r="DX37" s="77"/>
      <c r="DY37" s="77"/>
      <c r="DZ37" s="77"/>
      <c r="EA37" s="77"/>
      <c r="EB37" s="77"/>
      <c r="EC37" s="77"/>
      <c r="ED37" s="77"/>
      <c r="EE37" s="77"/>
      <c r="EF37" s="77"/>
      <c r="EG37" s="77"/>
      <c r="EH37" s="77"/>
      <c r="EI37" s="77"/>
      <c r="EJ37" s="77"/>
      <c r="EK37" s="77"/>
      <c r="EL37" s="77"/>
      <c r="EM37" s="77"/>
    </row>
    <row r="38" spans="1:143" s="44" customFormat="1" ht="16.5">
      <c r="A38" s="26" t="str">
        <f ca="1">IF(ISERROR(VALUE(SUBSTITUTE(OFFSET(A38,-1,0,1,1),".",""))),"0.1",IF(ISERROR(FIND("`",SUBSTITUTE(OFFSET(A38,-1,0,1,1),".","`",1))),OFFSET(A38,-1,0,1,1)&amp;".1",LEFT(OFFSET(A38,-1,0,1,1),FIND("`",SUBSTITUTE(OFFSET(A38,-1,0,1,1),".","`",1)))&amp;IF(ISERROR(FIND("`",SUBSTITUTE(OFFSET(A38,-1,0,1,1),".","`",2))),VALUE(RIGHT(OFFSET(A38,-1,0,1,1),LEN(OFFSET(A38,-1,0,1,1))-FIND("`",SUBSTITUTE(OFFSET(A38,-1,0,1,1),".","`",1))))+1,VALUE(MID(OFFSET(A38,-1,0,1,1),FIND("`",SUBSTITUTE(OFFSET(A38,-1,0,1,1),".","`",1))+1,(FIND("`",SUBSTITUTE(OFFSET(A38,-1,0,1,1),".","`",2))-FIND("`",SUBSTITUTE(OFFSET(A38,-1,0,1,1),".","`",1))-1)))+1)))</f>
        <v>6.2</v>
      </c>
      <c r="B38" s="26" t="str">
        <f>APP开发!B10</f>
        <v>功能模块确定</v>
      </c>
      <c r="C38" s="26" t="str">
        <f>APP开发!C10</f>
        <v>模块确定和架构设计</v>
      </c>
      <c r="D38" s="26" t="str">
        <f>APP开发!D10</f>
        <v>郭小郭、刘敬</v>
      </c>
      <c r="E38" s="26">
        <f>APP开发!E10</f>
        <v>0</v>
      </c>
      <c r="F38" s="27">
        <f>APP开发!F10</f>
        <v>43185</v>
      </c>
      <c r="G38" s="27">
        <f>APP开发!G10</f>
        <v>43193</v>
      </c>
      <c r="H38" s="28">
        <f>APP开发!H10</f>
        <v>9</v>
      </c>
      <c r="I38" s="29">
        <f>APP开发!I10</f>
        <v>7</v>
      </c>
      <c r="J38" s="28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  <c r="BC38" s="77"/>
      <c r="BD38" s="77"/>
      <c r="BE38" s="77"/>
      <c r="BF38" s="77"/>
      <c r="BG38" s="77"/>
      <c r="BH38" s="77"/>
      <c r="BI38" s="77"/>
      <c r="BJ38" s="77"/>
      <c r="BK38" s="77"/>
      <c r="BL38" s="77"/>
      <c r="BM38" s="77"/>
      <c r="BN38" s="77"/>
      <c r="BO38" s="77"/>
      <c r="BP38" s="77"/>
      <c r="BQ38" s="77"/>
      <c r="BR38" s="77"/>
      <c r="BS38" s="77"/>
      <c r="BT38" s="77"/>
      <c r="BU38" s="77"/>
      <c r="BV38" s="77"/>
      <c r="BW38" s="77"/>
      <c r="BX38" s="77"/>
      <c r="BY38" s="77"/>
      <c r="BZ38" s="77"/>
      <c r="CA38" s="77"/>
      <c r="CB38" s="77"/>
      <c r="CC38" s="77"/>
      <c r="CD38" s="77"/>
      <c r="CE38" s="77"/>
      <c r="CF38" s="77"/>
      <c r="CG38" s="77"/>
      <c r="CH38" s="77"/>
      <c r="CI38" s="77"/>
      <c r="CJ38" s="77"/>
      <c r="CK38" s="77"/>
      <c r="CL38" s="77"/>
      <c r="CM38" s="77"/>
      <c r="CN38" s="77"/>
      <c r="CO38" s="77"/>
      <c r="CP38" s="77"/>
      <c r="CQ38" s="77"/>
      <c r="CR38" s="77"/>
      <c r="CS38" s="77"/>
      <c r="CT38" s="77"/>
      <c r="CU38" s="77"/>
      <c r="CV38" s="77"/>
      <c r="CW38" s="77"/>
      <c r="CX38" s="77"/>
      <c r="CY38" s="77"/>
      <c r="CZ38" s="77"/>
      <c r="DA38" s="77"/>
      <c r="DB38" s="77"/>
      <c r="DC38" s="77"/>
      <c r="DD38" s="77"/>
      <c r="DE38" s="77"/>
      <c r="DF38" s="77"/>
      <c r="DG38" s="77"/>
      <c r="DH38" s="77"/>
      <c r="DI38" s="77"/>
      <c r="DJ38" s="77"/>
      <c r="DK38" s="77"/>
      <c r="DL38" s="77"/>
      <c r="DM38" s="77"/>
      <c r="DN38" s="77"/>
      <c r="DO38" s="77"/>
      <c r="DP38" s="77"/>
      <c r="DQ38" s="77"/>
      <c r="DR38" s="77"/>
      <c r="DS38" s="77"/>
      <c r="DT38" s="77"/>
      <c r="DU38" s="77"/>
      <c r="DV38" s="77"/>
      <c r="DW38" s="77"/>
      <c r="DX38" s="77"/>
      <c r="DY38" s="77"/>
      <c r="DZ38" s="77"/>
      <c r="EA38" s="77"/>
      <c r="EB38" s="77"/>
      <c r="EC38" s="77"/>
      <c r="ED38" s="77"/>
      <c r="EE38" s="77"/>
      <c r="EF38" s="77"/>
      <c r="EG38" s="77"/>
      <c r="EH38" s="77"/>
      <c r="EI38" s="77"/>
      <c r="EJ38" s="77"/>
      <c r="EK38" s="77"/>
      <c r="EL38" s="77"/>
      <c r="EM38" s="77"/>
    </row>
    <row r="39" spans="1:143" s="44" customFormat="1" ht="16.5">
      <c r="A39" s="26" t="str">
        <f ca="1">IF(ISERROR(VALUE(SUBSTITUTE(OFFSET(A39,-1,0,1,1),".",""))),"0.1",IF(ISERROR(FIND("`",SUBSTITUTE(OFFSET(A39,-1,0,1,1),".","`",1))),OFFSET(A39,-1,0,1,1)&amp;".1",LEFT(OFFSET(A39,-1,0,1,1),FIND("`",SUBSTITUTE(OFFSET(A39,-1,0,1,1),".","`",1)))&amp;IF(ISERROR(FIND("`",SUBSTITUTE(OFFSET(A39,-1,0,1,1),".","`",2))),VALUE(RIGHT(OFFSET(A39,-1,0,1,1),LEN(OFFSET(A39,-1,0,1,1))-FIND("`",SUBSTITUTE(OFFSET(A39,-1,0,1,1),".","`",1))))+1,VALUE(MID(OFFSET(A39,-1,0,1,1),FIND("`",SUBSTITUTE(OFFSET(A39,-1,0,1,1),".","`",1))+1,(FIND("`",SUBSTITUTE(OFFSET(A39,-1,0,1,1),".","`",2))-FIND("`",SUBSTITUTE(OFFSET(A39,-1,0,1,1),".","`",1))-1)))+1)))</f>
        <v>6.3</v>
      </c>
      <c r="B39" s="26" t="str">
        <f>APP开发!B11</f>
        <v>APP软件编写</v>
      </c>
      <c r="C39" s="26" t="str">
        <f>APP开发!C11</f>
        <v>软件编写，时间需30天</v>
      </c>
      <c r="D39" s="26" t="str">
        <f>APP开发!D11</f>
        <v>郭小郭、刘敬</v>
      </c>
      <c r="E39" s="26">
        <f>APP开发!E11</f>
        <v>0</v>
      </c>
      <c r="F39" s="27">
        <f>APP开发!F11</f>
        <v>43194</v>
      </c>
      <c r="G39" s="27">
        <f>APP开发!G11</f>
        <v>43233</v>
      </c>
      <c r="H39" s="28">
        <f>APP开发!H11</f>
        <v>40</v>
      </c>
      <c r="I39" s="29">
        <f>APP开发!I11</f>
        <v>28</v>
      </c>
      <c r="J39" s="28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  <c r="AU39" s="77"/>
      <c r="AV39" s="77"/>
      <c r="AW39" s="77"/>
      <c r="AX39" s="77"/>
      <c r="AY39" s="77"/>
      <c r="AZ39" s="77"/>
      <c r="BA39" s="77"/>
      <c r="BB39" s="77"/>
      <c r="BC39" s="77"/>
      <c r="BD39" s="77"/>
      <c r="BE39" s="77"/>
      <c r="BF39" s="77"/>
      <c r="BG39" s="77"/>
      <c r="BH39" s="77"/>
      <c r="BI39" s="77"/>
      <c r="BJ39" s="77"/>
      <c r="BK39" s="77"/>
      <c r="BL39" s="77"/>
      <c r="BM39" s="77"/>
      <c r="BN39" s="77"/>
      <c r="BO39" s="77"/>
      <c r="BP39" s="77"/>
      <c r="BQ39" s="77"/>
      <c r="BR39" s="77"/>
      <c r="BS39" s="77"/>
      <c r="BT39" s="77"/>
      <c r="BU39" s="77"/>
      <c r="BV39" s="77"/>
      <c r="BW39" s="77"/>
      <c r="BX39" s="77"/>
      <c r="BY39" s="77"/>
      <c r="BZ39" s="77"/>
      <c r="CA39" s="77"/>
      <c r="CB39" s="77"/>
      <c r="CC39" s="77"/>
      <c r="CD39" s="77"/>
      <c r="CE39" s="77"/>
      <c r="CF39" s="77"/>
      <c r="CG39" s="77"/>
      <c r="CH39" s="77"/>
      <c r="CI39" s="77"/>
      <c r="CJ39" s="77"/>
      <c r="CK39" s="77"/>
      <c r="CL39" s="77"/>
      <c r="CM39" s="77"/>
      <c r="CN39" s="77"/>
      <c r="CO39" s="77"/>
      <c r="CP39" s="77"/>
      <c r="CQ39" s="77"/>
      <c r="CR39" s="77"/>
      <c r="CS39" s="77"/>
      <c r="CT39" s="77"/>
      <c r="CU39" s="77"/>
      <c r="CV39" s="77"/>
      <c r="CW39" s="77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  <c r="DK39" s="77"/>
      <c r="DL39" s="77"/>
      <c r="DM39" s="77"/>
      <c r="DN39" s="77"/>
      <c r="DO39" s="77"/>
      <c r="DP39" s="77"/>
      <c r="DQ39" s="77"/>
      <c r="DR39" s="77"/>
      <c r="DS39" s="77"/>
      <c r="DT39" s="77"/>
      <c r="DU39" s="77"/>
      <c r="DV39" s="77"/>
      <c r="DW39" s="77"/>
      <c r="DX39" s="77"/>
      <c r="DY39" s="77"/>
      <c r="DZ39" s="77"/>
      <c r="EA39" s="77"/>
      <c r="EB39" s="77"/>
      <c r="EC39" s="77"/>
      <c r="ED39" s="77"/>
      <c r="EE39" s="77"/>
      <c r="EF39" s="77"/>
      <c r="EG39" s="77"/>
      <c r="EH39" s="77"/>
      <c r="EI39" s="77"/>
      <c r="EJ39" s="77"/>
      <c r="EK39" s="77"/>
      <c r="EL39" s="77"/>
      <c r="EM39" s="77"/>
    </row>
    <row r="40" spans="1:143" s="44" customFormat="1" ht="16.5">
      <c r="A40" s="26" t="str">
        <f ca="1">IF(ISERROR(VALUE(SUBSTITUTE(OFFSET(A40,-1,0,1,1),".",""))),"0.1",IF(ISERROR(FIND("`",SUBSTITUTE(OFFSET(A40,-1,0,1,1),".","`",1))),OFFSET(A40,-1,0,1,1)&amp;".1",LEFT(OFFSET(A40,-1,0,1,1),FIND("`",SUBSTITUTE(OFFSET(A40,-1,0,1,1),".","`",1)))&amp;IF(ISERROR(FIND("`",SUBSTITUTE(OFFSET(A40,-1,0,1,1),".","`",2))),VALUE(RIGHT(OFFSET(A40,-1,0,1,1),LEN(OFFSET(A40,-1,0,1,1))-FIND("`",SUBSTITUTE(OFFSET(A40,-1,0,1,1),".","`",1))))+1,VALUE(MID(OFFSET(A40,-1,0,1,1),FIND("`",SUBSTITUTE(OFFSET(A40,-1,0,1,1),".","`",1))+1,(FIND("`",SUBSTITUTE(OFFSET(A40,-1,0,1,1),".","`",2))-FIND("`",SUBSTITUTE(OFFSET(A40,-1,0,1,1),".","`",1))-1)))+1)))</f>
        <v>6.4</v>
      </c>
      <c r="B40" s="26" t="str">
        <f>APP开发!B12</f>
        <v>APP测试联调</v>
      </c>
      <c r="C40" s="26" t="str">
        <f>APP开发!C12</f>
        <v>测试</v>
      </c>
      <c r="D40" s="26" t="str">
        <f>APP开发!D12</f>
        <v>郭小郭、刘敬</v>
      </c>
      <c r="E40" s="26">
        <f>APP开发!E12</f>
        <v>0</v>
      </c>
      <c r="F40" s="27">
        <f>APP开发!F12</f>
        <v>43234</v>
      </c>
      <c r="G40" s="27">
        <f>APP开发!G12</f>
        <v>43235</v>
      </c>
      <c r="H40" s="28">
        <f>APP开发!H12</f>
        <v>2</v>
      </c>
      <c r="I40" s="29">
        <f>APP开发!I12</f>
        <v>2</v>
      </c>
      <c r="J40" s="28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  <c r="AU40" s="77"/>
      <c r="AV40" s="77"/>
      <c r="AW40" s="77"/>
      <c r="AX40" s="77"/>
      <c r="AY40" s="77"/>
      <c r="AZ40" s="77"/>
      <c r="BA40" s="77"/>
      <c r="BB40" s="77"/>
      <c r="BC40" s="77"/>
      <c r="BD40" s="77"/>
      <c r="BE40" s="77"/>
      <c r="BF40" s="77"/>
      <c r="BG40" s="77"/>
      <c r="BH40" s="77"/>
      <c r="BI40" s="77"/>
      <c r="BJ40" s="77"/>
      <c r="BK40" s="77"/>
      <c r="BL40" s="77"/>
      <c r="BM40" s="77"/>
      <c r="BN40" s="77"/>
      <c r="BO40" s="77"/>
      <c r="BP40" s="77"/>
      <c r="BQ40" s="77"/>
      <c r="BR40" s="77"/>
      <c r="BS40" s="77"/>
      <c r="BT40" s="77"/>
      <c r="BU40" s="77"/>
      <c r="BV40" s="77"/>
      <c r="BW40" s="77"/>
      <c r="BX40" s="77"/>
      <c r="BY40" s="77"/>
      <c r="BZ40" s="77"/>
      <c r="CA40" s="77"/>
      <c r="CB40" s="77"/>
      <c r="CC40" s="77"/>
      <c r="CD40" s="77"/>
      <c r="CE40" s="77"/>
      <c r="CF40" s="77"/>
      <c r="CG40" s="77"/>
      <c r="CH40" s="77"/>
      <c r="CI40" s="77"/>
      <c r="CJ40" s="77"/>
      <c r="CK40" s="77"/>
      <c r="CL40" s="77"/>
      <c r="CM40" s="77"/>
      <c r="CN40" s="77"/>
      <c r="CO40" s="77"/>
      <c r="CP40" s="77"/>
      <c r="CQ40" s="77"/>
      <c r="CR40" s="77"/>
      <c r="CS40" s="77"/>
      <c r="CT40" s="77"/>
      <c r="CU40" s="77"/>
      <c r="CV40" s="77"/>
      <c r="CW40" s="77"/>
      <c r="CX40" s="77"/>
      <c r="CY40" s="77"/>
      <c r="CZ40" s="77"/>
      <c r="DA40" s="77"/>
      <c r="DB40" s="77"/>
      <c r="DC40" s="77"/>
      <c r="DD40" s="77"/>
      <c r="DE40" s="77"/>
      <c r="DF40" s="77"/>
      <c r="DG40" s="77"/>
      <c r="DH40" s="77"/>
      <c r="DI40" s="77"/>
      <c r="DJ40" s="77"/>
      <c r="DK40" s="77"/>
      <c r="DL40" s="77"/>
      <c r="DM40" s="77"/>
      <c r="DN40" s="77"/>
      <c r="DO40" s="77"/>
      <c r="DP40" s="77"/>
      <c r="DQ40" s="77"/>
      <c r="DR40" s="77"/>
      <c r="DS40" s="77"/>
      <c r="DT40" s="77"/>
      <c r="DU40" s="77"/>
      <c r="DV40" s="77"/>
      <c r="DW40" s="77"/>
      <c r="DX40" s="77"/>
      <c r="DY40" s="77"/>
      <c r="DZ40" s="77"/>
      <c r="EA40" s="77"/>
      <c r="EB40" s="77"/>
      <c r="EC40" s="77"/>
      <c r="ED40" s="77"/>
      <c r="EE40" s="77"/>
      <c r="EF40" s="77"/>
      <c r="EG40" s="77"/>
      <c r="EH40" s="77"/>
      <c r="EI40" s="77"/>
      <c r="EJ40" s="77"/>
      <c r="EK40" s="77"/>
      <c r="EL40" s="77"/>
      <c r="EM40" s="77"/>
    </row>
    <row r="41" spans="1:143" s="44" customFormat="1" ht="16.5">
      <c r="A41" s="26" t="str">
        <f ca="1">IF(ISERROR(VALUE(SUBSTITUTE(OFFSET(A41,-1,0,1,1),".",""))),"0.1",IF(ISERROR(FIND("`",SUBSTITUTE(OFFSET(A41,-1,0,1,1),".","`",1))),OFFSET(A41,-1,0,1,1)&amp;".1",LEFT(OFFSET(A41,-1,0,1,1),FIND("`",SUBSTITUTE(OFFSET(A41,-1,0,1,1),".","`",1)))&amp;IF(ISERROR(FIND("`",SUBSTITUTE(OFFSET(A41,-1,0,1,1),".","`",2))),VALUE(RIGHT(OFFSET(A41,-1,0,1,1),LEN(OFFSET(A41,-1,0,1,1))-FIND("`",SUBSTITUTE(OFFSET(A41,-1,0,1,1),".","`",1))))+1,VALUE(MID(OFFSET(A41,-1,0,1,1),FIND("`",SUBSTITUTE(OFFSET(A41,-1,0,1,1),".","`",1))+1,(FIND("`",SUBSTITUTE(OFFSET(A41,-1,0,1,1),".","`",2))-FIND("`",SUBSTITUTE(OFFSET(A41,-1,0,1,1),".","`",1))-1)))+1)))</f>
        <v>6.5</v>
      </c>
      <c r="B41" s="26" t="str">
        <f>APP开发!B13</f>
        <v>APP推广</v>
      </c>
      <c r="C41" s="26" t="s">
        <v>63</v>
      </c>
      <c r="D41" s="31" t="s">
        <v>64</v>
      </c>
      <c r="E41" s="26">
        <f>APP开发!E13</f>
        <v>0</v>
      </c>
      <c r="F41" s="27">
        <f>APP开发!F13</f>
        <v>43236</v>
      </c>
      <c r="G41" s="27">
        <f>APP开发!G13</f>
        <v>43281</v>
      </c>
      <c r="H41" s="28">
        <f>APP开发!H13</f>
        <v>46</v>
      </c>
      <c r="I41" s="29">
        <f>APP开发!I13</f>
        <v>33</v>
      </c>
      <c r="J41" s="28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  <c r="AU41" s="77"/>
      <c r="AV41" s="77"/>
      <c r="AW41" s="77"/>
      <c r="AX41" s="77"/>
      <c r="AY41" s="77"/>
      <c r="AZ41" s="77"/>
      <c r="BA41" s="77"/>
      <c r="BB41" s="77"/>
      <c r="BC41" s="77"/>
      <c r="BD41" s="77"/>
      <c r="BE41" s="77"/>
      <c r="BF41" s="77"/>
      <c r="BG41" s="77"/>
      <c r="BH41" s="77"/>
      <c r="BI41" s="77"/>
      <c r="BJ41" s="77"/>
      <c r="BK41" s="77"/>
      <c r="BL41" s="77"/>
      <c r="BM41" s="77"/>
      <c r="BN41" s="77"/>
      <c r="BO41" s="77"/>
      <c r="BP41" s="77"/>
      <c r="BQ41" s="77"/>
      <c r="BR41" s="77"/>
      <c r="BS41" s="77"/>
      <c r="BT41" s="77"/>
      <c r="BU41" s="77"/>
      <c r="BV41" s="77"/>
      <c r="BW41" s="77"/>
      <c r="BX41" s="77"/>
      <c r="BY41" s="77"/>
      <c r="BZ41" s="77"/>
      <c r="CA41" s="77"/>
      <c r="CB41" s="77"/>
      <c r="CC41" s="77"/>
      <c r="CD41" s="77"/>
      <c r="CE41" s="77"/>
      <c r="CF41" s="77"/>
      <c r="CG41" s="77"/>
      <c r="CH41" s="77"/>
      <c r="CI41" s="77"/>
      <c r="CJ41" s="77"/>
      <c r="CK41" s="77"/>
      <c r="CL41" s="77"/>
      <c r="CM41" s="77"/>
      <c r="CN41" s="77"/>
      <c r="CO41" s="77"/>
      <c r="CP41" s="77"/>
      <c r="CQ41" s="77"/>
      <c r="CR41" s="77"/>
      <c r="CS41" s="77"/>
      <c r="CT41" s="77"/>
      <c r="CU41" s="77"/>
      <c r="CV41" s="77"/>
      <c r="CW41" s="77"/>
      <c r="CX41" s="77"/>
      <c r="CY41" s="77"/>
      <c r="CZ41" s="77"/>
      <c r="DA41" s="77"/>
      <c r="DB41" s="77"/>
      <c r="DC41" s="77"/>
      <c r="DD41" s="77"/>
      <c r="DE41" s="77"/>
      <c r="DF41" s="77"/>
      <c r="DG41" s="77"/>
      <c r="DH41" s="77"/>
      <c r="DI41" s="77"/>
      <c r="DJ41" s="77"/>
      <c r="DK41" s="77"/>
      <c r="DL41" s="77"/>
      <c r="DM41" s="77"/>
      <c r="DN41" s="77"/>
      <c r="DO41" s="77"/>
      <c r="DP41" s="77"/>
      <c r="DQ41" s="77"/>
      <c r="DR41" s="77"/>
      <c r="DS41" s="77"/>
      <c r="DT41" s="77"/>
      <c r="DU41" s="77"/>
      <c r="DV41" s="77"/>
      <c r="DW41" s="77"/>
      <c r="DX41" s="77"/>
      <c r="DY41" s="77"/>
      <c r="DZ41" s="77"/>
      <c r="EA41" s="77"/>
      <c r="EB41" s="77"/>
      <c r="EC41" s="77"/>
      <c r="ED41" s="77"/>
      <c r="EE41" s="77"/>
      <c r="EF41" s="77"/>
      <c r="EG41" s="77"/>
      <c r="EH41" s="77"/>
      <c r="EI41" s="77"/>
      <c r="EJ41" s="77"/>
      <c r="EK41" s="77"/>
      <c r="EL41" s="77"/>
      <c r="EM41" s="77"/>
    </row>
    <row r="42" spans="1:143" s="43" customFormat="1" ht="16.5">
      <c r="A42" s="22" t="str">
        <f ca="1">IF(ISERROR(VALUE(SUBSTITUTE(OFFSET(A42,-1,0,1,1),".",""))),"1",IF(ISERROR(FIND("`",SUBSTITUTE(OFFSET(A42,-1,0,1,1),".","`",1))),TEXT(VALUE(OFFSET(A42,-1,0,1,1))+1,"#"),TEXT(VALUE(LEFT(OFFSET(A42,-1,0,1,1),FIND("`",SUBSTITUTE(OFFSET(A42,-1,0,1,1),".","`",1))-1))+1,"#")))</f>
        <v>7</v>
      </c>
      <c r="B42" s="22" t="str">
        <f>联调测试!B8</f>
        <v>联调测试</v>
      </c>
      <c r="C42" s="23"/>
      <c r="D42" s="24" t="str">
        <f>联调测试!D8</f>
        <v>惠鹏程</v>
      </c>
      <c r="E42" s="22">
        <f>联调测试!E8</f>
        <v>0</v>
      </c>
      <c r="F42" s="25">
        <f>联调测试!F8</f>
        <v>43250</v>
      </c>
      <c r="G42" s="25">
        <f>联调测试!G8</f>
        <v>43262</v>
      </c>
      <c r="H42" s="23">
        <f>联调测试!H8</f>
        <v>13</v>
      </c>
      <c r="I42" s="23">
        <f>联调测试!I8</f>
        <v>9</v>
      </c>
      <c r="J42" s="23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4"/>
      <c r="AI42" s="74"/>
      <c r="AJ42" s="74"/>
      <c r="AK42" s="74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74"/>
      <c r="BA42" s="74"/>
      <c r="BB42" s="74"/>
      <c r="BC42" s="74"/>
      <c r="BD42" s="74"/>
      <c r="BE42" s="74"/>
      <c r="BF42" s="74"/>
      <c r="BG42" s="74"/>
      <c r="BH42" s="74"/>
      <c r="BI42" s="74"/>
      <c r="BJ42" s="74"/>
      <c r="BK42" s="74"/>
      <c r="BL42" s="74"/>
      <c r="BM42" s="74"/>
      <c r="BN42" s="74"/>
      <c r="BO42" s="74"/>
      <c r="BP42" s="74"/>
      <c r="BQ42" s="74"/>
      <c r="BR42" s="74"/>
      <c r="BS42" s="74"/>
      <c r="BT42" s="74"/>
      <c r="BU42" s="74"/>
      <c r="BV42" s="74"/>
      <c r="BW42" s="74"/>
      <c r="BX42" s="74"/>
      <c r="BY42" s="74"/>
      <c r="BZ42" s="74"/>
      <c r="CA42" s="74"/>
      <c r="CB42" s="74"/>
      <c r="CC42" s="74"/>
      <c r="CD42" s="74"/>
      <c r="CE42" s="74"/>
      <c r="CF42" s="74"/>
      <c r="CG42" s="74"/>
      <c r="CH42" s="74"/>
      <c r="CI42" s="74"/>
      <c r="CJ42" s="74"/>
      <c r="CK42" s="74"/>
      <c r="CL42" s="74"/>
      <c r="CM42" s="74"/>
      <c r="CN42" s="74"/>
      <c r="CO42" s="74"/>
      <c r="CP42" s="74"/>
      <c r="CQ42" s="74"/>
      <c r="CR42" s="74"/>
      <c r="CS42" s="74"/>
      <c r="CT42" s="74"/>
      <c r="CU42" s="74"/>
      <c r="CV42" s="74"/>
      <c r="CW42" s="74"/>
      <c r="CX42" s="74"/>
      <c r="CY42" s="74"/>
      <c r="CZ42" s="74"/>
      <c r="DA42" s="74"/>
      <c r="DB42" s="74"/>
      <c r="DC42" s="74"/>
      <c r="DD42" s="74"/>
      <c r="DE42" s="74"/>
      <c r="DF42" s="74"/>
      <c r="DG42" s="74"/>
      <c r="DH42" s="74"/>
      <c r="DI42" s="74"/>
      <c r="DJ42" s="74"/>
      <c r="DK42" s="74"/>
      <c r="DL42" s="74"/>
      <c r="DM42" s="74"/>
      <c r="DN42" s="74"/>
      <c r="DO42" s="74"/>
      <c r="DP42" s="74"/>
      <c r="DQ42" s="74"/>
      <c r="DR42" s="74"/>
      <c r="DS42" s="74"/>
      <c r="DT42" s="74"/>
      <c r="DU42" s="74"/>
      <c r="DV42" s="74"/>
      <c r="DW42" s="74"/>
      <c r="DX42" s="74"/>
      <c r="DY42" s="74"/>
      <c r="DZ42" s="74"/>
      <c r="EA42" s="74"/>
      <c r="EB42" s="74"/>
      <c r="EC42" s="74"/>
      <c r="ED42" s="74"/>
      <c r="EE42" s="74"/>
      <c r="EF42" s="74"/>
      <c r="EG42" s="74"/>
      <c r="EH42" s="74"/>
      <c r="EI42" s="74"/>
      <c r="EJ42" s="74"/>
      <c r="EK42" s="74"/>
      <c r="EL42" s="74"/>
      <c r="EM42" s="74"/>
    </row>
    <row r="43" spans="1:143" s="44" customFormat="1" ht="16.5">
      <c r="A43" s="26" t="str">
        <f ca="1">IF(ISERROR(VALUE(SUBSTITUTE(OFFSET(A43,-1,0,1,1),".",""))),"0.1",IF(ISERROR(FIND("`",SUBSTITUTE(OFFSET(A43,-1,0,1,1),".","`",1))),OFFSET(A43,-1,0,1,1)&amp;".1",LEFT(OFFSET(A43,-1,0,1,1),FIND("`",SUBSTITUTE(OFFSET(A43,-1,0,1,1),".","`",1)))&amp;IF(ISERROR(FIND("`",SUBSTITUTE(OFFSET(A43,-1,0,1,1),".","`",2))),VALUE(RIGHT(OFFSET(A43,-1,0,1,1),LEN(OFFSET(A43,-1,0,1,1))-FIND("`",SUBSTITUTE(OFFSET(A43,-1,0,1,1),".","`",1))))+1,VALUE(MID(OFFSET(A43,-1,0,1,1),FIND("`",SUBSTITUTE(OFFSET(A43,-1,0,1,1),".","`",1))+1,(FIND("`",SUBSTITUTE(OFFSET(A43,-1,0,1,1),".","`",2))-FIND("`",SUBSTITUTE(OFFSET(A43,-1,0,1,1),".","`",1))-1)))+1)))</f>
        <v>7.1</v>
      </c>
      <c r="B43" s="26" t="str">
        <f>联调测试!B9</f>
        <v>站级联调测试方案审核</v>
      </c>
      <c r="C43" s="26" t="str">
        <f>联调测试!C9</f>
        <v>提交方案由业主单位审核</v>
      </c>
      <c r="D43" s="26" t="str">
        <f>联调测试!D9</f>
        <v>张登，集成商</v>
      </c>
      <c r="E43" s="26">
        <f>联调测试!E9</f>
        <v>0</v>
      </c>
      <c r="F43" s="27">
        <f>联调测试!F9</f>
        <v>43250</v>
      </c>
      <c r="G43" s="27">
        <f>联调测试!G9</f>
        <v>43250</v>
      </c>
      <c r="H43" s="28">
        <f>联调测试!H9</f>
        <v>1</v>
      </c>
      <c r="I43" s="29">
        <f>联调测试!I9</f>
        <v>1</v>
      </c>
      <c r="J43" s="28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  <c r="AU43" s="77"/>
      <c r="AV43" s="77"/>
      <c r="AW43" s="77"/>
      <c r="AX43" s="77"/>
      <c r="AY43" s="77"/>
      <c r="AZ43" s="77"/>
      <c r="BA43" s="77"/>
      <c r="BB43" s="77"/>
      <c r="BC43" s="77"/>
      <c r="BD43" s="77"/>
      <c r="BE43" s="77"/>
      <c r="BF43" s="77"/>
      <c r="BG43" s="77"/>
      <c r="BH43" s="77"/>
      <c r="BI43" s="77"/>
      <c r="BJ43" s="77"/>
      <c r="BK43" s="77"/>
      <c r="BL43" s="77"/>
      <c r="BM43" s="77"/>
      <c r="BN43" s="77"/>
      <c r="BO43" s="77"/>
      <c r="BP43" s="77"/>
      <c r="BQ43" s="77"/>
      <c r="BR43" s="77"/>
      <c r="BS43" s="77"/>
      <c r="BT43" s="77"/>
      <c r="BU43" s="77"/>
      <c r="BV43" s="77"/>
      <c r="BW43" s="77"/>
      <c r="BX43" s="77"/>
      <c r="BY43" s="77"/>
      <c r="BZ43" s="77"/>
      <c r="CA43" s="77"/>
      <c r="CB43" s="77"/>
      <c r="CC43" s="77"/>
      <c r="CD43" s="77"/>
      <c r="CE43" s="77"/>
      <c r="CF43" s="77"/>
      <c r="CG43" s="77"/>
      <c r="CH43" s="77"/>
      <c r="CI43" s="77"/>
      <c r="CJ43" s="77"/>
      <c r="CK43" s="77"/>
      <c r="CL43" s="77"/>
      <c r="CM43" s="77"/>
      <c r="CN43" s="77"/>
      <c r="CO43" s="77"/>
      <c r="CP43" s="77"/>
      <c r="CQ43" s="77"/>
      <c r="CR43" s="77"/>
      <c r="CS43" s="77"/>
      <c r="CT43" s="77"/>
      <c r="CU43" s="77"/>
      <c r="CV43" s="77"/>
      <c r="CW43" s="77"/>
      <c r="CX43" s="77"/>
      <c r="CY43" s="77"/>
      <c r="CZ43" s="77"/>
      <c r="DA43" s="77"/>
      <c r="DB43" s="77"/>
      <c r="DC43" s="77"/>
      <c r="DD43" s="77"/>
      <c r="DE43" s="77"/>
      <c r="DF43" s="77"/>
      <c r="DG43" s="77"/>
      <c r="DH43" s="77"/>
      <c r="DI43" s="77"/>
      <c r="DJ43" s="77"/>
      <c r="DK43" s="77"/>
      <c r="DL43" s="77"/>
      <c r="DM43" s="77"/>
      <c r="DN43" s="77"/>
      <c r="DO43" s="77"/>
      <c r="DP43" s="77"/>
      <c r="DQ43" s="77"/>
      <c r="DR43" s="77"/>
      <c r="DS43" s="77"/>
      <c r="DT43" s="77"/>
      <c r="DU43" s="77"/>
      <c r="DV43" s="77"/>
      <c r="DW43" s="77"/>
      <c r="DX43" s="77"/>
      <c r="DY43" s="77"/>
      <c r="DZ43" s="77"/>
      <c r="EA43" s="77"/>
      <c r="EB43" s="77"/>
      <c r="EC43" s="77"/>
      <c r="ED43" s="77"/>
      <c r="EE43" s="77"/>
      <c r="EF43" s="77"/>
      <c r="EG43" s="77"/>
      <c r="EH43" s="77"/>
      <c r="EI43" s="77"/>
      <c r="EJ43" s="77"/>
      <c r="EK43" s="77"/>
      <c r="EL43" s="77"/>
      <c r="EM43" s="77"/>
    </row>
    <row r="44" spans="1:143" s="44" customFormat="1" ht="16.5">
      <c r="A44" s="26" t="str">
        <f ca="1">IF(ISERROR(VALUE(SUBSTITUTE(OFFSET(A44,-1,0,1,1),".",""))),"0.1",IF(ISERROR(FIND("`",SUBSTITUTE(OFFSET(A44,-1,0,1,1),".","`",1))),OFFSET(A44,-1,0,1,1)&amp;".1",LEFT(OFFSET(A44,-1,0,1,1),FIND("`",SUBSTITUTE(OFFSET(A44,-1,0,1,1),".","`",1)))&amp;IF(ISERROR(FIND("`",SUBSTITUTE(OFFSET(A44,-1,0,1,1),".","`",2))),VALUE(RIGHT(OFFSET(A44,-1,0,1,1),LEN(OFFSET(A44,-1,0,1,1))-FIND("`",SUBSTITUTE(OFFSET(A44,-1,0,1,1),".","`",1))))+1,VALUE(MID(OFFSET(A44,-1,0,1,1),FIND("`",SUBSTITUTE(OFFSET(A44,-1,0,1,1),".","`",1))+1,(FIND("`",SUBSTITUTE(OFFSET(A44,-1,0,1,1),".","`",2))-FIND("`",SUBSTITUTE(OFFSET(A44,-1,0,1,1),".","`",1))-1)))+1)))</f>
        <v>7.2</v>
      </c>
      <c r="B44" s="26" t="str">
        <f>联调测试!B10</f>
        <v>站级联调测试</v>
      </c>
      <c r="C44" s="26"/>
      <c r="D44" s="26" t="str">
        <f>联调测试!D10</f>
        <v>张登，集成商</v>
      </c>
      <c r="E44" s="26">
        <f>联调测试!E10</f>
        <v>0</v>
      </c>
      <c r="F44" s="27">
        <f>联调测试!F10</f>
        <v>43251</v>
      </c>
      <c r="G44" s="27">
        <f>联调测试!G10</f>
        <v>43256</v>
      </c>
      <c r="H44" s="28">
        <f>联调测试!H10</f>
        <v>6</v>
      </c>
      <c r="I44" s="29">
        <f>联调测试!I10</f>
        <v>4</v>
      </c>
      <c r="J44" s="28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 s="77"/>
      <c r="BI44" s="77"/>
      <c r="BJ44" s="77"/>
      <c r="BK44" s="77"/>
      <c r="BL44" s="77"/>
      <c r="BM44" s="77"/>
      <c r="BN44" s="77"/>
      <c r="BO44" s="77"/>
      <c r="BP44" s="77"/>
      <c r="BQ44" s="77"/>
      <c r="BR44" s="77"/>
      <c r="BS44" s="77"/>
      <c r="BT44" s="77"/>
      <c r="BU44" s="77"/>
      <c r="BV44" s="77"/>
      <c r="BW44" s="77"/>
      <c r="BX44" s="77"/>
      <c r="BY44" s="77"/>
      <c r="BZ44" s="77"/>
      <c r="CA44" s="77"/>
      <c r="CB44" s="77"/>
      <c r="CC44" s="77"/>
      <c r="CD44" s="77"/>
      <c r="CE44" s="77"/>
      <c r="CF44" s="77"/>
      <c r="CG44" s="77"/>
      <c r="CH44" s="77"/>
      <c r="CI44" s="77"/>
      <c r="CJ44" s="77"/>
      <c r="CK44" s="77"/>
      <c r="CL44" s="77"/>
      <c r="CM44" s="77"/>
      <c r="CN44" s="77"/>
      <c r="CO44" s="77"/>
      <c r="CP44" s="77"/>
      <c r="CQ44" s="77"/>
      <c r="CR44" s="77"/>
      <c r="CS44" s="77"/>
      <c r="CT44" s="77"/>
      <c r="CU44" s="77"/>
      <c r="CV44" s="77"/>
      <c r="CW44" s="77"/>
      <c r="CX44" s="77"/>
      <c r="CY44" s="77"/>
      <c r="CZ44" s="77"/>
      <c r="DA44" s="77"/>
      <c r="DB44" s="77"/>
      <c r="DC44" s="77"/>
      <c r="DD44" s="77"/>
      <c r="DE44" s="77"/>
      <c r="DF44" s="77"/>
      <c r="DG44" s="77"/>
      <c r="DH44" s="77"/>
      <c r="DI44" s="77"/>
      <c r="DJ44" s="77"/>
      <c r="DK44" s="77"/>
      <c r="DL44" s="77"/>
      <c r="DM44" s="77"/>
      <c r="DN44" s="77"/>
      <c r="DO44" s="77"/>
      <c r="DP44" s="77"/>
      <c r="DQ44" s="77"/>
      <c r="DR44" s="77"/>
      <c r="DS44" s="77"/>
      <c r="DT44" s="77"/>
      <c r="DU44" s="77"/>
      <c r="DV44" s="77"/>
      <c r="DW44" s="77"/>
      <c r="DX44" s="77"/>
      <c r="DY44" s="77"/>
      <c r="DZ44" s="77"/>
      <c r="EA44" s="77"/>
      <c r="EB44" s="77"/>
      <c r="EC44" s="77"/>
      <c r="ED44" s="77"/>
      <c r="EE44" s="77"/>
      <c r="EF44" s="77"/>
      <c r="EG44" s="77"/>
      <c r="EH44" s="77"/>
      <c r="EI44" s="77"/>
      <c r="EJ44" s="77"/>
      <c r="EK44" s="77"/>
      <c r="EL44" s="77"/>
      <c r="EM44" s="77"/>
    </row>
    <row r="45" spans="1:143" s="44" customFormat="1" ht="16.5">
      <c r="A45" s="26" t="str">
        <f ca="1">IF(ISERROR(VALUE(SUBSTITUTE(OFFSET(A45,-1,0,1,1),".",""))),"0.1",IF(ISERROR(FIND("`",SUBSTITUTE(OFFSET(A45,-1,0,1,1),".","`",1))),OFFSET(A45,-1,0,1,1)&amp;".1",LEFT(OFFSET(A45,-1,0,1,1),FIND("`",SUBSTITUTE(OFFSET(A45,-1,0,1,1),".","`",1)))&amp;IF(ISERROR(FIND("`",SUBSTITUTE(OFFSET(A45,-1,0,1,1),".","`",2))),VALUE(RIGHT(OFFSET(A45,-1,0,1,1),LEN(OFFSET(A45,-1,0,1,1))-FIND("`",SUBSTITUTE(OFFSET(A45,-1,0,1,1),".","`",1))))+1,VALUE(MID(OFFSET(A45,-1,0,1,1),FIND("`",SUBSTITUTE(OFFSET(A45,-1,0,1,1),".","`",1))+1,(FIND("`",SUBSTITUTE(OFFSET(A45,-1,0,1,1),".","`",2))-FIND("`",SUBSTITUTE(OFFSET(A45,-1,0,1,1),".","`",1))-1)))+1)))</f>
        <v>7.3</v>
      </c>
      <c r="B45" s="26" t="str">
        <f>联调测试!B11</f>
        <v>线网级联调测试方案审核</v>
      </c>
      <c r="C45" s="26" t="str">
        <f>联调测试!C11</f>
        <v>提交方案由业主单位审核</v>
      </c>
      <c r="D45" s="26" t="str">
        <f>联调测试!D11</f>
        <v>张登，集成商</v>
      </c>
      <c r="E45" s="26">
        <f>联调测试!E11</f>
        <v>0</v>
      </c>
      <c r="F45" s="27">
        <f>联调测试!F11</f>
        <v>43252</v>
      </c>
      <c r="G45" s="27">
        <f>联调测试!G11</f>
        <v>43255</v>
      </c>
      <c r="H45" s="28">
        <f>联调测试!H11</f>
        <v>4</v>
      </c>
      <c r="I45" s="29">
        <f>联调测试!I11</f>
        <v>2</v>
      </c>
      <c r="J45" s="28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  <c r="AU45" s="77"/>
      <c r="AV45" s="77"/>
      <c r="AW45" s="77"/>
      <c r="AX45" s="77"/>
      <c r="AY45" s="77"/>
      <c r="AZ45" s="77"/>
      <c r="BA45" s="77"/>
      <c r="BB45" s="77"/>
      <c r="BC45" s="77"/>
      <c r="BD45" s="77"/>
      <c r="BE45" s="77"/>
      <c r="BF45" s="77"/>
      <c r="BG45" s="77"/>
      <c r="BH45" s="77"/>
      <c r="BI45" s="77"/>
      <c r="BJ45" s="77"/>
      <c r="BK45" s="77"/>
      <c r="BL45" s="77"/>
      <c r="BM45" s="77"/>
      <c r="BN45" s="77"/>
      <c r="BO45" s="77"/>
      <c r="BP45" s="77"/>
      <c r="BQ45" s="77"/>
      <c r="BR45" s="77"/>
      <c r="BS45" s="77"/>
      <c r="BT45" s="77"/>
      <c r="BU45" s="77"/>
      <c r="BV45" s="77"/>
      <c r="BW45" s="77"/>
      <c r="BX45" s="77"/>
      <c r="BY45" s="77"/>
      <c r="BZ45" s="77"/>
      <c r="CA45" s="77"/>
      <c r="CB45" s="77"/>
      <c r="CC45" s="77"/>
      <c r="CD45" s="77"/>
      <c r="CE45" s="77"/>
      <c r="CF45" s="77"/>
      <c r="CG45" s="77"/>
      <c r="CH45" s="77"/>
      <c r="CI45" s="77"/>
      <c r="CJ45" s="77"/>
      <c r="CK45" s="77"/>
      <c r="CL45" s="77"/>
      <c r="CM45" s="77"/>
      <c r="CN45" s="77"/>
      <c r="CO45" s="77"/>
      <c r="CP45" s="77"/>
      <c r="CQ45" s="77"/>
      <c r="CR45" s="77"/>
      <c r="CS45" s="77"/>
      <c r="CT45" s="77"/>
      <c r="CU45" s="77"/>
      <c r="CV45" s="77"/>
      <c r="CW45" s="77"/>
      <c r="CX45" s="77"/>
      <c r="CY45" s="77"/>
      <c r="CZ45" s="77"/>
      <c r="DA45" s="77"/>
      <c r="DB45" s="77"/>
      <c r="DC45" s="77"/>
      <c r="DD45" s="77"/>
      <c r="DE45" s="77"/>
      <c r="DF45" s="77"/>
      <c r="DG45" s="77"/>
      <c r="DH45" s="77"/>
      <c r="DI45" s="77"/>
      <c r="DJ45" s="77"/>
      <c r="DK45" s="77"/>
      <c r="DL45" s="77"/>
      <c r="DM45" s="77"/>
      <c r="DN45" s="77"/>
      <c r="DO45" s="77"/>
      <c r="DP45" s="77"/>
      <c r="DQ45" s="77"/>
      <c r="DR45" s="77"/>
      <c r="DS45" s="77"/>
      <c r="DT45" s="77"/>
      <c r="DU45" s="77"/>
      <c r="DV45" s="77"/>
      <c r="DW45" s="77"/>
      <c r="DX45" s="77"/>
      <c r="DY45" s="77"/>
      <c r="DZ45" s="77"/>
      <c r="EA45" s="77"/>
      <c r="EB45" s="77"/>
      <c r="EC45" s="77"/>
      <c r="ED45" s="77"/>
      <c r="EE45" s="77"/>
      <c r="EF45" s="77"/>
      <c r="EG45" s="77"/>
      <c r="EH45" s="77"/>
      <c r="EI45" s="77"/>
      <c r="EJ45" s="77"/>
      <c r="EK45" s="77"/>
      <c r="EL45" s="77"/>
      <c r="EM45" s="77"/>
    </row>
    <row r="46" spans="1:143" s="44" customFormat="1" ht="16.5">
      <c r="A46" s="26" t="str">
        <f ca="1">IF(ISERROR(VALUE(SUBSTITUTE(OFFSET(A46,-1,0,1,1),".",""))),"0.1",IF(ISERROR(FIND("`",SUBSTITUTE(OFFSET(A46,-1,0,1,1),".","`",1))),OFFSET(A46,-1,0,1,1)&amp;".1",LEFT(OFFSET(A46,-1,0,1,1),FIND("`",SUBSTITUTE(OFFSET(A46,-1,0,1,1),".","`",1)))&amp;IF(ISERROR(FIND("`",SUBSTITUTE(OFFSET(A46,-1,0,1,1),".","`",2))),VALUE(RIGHT(OFFSET(A46,-1,0,1,1),LEN(OFFSET(A46,-1,0,1,1))-FIND("`",SUBSTITUTE(OFFSET(A46,-1,0,1,1),".","`",1))))+1,VALUE(MID(OFFSET(A46,-1,0,1,1),FIND("`",SUBSTITUTE(OFFSET(A46,-1,0,1,1),".","`",1))+1,(FIND("`",SUBSTITUTE(OFFSET(A46,-1,0,1,1),".","`",2))-FIND("`",SUBSTITUTE(OFFSET(A46,-1,0,1,1),".","`",1))-1)))+1)))</f>
        <v>7.4</v>
      </c>
      <c r="B46" s="26" t="str">
        <f>联调测试!B12</f>
        <v>线网级联调测试</v>
      </c>
      <c r="C46" s="26"/>
      <c r="D46" s="26" t="str">
        <f>联调测试!D12</f>
        <v>张登，集成商</v>
      </c>
      <c r="E46" s="26">
        <f>联调测试!E12</f>
        <v>0</v>
      </c>
      <c r="F46" s="27">
        <f>联调测试!F12</f>
        <v>43256</v>
      </c>
      <c r="G46" s="27">
        <f>联调测试!G12</f>
        <v>43263</v>
      </c>
      <c r="H46" s="28">
        <f>联调测试!H12</f>
        <v>8</v>
      </c>
      <c r="I46" s="29">
        <f>联调测试!I12</f>
        <v>6</v>
      </c>
      <c r="J46" s="28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  <c r="AU46" s="77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77"/>
      <c r="BG46" s="77"/>
      <c r="BH46" s="77"/>
      <c r="BI46" s="77"/>
      <c r="BJ46" s="77"/>
      <c r="BK46" s="77"/>
      <c r="BL46" s="77"/>
      <c r="BM46" s="77"/>
      <c r="BN46" s="77"/>
      <c r="BO46" s="77"/>
      <c r="BP46" s="77"/>
      <c r="BQ46" s="77"/>
      <c r="BR46" s="77"/>
      <c r="BS46" s="77"/>
      <c r="BT46" s="77"/>
      <c r="BU46" s="77"/>
      <c r="BV46" s="77"/>
      <c r="BW46" s="77"/>
      <c r="BX46" s="77"/>
      <c r="BY46" s="77"/>
      <c r="BZ46" s="77"/>
      <c r="CA46" s="77"/>
      <c r="CB46" s="77"/>
      <c r="CC46" s="77"/>
      <c r="CD46" s="77"/>
      <c r="CE46" s="77"/>
      <c r="CF46" s="77"/>
      <c r="CG46" s="77"/>
      <c r="CH46" s="77"/>
      <c r="CI46" s="77"/>
      <c r="CJ46" s="77"/>
      <c r="CK46" s="77"/>
      <c r="CL46" s="77"/>
      <c r="CM46" s="77"/>
      <c r="CN46" s="77"/>
      <c r="CO46" s="77"/>
      <c r="CP46" s="77"/>
      <c r="CQ46" s="77"/>
      <c r="CR46" s="77"/>
      <c r="CS46" s="77"/>
      <c r="CT46" s="77"/>
      <c r="CU46" s="77"/>
      <c r="CV46" s="77"/>
      <c r="CW46" s="77"/>
      <c r="CX46" s="77"/>
      <c r="CY46" s="77"/>
      <c r="CZ46" s="77"/>
      <c r="DA46" s="77"/>
      <c r="DB46" s="77"/>
      <c r="DC46" s="77"/>
      <c r="DD46" s="77"/>
      <c r="DE46" s="77"/>
      <c r="DF46" s="77"/>
      <c r="DG46" s="77"/>
      <c r="DH46" s="77"/>
      <c r="DI46" s="77"/>
      <c r="DJ46" s="77"/>
      <c r="DK46" s="77"/>
      <c r="DL46" s="77"/>
      <c r="DM46" s="77"/>
      <c r="DN46" s="77"/>
      <c r="DO46" s="77"/>
      <c r="DP46" s="77"/>
      <c r="DQ46" s="77"/>
      <c r="DR46" s="77"/>
      <c r="DS46" s="77"/>
      <c r="DT46" s="77"/>
      <c r="DU46" s="77"/>
      <c r="DV46" s="77"/>
      <c r="DW46" s="77"/>
      <c r="DX46" s="77"/>
      <c r="DY46" s="77"/>
      <c r="DZ46" s="77"/>
      <c r="EA46" s="77"/>
      <c r="EB46" s="77"/>
      <c r="EC46" s="77"/>
      <c r="ED46" s="77"/>
      <c r="EE46" s="77"/>
      <c r="EF46" s="77"/>
      <c r="EG46" s="77"/>
      <c r="EH46" s="77"/>
      <c r="EI46" s="77"/>
      <c r="EJ46" s="77"/>
      <c r="EK46" s="77"/>
      <c r="EL46" s="77"/>
      <c r="EM46" s="77"/>
    </row>
    <row r="47" spans="1:143" s="43" customFormat="1" ht="16.5">
      <c r="A47" s="22" t="str">
        <f ca="1">IF(ISERROR(VALUE(SUBSTITUTE(OFFSET(A47,-1,0,1,1),".",""))),"1",IF(ISERROR(FIND("`",SUBSTITUTE(OFFSET(A47,-1,0,1,1),".","`",1))),TEXT(VALUE(OFFSET(A47,-1,0,1,1))+1,"#"),TEXT(VALUE(LEFT(OFFSET(A47,-1,0,1,1),FIND("`",SUBSTITUTE(OFFSET(A47,-1,0,1,1),".","`",1))-1))+1,"#")))</f>
        <v>8</v>
      </c>
      <c r="B47" s="22" t="str">
        <f>'功能验收 '!B8</f>
        <v>功能验收</v>
      </c>
      <c r="C47" s="23"/>
      <c r="D47" s="24" t="str">
        <f>'功能验收 '!D8</f>
        <v>惠鹏程</v>
      </c>
      <c r="E47" s="22">
        <f>'功能验收 '!E8</f>
        <v>0</v>
      </c>
      <c r="F47" s="25">
        <f>'功能验收 '!F8</f>
        <v>43262</v>
      </c>
      <c r="G47" s="25">
        <f>'功能验收 '!G8</f>
        <v>43266</v>
      </c>
      <c r="H47" s="23">
        <f>'功能验收 '!H8</f>
        <v>5</v>
      </c>
      <c r="I47" s="23">
        <f>'功能验收 '!I8</f>
        <v>5</v>
      </c>
      <c r="J47" s="23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4"/>
      <c r="AI47" s="74"/>
      <c r="AJ47" s="74"/>
      <c r="AK47" s="74"/>
      <c r="AL47" s="74"/>
      <c r="AM47" s="74"/>
      <c r="AN47" s="74"/>
      <c r="AO47" s="74"/>
      <c r="AP47" s="74"/>
      <c r="AQ47" s="74"/>
      <c r="AR47" s="74"/>
      <c r="AS47" s="74"/>
      <c r="AT47" s="74"/>
      <c r="AU47" s="74"/>
      <c r="AV47" s="74"/>
      <c r="AW47" s="74"/>
      <c r="AX47" s="74"/>
      <c r="AY47" s="74"/>
      <c r="AZ47" s="74"/>
      <c r="BA47" s="74"/>
      <c r="BB47" s="74"/>
      <c r="BC47" s="74"/>
      <c r="BD47" s="74"/>
      <c r="BE47" s="74"/>
      <c r="BF47" s="74"/>
      <c r="BG47" s="74"/>
      <c r="BH47" s="74"/>
      <c r="BI47" s="74"/>
      <c r="BJ47" s="74"/>
      <c r="BK47" s="74"/>
      <c r="BL47" s="74"/>
      <c r="BM47" s="74"/>
      <c r="BN47" s="74"/>
      <c r="BO47" s="74"/>
      <c r="BP47" s="74"/>
      <c r="BQ47" s="74"/>
      <c r="BR47" s="74"/>
      <c r="BS47" s="74"/>
      <c r="BT47" s="74"/>
      <c r="BU47" s="74"/>
      <c r="BV47" s="74"/>
      <c r="BW47" s="74"/>
      <c r="BX47" s="74"/>
      <c r="BY47" s="74"/>
      <c r="BZ47" s="74"/>
      <c r="CA47" s="74"/>
      <c r="CB47" s="74"/>
      <c r="CC47" s="74"/>
      <c r="CD47" s="74"/>
      <c r="CE47" s="74"/>
      <c r="CF47" s="74"/>
      <c r="CG47" s="74"/>
      <c r="CH47" s="74"/>
      <c r="CI47" s="74"/>
      <c r="CJ47" s="74"/>
      <c r="CK47" s="74"/>
      <c r="CL47" s="74"/>
      <c r="CM47" s="74"/>
      <c r="CN47" s="74"/>
      <c r="CO47" s="74"/>
      <c r="CP47" s="74"/>
      <c r="CQ47" s="74"/>
      <c r="CR47" s="74"/>
      <c r="CS47" s="74"/>
      <c r="CT47" s="74"/>
      <c r="CU47" s="74"/>
      <c r="CV47" s="74"/>
      <c r="CW47" s="74"/>
      <c r="CX47" s="74"/>
      <c r="CY47" s="74"/>
      <c r="CZ47" s="74"/>
      <c r="DA47" s="74"/>
      <c r="DB47" s="74"/>
      <c r="DC47" s="74"/>
      <c r="DD47" s="74"/>
      <c r="DE47" s="74"/>
      <c r="DF47" s="74"/>
      <c r="DG47" s="74"/>
      <c r="DH47" s="74"/>
      <c r="DI47" s="74"/>
      <c r="DJ47" s="74"/>
      <c r="DK47" s="74"/>
      <c r="DL47" s="74"/>
      <c r="DM47" s="74"/>
      <c r="DN47" s="74"/>
      <c r="DO47" s="74"/>
      <c r="DP47" s="74"/>
      <c r="DQ47" s="74"/>
      <c r="DR47" s="74"/>
      <c r="DS47" s="74"/>
      <c r="DT47" s="74"/>
      <c r="DU47" s="74"/>
      <c r="DV47" s="74"/>
      <c r="DW47" s="74"/>
      <c r="DX47" s="74"/>
      <c r="DY47" s="74"/>
      <c r="DZ47" s="74"/>
      <c r="EA47" s="74"/>
      <c r="EB47" s="74"/>
      <c r="EC47" s="74"/>
      <c r="ED47" s="74"/>
      <c r="EE47" s="74"/>
      <c r="EF47" s="74"/>
      <c r="EG47" s="74"/>
      <c r="EH47" s="74"/>
      <c r="EI47" s="74"/>
      <c r="EJ47" s="74"/>
      <c r="EK47" s="74"/>
      <c r="EL47" s="74"/>
      <c r="EM47" s="74"/>
    </row>
    <row r="48" spans="1:143" s="44" customFormat="1" ht="16.5">
      <c r="A48" s="26" t="str">
        <f ca="1">IF(ISERROR(VALUE(SUBSTITUTE(OFFSET(A48,-1,0,1,1),".",""))),"0.1",IF(ISERROR(FIND("`",SUBSTITUTE(OFFSET(A48,-1,0,1,1),".","`",1))),OFFSET(A48,-1,0,1,1)&amp;".1",LEFT(OFFSET(A48,-1,0,1,1),FIND("`",SUBSTITUTE(OFFSET(A48,-1,0,1,1),".","`",1)))&amp;IF(ISERROR(FIND("`",SUBSTITUTE(OFFSET(A48,-1,0,1,1),".","`",2))),VALUE(RIGHT(OFFSET(A48,-1,0,1,1),LEN(OFFSET(A48,-1,0,1,1))-FIND("`",SUBSTITUTE(OFFSET(A48,-1,0,1,1),".","`",1))))+1,VALUE(MID(OFFSET(A48,-1,0,1,1),FIND("`",SUBSTITUTE(OFFSET(A48,-1,0,1,1),".","`",1))+1,(FIND("`",SUBSTITUTE(OFFSET(A48,-1,0,1,1),".","`",2))-FIND("`",SUBSTITUTE(OFFSET(A48,-1,0,1,1),".","`",1))-1)))+1)))</f>
        <v>8.1</v>
      </c>
      <c r="B48" s="26" t="str">
        <f>'功能验收 '!B9</f>
        <v>功能验收资料整理</v>
      </c>
      <c r="C48" s="26"/>
      <c r="D48" s="26" t="s">
        <v>62</v>
      </c>
      <c r="E48" s="26">
        <f>'功能验收 '!E9</f>
        <v>0</v>
      </c>
      <c r="F48" s="27">
        <f>'功能验收 '!F9</f>
        <v>43263</v>
      </c>
      <c r="G48" s="27">
        <f>'功能验收 '!G9</f>
        <v>43267</v>
      </c>
      <c r="H48" s="28">
        <f>'功能验收 '!H9</f>
        <v>5</v>
      </c>
      <c r="I48" s="29">
        <f>'功能验收 '!I9</f>
        <v>4</v>
      </c>
      <c r="J48" s="28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77"/>
      <c r="BG48" s="77"/>
      <c r="BH48" s="77"/>
      <c r="BI48" s="77"/>
      <c r="BJ48" s="77"/>
      <c r="BK48" s="77"/>
      <c r="BL48" s="77"/>
      <c r="BM48" s="77"/>
      <c r="BN48" s="77"/>
      <c r="BO48" s="77"/>
      <c r="BP48" s="77"/>
      <c r="BQ48" s="77"/>
      <c r="BR48" s="77"/>
      <c r="BS48" s="77"/>
      <c r="BT48" s="77"/>
      <c r="BU48" s="77"/>
      <c r="BV48" s="77"/>
      <c r="BW48" s="77"/>
      <c r="BX48" s="77"/>
      <c r="BY48" s="77"/>
      <c r="BZ48" s="77"/>
      <c r="CA48" s="77"/>
      <c r="CB48" s="77"/>
      <c r="CC48" s="77"/>
      <c r="CD48" s="77"/>
      <c r="CE48" s="77"/>
      <c r="CF48" s="77"/>
      <c r="CG48" s="77"/>
      <c r="CH48" s="77"/>
      <c r="CI48" s="77"/>
      <c r="CJ48" s="77"/>
      <c r="CK48" s="77"/>
      <c r="CL48" s="77"/>
      <c r="CM48" s="77"/>
      <c r="CN48" s="77"/>
      <c r="CO48" s="77"/>
      <c r="CP48" s="77"/>
      <c r="CQ48" s="77"/>
      <c r="CR48" s="77"/>
      <c r="CS48" s="77"/>
      <c r="CT48" s="77"/>
      <c r="CU48" s="77"/>
      <c r="CV48" s="77"/>
      <c r="CW48" s="77"/>
      <c r="CX48" s="77"/>
      <c r="CY48" s="77"/>
      <c r="CZ48" s="77"/>
      <c r="DA48" s="77"/>
      <c r="DB48" s="77"/>
      <c r="DC48" s="77"/>
      <c r="DD48" s="77"/>
      <c r="DE48" s="77"/>
      <c r="DF48" s="77"/>
      <c r="DG48" s="77"/>
      <c r="DH48" s="77"/>
      <c r="DI48" s="77"/>
      <c r="DJ48" s="77"/>
      <c r="DK48" s="77"/>
      <c r="DL48" s="77"/>
      <c r="DM48" s="77"/>
      <c r="DN48" s="77"/>
      <c r="DO48" s="77"/>
      <c r="DP48" s="77"/>
      <c r="DQ48" s="77"/>
      <c r="DR48" s="77"/>
      <c r="DS48" s="77"/>
      <c r="DT48" s="77"/>
      <c r="DU48" s="77"/>
      <c r="DV48" s="77"/>
      <c r="DW48" s="77"/>
      <c r="DX48" s="77"/>
      <c r="DY48" s="77"/>
      <c r="DZ48" s="77"/>
      <c r="EA48" s="77"/>
      <c r="EB48" s="77"/>
      <c r="EC48" s="77"/>
      <c r="ED48" s="77"/>
      <c r="EE48" s="77"/>
      <c r="EF48" s="77"/>
      <c r="EG48" s="77"/>
      <c r="EH48" s="77"/>
      <c r="EI48" s="77"/>
      <c r="EJ48" s="77"/>
      <c r="EK48" s="77"/>
      <c r="EL48" s="77"/>
      <c r="EM48" s="77"/>
    </row>
    <row r="49" spans="1:143" s="44" customFormat="1" ht="16.5">
      <c r="A49" s="26" t="str">
        <f ca="1">IF(ISERROR(VALUE(SUBSTITUTE(OFFSET(A49,-1,0,1,1),".",""))),"0.1",IF(ISERROR(FIND("`",SUBSTITUTE(OFFSET(A49,-1,0,1,1),".","`",1))),OFFSET(A49,-1,0,1,1)&amp;".1",LEFT(OFFSET(A49,-1,0,1,1),FIND("`",SUBSTITUTE(OFFSET(A49,-1,0,1,1),".","`",1)))&amp;IF(ISERROR(FIND("`",SUBSTITUTE(OFFSET(A49,-1,0,1,1),".","`",2))),VALUE(RIGHT(OFFSET(A49,-1,0,1,1),LEN(OFFSET(A49,-1,0,1,1))-FIND("`",SUBSTITUTE(OFFSET(A49,-1,0,1,1),".","`",1))))+1,VALUE(MID(OFFSET(A49,-1,0,1,1),FIND("`",SUBSTITUTE(OFFSET(A49,-1,0,1,1),".","`",1))+1,(FIND("`",SUBSTITUTE(OFFSET(A49,-1,0,1,1),".","`",2))-FIND("`",SUBSTITUTE(OFFSET(A49,-1,0,1,1),".","`",1))-1)))+1)))</f>
        <v>8.2</v>
      </c>
      <c r="B49" s="26" t="str">
        <f>'功能验收 '!B11</f>
        <v>功能验收</v>
      </c>
      <c r="C49" s="26"/>
      <c r="D49" s="26" t="s">
        <v>62</v>
      </c>
      <c r="E49" s="26">
        <f>'功能验收 '!E11</f>
        <v>0</v>
      </c>
      <c r="F49" s="27">
        <f>'功能验收 '!F11</f>
        <v>43264</v>
      </c>
      <c r="G49" s="27">
        <f>'功能验收 '!G11</f>
        <v>43265</v>
      </c>
      <c r="H49" s="28">
        <f>'功能验收 '!H11</f>
        <v>2</v>
      </c>
      <c r="I49" s="29">
        <f>'功能验收 '!I11</f>
        <v>2</v>
      </c>
      <c r="J49" s="28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</row>
    <row r="50" spans="1:143" s="43" customFormat="1" ht="16.5">
      <c r="A50" s="22" t="str">
        <f ca="1">IF(ISERROR(VALUE(SUBSTITUTE(OFFSET(A50,-1,0,1,1),".",""))),"1",IF(ISERROR(FIND("`",SUBSTITUTE(OFFSET(A50,-1,0,1,1),".","`",1))),TEXT(VALUE(OFFSET(A50,-1,0,1,1))+1,"#"),TEXT(VALUE(LEFT(OFFSET(A50,-1,0,1,1),FIND("`",SUBSTITUTE(OFFSET(A50,-1,0,1,1),".","`",1))-1))+1,"#")))</f>
        <v>9</v>
      </c>
      <c r="B50" s="22" t="str">
        <f>灰度测试!B8</f>
        <v>灰度测试</v>
      </c>
      <c r="C50" s="22"/>
      <c r="D50" s="24" t="str">
        <f>灰度测试!D8</f>
        <v>惠鹏程</v>
      </c>
      <c r="E50" s="22">
        <f>灰度测试!E8</f>
        <v>0</v>
      </c>
      <c r="F50" s="25">
        <f>灰度测试!F8</f>
        <v>43263</v>
      </c>
      <c r="G50" s="25">
        <f>灰度测试!G8</f>
        <v>43272</v>
      </c>
      <c r="H50" s="23">
        <f>灰度测试!H8</f>
        <v>10</v>
      </c>
      <c r="I50" s="22">
        <f>灰度测试!I8</f>
        <v>8</v>
      </c>
      <c r="J50" s="22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4"/>
      <c r="AI50" s="74"/>
      <c r="AJ50" s="74"/>
      <c r="AK50" s="74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4"/>
      <c r="BG50" s="74"/>
      <c r="BH50" s="74"/>
      <c r="BI50" s="74"/>
      <c r="BJ50" s="74"/>
      <c r="BK50" s="74"/>
      <c r="BL50" s="74"/>
      <c r="BM50" s="74"/>
      <c r="BN50" s="74"/>
      <c r="BO50" s="74"/>
      <c r="BP50" s="74"/>
      <c r="BQ50" s="74"/>
      <c r="BR50" s="74"/>
      <c r="BS50" s="74"/>
      <c r="BT50" s="74"/>
      <c r="BU50" s="74"/>
      <c r="BV50" s="74"/>
      <c r="BW50" s="74"/>
      <c r="BX50" s="74"/>
      <c r="BY50" s="74"/>
      <c r="BZ50" s="74"/>
      <c r="CA50" s="74"/>
      <c r="CB50" s="74"/>
      <c r="CC50" s="74"/>
      <c r="CD50" s="74"/>
      <c r="CE50" s="74"/>
      <c r="CF50" s="74"/>
      <c r="CG50" s="74"/>
      <c r="CH50" s="74"/>
      <c r="CI50" s="74"/>
      <c r="CJ50" s="74"/>
      <c r="CK50" s="74"/>
      <c r="CL50" s="74"/>
      <c r="CM50" s="74"/>
      <c r="CN50" s="74"/>
      <c r="CO50" s="74"/>
      <c r="CP50" s="74"/>
      <c r="CQ50" s="74"/>
      <c r="CR50" s="74"/>
      <c r="CS50" s="74"/>
      <c r="CT50" s="74"/>
      <c r="CU50" s="74"/>
      <c r="CV50" s="74"/>
      <c r="CW50" s="74"/>
      <c r="CX50" s="74"/>
      <c r="CY50" s="74"/>
      <c r="CZ50" s="74"/>
      <c r="DA50" s="74"/>
      <c r="DB50" s="74"/>
      <c r="DC50" s="74"/>
      <c r="DD50" s="74"/>
      <c r="DE50" s="74"/>
      <c r="DF50" s="74"/>
      <c r="DG50" s="74"/>
      <c r="DH50" s="74"/>
      <c r="DI50" s="74"/>
      <c r="DJ50" s="74"/>
      <c r="DK50" s="74"/>
      <c r="DL50" s="74"/>
      <c r="DM50" s="74"/>
      <c r="DN50" s="74"/>
      <c r="DO50" s="74"/>
      <c r="DP50" s="74"/>
      <c r="DQ50" s="74"/>
      <c r="DR50" s="74"/>
      <c r="DS50" s="74"/>
      <c r="DT50" s="74"/>
      <c r="DU50" s="74"/>
      <c r="DV50" s="74"/>
      <c r="DW50" s="74"/>
      <c r="DX50" s="74"/>
      <c r="DY50" s="74"/>
      <c r="DZ50" s="74"/>
      <c r="EA50" s="74"/>
      <c r="EB50" s="74"/>
      <c r="EC50" s="74"/>
      <c r="ED50" s="74"/>
      <c r="EE50" s="74"/>
      <c r="EF50" s="74"/>
      <c r="EG50" s="74"/>
      <c r="EH50" s="74"/>
      <c r="EI50" s="74"/>
      <c r="EJ50" s="74"/>
      <c r="EK50" s="74"/>
      <c r="EL50" s="74"/>
      <c r="EM50" s="74"/>
    </row>
    <row r="51" spans="1:143" s="44" customFormat="1" ht="16.5">
      <c r="A51" s="26" t="str">
        <f ca="1">IF(ISERROR(VALUE(SUBSTITUTE(OFFSET(A51,-1,0,1,1),".",""))),"0.1",IF(ISERROR(FIND("`",SUBSTITUTE(OFFSET(A51,-1,0,1,1),".","`",1))),OFFSET(A51,-1,0,1,1)&amp;".1",LEFT(OFFSET(A51,-1,0,1,1),FIND("`",SUBSTITUTE(OFFSET(A51,-1,0,1,1),".","`",1)))&amp;IF(ISERROR(FIND("`",SUBSTITUTE(OFFSET(A51,-1,0,1,1),".","`",2))),VALUE(RIGHT(OFFSET(A51,-1,0,1,1),LEN(OFFSET(A51,-1,0,1,1))-FIND("`",SUBSTITUTE(OFFSET(A51,-1,0,1,1),".","`",1))))+1,VALUE(MID(OFFSET(A51,-1,0,1,1),FIND("`",SUBSTITUTE(OFFSET(A51,-1,0,1,1),".","`",1))+1,(FIND("`",SUBSTITUTE(OFFSET(A51,-1,0,1,1),".","`",2))-FIND("`",SUBSTITUTE(OFFSET(A51,-1,0,1,1),".","`",1))-1)))+1)))</f>
        <v>9.1</v>
      </c>
      <c r="B51" s="26" t="str">
        <f>灰度测试!B9</f>
        <v>灰度测试计划审核</v>
      </c>
      <c r="C51" s="26" t="s">
        <v>65</v>
      </c>
      <c r="D51" s="26" t="s">
        <v>62</v>
      </c>
      <c r="E51" s="26">
        <f>灰度测试!E9</f>
        <v>0</v>
      </c>
      <c r="F51" s="27">
        <f>灰度测试!F9</f>
        <v>43263</v>
      </c>
      <c r="G51" s="27">
        <f>灰度测试!G9</f>
        <v>43264</v>
      </c>
      <c r="H51" s="28">
        <f>灰度测试!H9</f>
        <v>2</v>
      </c>
      <c r="I51" s="29">
        <f>灰度测试!I9</f>
        <v>2</v>
      </c>
      <c r="J51" s="28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  <c r="AU51" s="77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77"/>
      <c r="BG51" s="77"/>
      <c r="BH51" s="77"/>
      <c r="BI51" s="77"/>
      <c r="BJ51" s="77"/>
      <c r="BK51" s="77"/>
      <c r="BL51" s="77"/>
      <c r="BM51" s="77"/>
      <c r="BN51" s="77"/>
      <c r="BO51" s="77"/>
      <c r="BP51" s="77"/>
      <c r="BQ51" s="77"/>
      <c r="BR51" s="77"/>
      <c r="BS51" s="77"/>
      <c r="BT51" s="77"/>
      <c r="BU51" s="77"/>
      <c r="BV51" s="77"/>
      <c r="BW51" s="77"/>
      <c r="BX51" s="77"/>
      <c r="BY51" s="77"/>
      <c r="BZ51" s="77"/>
      <c r="CA51" s="77"/>
      <c r="CB51" s="77"/>
      <c r="CC51" s="77"/>
      <c r="CD51" s="77"/>
      <c r="CE51" s="77"/>
      <c r="CF51" s="77"/>
      <c r="CG51" s="77"/>
      <c r="CH51" s="77"/>
      <c r="CI51" s="77"/>
      <c r="CJ51" s="77"/>
      <c r="CK51" s="77"/>
      <c r="CL51" s="77"/>
      <c r="CM51" s="77"/>
      <c r="CN51" s="77"/>
      <c r="CO51" s="77"/>
      <c r="CP51" s="77"/>
      <c r="CQ51" s="77"/>
      <c r="CR51" s="77"/>
      <c r="CS51" s="77"/>
      <c r="CT51" s="77"/>
      <c r="CU51" s="77"/>
      <c r="CV51" s="77"/>
      <c r="CW51" s="77"/>
      <c r="CX51" s="77"/>
      <c r="CY51" s="77"/>
      <c r="CZ51" s="77"/>
      <c r="DA51" s="77"/>
      <c r="DB51" s="77"/>
      <c r="DC51" s="77"/>
      <c r="DD51" s="77"/>
      <c r="DE51" s="77"/>
      <c r="DF51" s="77"/>
      <c r="DG51" s="77"/>
      <c r="DH51" s="77"/>
      <c r="DI51" s="77"/>
      <c r="DJ51" s="77"/>
      <c r="DK51" s="77"/>
      <c r="DL51" s="77"/>
      <c r="DM51" s="77"/>
      <c r="DN51" s="77"/>
      <c r="DO51" s="77"/>
      <c r="DP51" s="77"/>
      <c r="DQ51" s="77"/>
      <c r="DR51" s="77"/>
      <c r="DS51" s="77"/>
      <c r="DT51" s="77"/>
      <c r="DU51" s="77"/>
      <c r="DV51" s="77"/>
      <c r="DW51" s="77"/>
      <c r="DX51" s="77"/>
      <c r="DY51" s="77"/>
      <c r="DZ51" s="77"/>
      <c r="EA51" s="77"/>
      <c r="EB51" s="77"/>
      <c r="EC51" s="77"/>
      <c r="ED51" s="77"/>
      <c r="EE51" s="77"/>
      <c r="EF51" s="77"/>
      <c r="EG51" s="77"/>
      <c r="EH51" s="77"/>
      <c r="EI51" s="77"/>
      <c r="EJ51" s="77"/>
      <c r="EK51" s="77"/>
      <c r="EL51" s="77"/>
      <c r="EM51" s="77"/>
    </row>
    <row r="52" spans="1:143" s="44" customFormat="1" ht="16.5">
      <c r="A52" s="26" t="str">
        <f ca="1">IF(ISERROR(VALUE(SUBSTITUTE(OFFSET(A52,-1,0,1,1),".",""))),"0.1",IF(ISERROR(FIND("`",SUBSTITUTE(OFFSET(A52,-1,0,1,1),".","`",1))),OFFSET(A52,-1,0,1,1)&amp;".1",LEFT(OFFSET(A52,-1,0,1,1),FIND("`",SUBSTITUTE(OFFSET(A52,-1,0,1,1),".","`",1)))&amp;IF(ISERROR(FIND("`",SUBSTITUTE(OFFSET(A52,-1,0,1,1),".","`",2))),VALUE(RIGHT(OFFSET(A52,-1,0,1,1),LEN(OFFSET(A52,-1,0,1,1))-FIND("`",SUBSTITUTE(OFFSET(A52,-1,0,1,1),".","`",1))))+1,VALUE(MID(OFFSET(A52,-1,0,1,1),FIND("`",SUBSTITUTE(OFFSET(A52,-1,0,1,1),".","`",1))+1,(FIND("`",SUBSTITUTE(OFFSET(A52,-1,0,1,1),".","`",2))-FIND("`",SUBSTITUTE(OFFSET(A52,-1,0,1,1),".","`",1))-1)))+1)))</f>
        <v>9.2</v>
      </c>
      <c r="B52" s="26" t="str">
        <f>灰度测试!B10</f>
        <v>灰度测试</v>
      </c>
      <c r="C52" s="26" t="s">
        <v>66</v>
      </c>
      <c r="D52" s="26" t="s">
        <v>62</v>
      </c>
      <c r="E52" s="26">
        <f>灰度测试!E10</f>
        <v>0</v>
      </c>
      <c r="F52" s="27">
        <f>灰度测试!F10</f>
        <v>43264</v>
      </c>
      <c r="G52" s="27">
        <f>灰度测试!G10</f>
        <v>43273</v>
      </c>
      <c r="H52" s="28">
        <f>灰度测试!H10</f>
        <v>10</v>
      </c>
      <c r="I52" s="29">
        <f>灰度测试!I10</f>
        <v>8</v>
      </c>
      <c r="J52" s="28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  <c r="AU52" s="77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77"/>
      <c r="BG52" s="77"/>
      <c r="BH52" s="77"/>
      <c r="BI52" s="77"/>
      <c r="BJ52" s="77"/>
      <c r="BK52" s="77"/>
      <c r="BL52" s="77"/>
      <c r="BM52" s="77"/>
      <c r="BN52" s="77"/>
      <c r="BO52" s="77"/>
      <c r="BP52" s="77"/>
      <c r="BQ52" s="77"/>
      <c r="BR52" s="77"/>
      <c r="BS52" s="77"/>
      <c r="BT52" s="77"/>
      <c r="BU52" s="77"/>
      <c r="BV52" s="77"/>
      <c r="BW52" s="77"/>
      <c r="BX52" s="77"/>
      <c r="BY52" s="77"/>
      <c r="BZ52" s="77"/>
      <c r="CA52" s="77"/>
      <c r="CB52" s="77"/>
      <c r="CC52" s="77"/>
      <c r="CD52" s="77"/>
      <c r="CE52" s="77"/>
      <c r="CF52" s="77"/>
      <c r="CG52" s="77"/>
      <c r="CH52" s="77"/>
      <c r="CI52" s="77"/>
      <c r="CJ52" s="77"/>
      <c r="CK52" s="77"/>
      <c r="CL52" s="77"/>
      <c r="CM52" s="77"/>
      <c r="CN52" s="77"/>
      <c r="CO52" s="77"/>
      <c r="CP52" s="77"/>
      <c r="CQ52" s="77"/>
      <c r="CR52" s="77"/>
      <c r="CS52" s="77"/>
      <c r="CT52" s="77"/>
      <c r="CU52" s="77"/>
      <c r="CV52" s="77"/>
      <c r="CW52" s="77"/>
      <c r="CX52" s="77"/>
      <c r="CY52" s="77"/>
      <c r="CZ52" s="77"/>
      <c r="DA52" s="77"/>
      <c r="DB52" s="77"/>
      <c r="DC52" s="77"/>
      <c r="DD52" s="77"/>
      <c r="DE52" s="77"/>
      <c r="DF52" s="77"/>
      <c r="DG52" s="77"/>
      <c r="DH52" s="77"/>
      <c r="DI52" s="77"/>
      <c r="DJ52" s="77"/>
      <c r="DK52" s="77"/>
      <c r="DL52" s="77"/>
      <c r="DM52" s="77"/>
      <c r="DN52" s="77"/>
      <c r="DO52" s="77"/>
      <c r="DP52" s="77"/>
      <c r="DQ52" s="77"/>
      <c r="DR52" s="77"/>
      <c r="DS52" s="77"/>
      <c r="DT52" s="77"/>
      <c r="DU52" s="77"/>
      <c r="DV52" s="77"/>
      <c r="DW52" s="77"/>
      <c r="DX52" s="77"/>
      <c r="DY52" s="77"/>
      <c r="DZ52" s="77"/>
      <c r="EA52" s="77"/>
      <c r="EB52" s="77"/>
      <c r="EC52" s="77"/>
      <c r="ED52" s="77"/>
      <c r="EE52" s="77"/>
      <c r="EF52" s="77"/>
      <c r="EG52" s="77"/>
      <c r="EH52" s="77"/>
      <c r="EI52" s="77"/>
      <c r="EJ52" s="77"/>
      <c r="EK52" s="77"/>
      <c r="EL52" s="77"/>
      <c r="EM52" s="77"/>
    </row>
    <row r="53" spans="1:143" s="43" customFormat="1" ht="16.5">
      <c r="A53" s="22" t="str">
        <f ca="1">IF(ISERROR(VALUE(SUBSTITUTE(OFFSET(A53,-1,0,1,1),".",""))),"1",IF(ISERROR(FIND("`",SUBSTITUTE(OFFSET(A53,-1,0,1,1),".","`",1))),TEXT(VALUE(OFFSET(A53,-1,0,1,1))+1,"#"),TEXT(VALUE(LEFT(OFFSET(A53,-1,0,1,1),FIND("`",SUBSTITUTE(OFFSET(A53,-1,0,1,1),".","`",1))-1))+1,"#")))</f>
        <v>10</v>
      </c>
      <c r="B53" s="22" t="str">
        <f>'应急预案 '!B8</f>
        <v>应急预案</v>
      </c>
      <c r="C53" s="23"/>
      <c r="D53" s="24" t="str">
        <f>'应急预案 '!D8</f>
        <v>惠鹏程</v>
      </c>
      <c r="E53" s="22">
        <f>'应急预案 '!E8</f>
        <v>0</v>
      </c>
      <c r="F53" s="25">
        <f>'应急预案 '!F8</f>
        <v>43191</v>
      </c>
      <c r="G53" s="25">
        <f>'应急预案 '!G8</f>
        <v>43209</v>
      </c>
      <c r="H53" s="23">
        <f>'应急预案 '!H8</f>
        <v>19</v>
      </c>
      <c r="I53" s="23">
        <f>'应急预案 '!I8</f>
        <v>14</v>
      </c>
      <c r="J53" s="23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4"/>
      <c r="AZ53" s="74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4"/>
      <c r="BQ53" s="74"/>
      <c r="BR53" s="74"/>
      <c r="BS53" s="74"/>
      <c r="BT53" s="74"/>
      <c r="BU53" s="74"/>
      <c r="BV53" s="74"/>
      <c r="BW53" s="74"/>
      <c r="BX53" s="74"/>
      <c r="BY53" s="74"/>
      <c r="BZ53" s="74"/>
      <c r="CA53" s="74"/>
      <c r="CB53" s="74"/>
      <c r="CC53" s="74"/>
      <c r="CD53" s="74"/>
      <c r="CE53" s="74"/>
      <c r="CF53" s="74"/>
      <c r="CG53" s="74"/>
      <c r="CH53" s="74"/>
      <c r="CI53" s="74"/>
      <c r="CJ53" s="74"/>
      <c r="CK53" s="74"/>
      <c r="CL53" s="74"/>
      <c r="CM53" s="74"/>
      <c r="CN53" s="74"/>
      <c r="CO53" s="74"/>
      <c r="CP53" s="74"/>
      <c r="CQ53" s="74"/>
      <c r="CR53" s="74"/>
      <c r="CS53" s="74"/>
      <c r="CT53" s="74"/>
      <c r="CU53" s="74"/>
      <c r="CV53" s="74"/>
      <c r="CW53" s="74"/>
      <c r="CX53" s="74"/>
      <c r="CY53" s="74"/>
      <c r="CZ53" s="74"/>
      <c r="DA53" s="74"/>
      <c r="DB53" s="74"/>
      <c r="DC53" s="74"/>
      <c r="DD53" s="74"/>
      <c r="DE53" s="74"/>
      <c r="DF53" s="74"/>
      <c r="DG53" s="74"/>
      <c r="DH53" s="74"/>
      <c r="DI53" s="74"/>
      <c r="DJ53" s="74"/>
      <c r="DK53" s="74"/>
      <c r="DL53" s="74"/>
      <c r="DM53" s="74"/>
      <c r="DN53" s="74"/>
      <c r="DO53" s="74"/>
      <c r="DP53" s="74"/>
      <c r="DQ53" s="74"/>
      <c r="DR53" s="74"/>
      <c r="DS53" s="74"/>
      <c r="DT53" s="74"/>
      <c r="DU53" s="74"/>
      <c r="DV53" s="74"/>
      <c r="DW53" s="74"/>
      <c r="DX53" s="74"/>
      <c r="DY53" s="74"/>
      <c r="DZ53" s="74"/>
      <c r="EA53" s="74"/>
      <c r="EB53" s="74"/>
      <c r="EC53" s="74"/>
      <c r="ED53" s="74"/>
      <c r="EE53" s="74"/>
      <c r="EF53" s="74"/>
      <c r="EG53" s="74"/>
      <c r="EH53" s="74"/>
      <c r="EI53" s="74"/>
      <c r="EJ53" s="74"/>
      <c r="EK53" s="74"/>
      <c r="EL53" s="74"/>
      <c r="EM53" s="74"/>
    </row>
    <row r="54" spans="1:143" s="44" customFormat="1" ht="16.5">
      <c r="A54" s="26" t="str">
        <f ca="1">IF(ISERROR(VALUE(SUBSTITUTE(OFFSET(A54,-1,0,1,1),".",""))),"0.1",IF(ISERROR(FIND("`",SUBSTITUTE(OFFSET(A54,-1,0,1,1),".","`",1))),OFFSET(A54,-1,0,1,1)&amp;".1",LEFT(OFFSET(A54,-1,0,1,1),FIND("`",SUBSTITUTE(OFFSET(A54,-1,0,1,1),".","`",1)))&amp;IF(ISERROR(FIND("`",SUBSTITUTE(OFFSET(A54,-1,0,1,1),".","`",2))),VALUE(RIGHT(OFFSET(A54,-1,0,1,1),LEN(OFFSET(A54,-1,0,1,1))-FIND("`",SUBSTITUTE(OFFSET(A54,-1,0,1,1),".","`",1))))+1,VALUE(MID(OFFSET(A54,-1,0,1,1),FIND("`",SUBSTITUTE(OFFSET(A54,-1,0,1,1),".","`",1))+1,(FIND("`",SUBSTITUTE(OFFSET(A54,-1,0,1,1),".","`",2))-FIND("`",SUBSTITUTE(OFFSET(A54,-1,0,1,1),".","`",1))-1)))+1)))</f>
        <v>10.1</v>
      </c>
      <c r="B54" s="26" t="str">
        <f>'应急预案 '!B9</f>
        <v>应急预案审核</v>
      </c>
      <c r="C54" s="26" t="s">
        <v>67</v>
      </c>
      <c r="D54" s="26" t="s">
        <v>62</v>
      </c>
      <c r="E54" s="26">
        <f>'应急预案 '!E9</f>
        <v>0</v>
      </c>
      <c r="F54" s="27">
        <f>'应急预案 '!F9</f>
        <v>43191</v>
      </c>
      <c r="G54" s="27">
        <f>'应急预案 '!G9</f>
        <v>43200</v>
      </c>
      <c r="H54" s="28">
        <f>'应急预案 '!H9</f>
        <v>10</v>
      </c>
      <c r="I54" s="29">
        <f>'应急预案 '!I9</f>
        <v>7</v>
      </c>
      <c r="J54" s="28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  <c r="AU54" s="77"/>
      <c r="AV54" s="77"/>
      <c r="AW54" s="77"/>
      <c r="AX54" s="77"/>
      <c r="AY54" s="77"/>
      <c r="AZ54" s="77"/>
      <c r="BA54" s="77"/>
      <c r="BB54" s="77"/>
      <c r="BC54" s="77"/>
      <c r="BD54" s="77"/>
      <c r="BE54" s="77"/>
      <c r="BF54" s="77"/>
      <c r="BG54" s="77"/>
      <c r="BH54" s="77"/>
      <c r="BI54" s="77"/>
      <c r="BJ54" s="77"/>
      <c r="BK54" s="77"/>
      <c r="BL54" s="77"/>
      <c r="BM54" s="77"/>
      <c r="BN54" s="77"/>
      <c r="BO54" s="77"/>
      <c r="BP54" s="77"/>
      <c r="BQ54" s="77"/>
      <c r="BR54" s="77"/>
      <c r="BS54" s="77"/>
      <c r="BT54" s="77"/>
      <c r="BU54" s="77"/>
      <c r="BV54" s="77"/>
      <c r="BW54" s="77"/>
      <c r="BX54" s="77"/>
      <c r="BY54" s="77"/>
      <c r="BZ54" s="77"/>
      <c r="CA54" s="77"/>
      <c r="CB54" s="77"/>
      <c r="CC54" s="77"/>
      <c r="CD54" s="77"/>
      <c r="CE54" s="77"/>
      <c r="CF54" s="77"/>
      <c r="CG54" s="77"/>
      <c r="CH54" s="77"/>
      <c r="CI54" s="77"/>
      <c r="CJ54" s="77"/>
      <c r="CK54" s="77"/>
      <c r="CL54" s="77"/>
      <c r="CM54" s="77"/>
      <c r="CN54" s="77"/>
      <c r="CO54" s="77"/>
      <c r="CP54" s="77"/>
      <c r="CQ54" s="77"/>
      <c r="CR54" s="77"/>
      <c r="CS54" s="77"/>
      <c r="CT54" s="77"/>
      <c r="CU54" s="77"/>
      <c r="CV54" s="77"/>
      <c r="CW54" s="77"/>
      <c r="CX54" s="77"/>
      <c r="CY54" s="77"/>
      <c r="CZ54" s="77"/>
      <c r="DA54" s="77"/>
      <c r="DB54" s="77"/>
      <c r="DC54" s="77"/>
      <c r="DD54" s="77"/>
      <c r="DE54" s="77"/>
      <c r="DF54" s="77"/>
      <c r="DG54" s="77"/>
      <c r="DH54" s="77"/>
      <c r="DI54" s="77"/>
      <c r="DJ54" s="77"/>
      <c r="DK54" s="77"/>
      <c r="DL54" s="77"/>
      <c r="DM54" s="77"/>
      <c r="DN54" s="77"/>
      <c r="DO54" s="77"/>
      <c r="DP54" s="77"/>
      <c r="DQ54" s="77"/>
      <c r="DR54" s="77"/>
      <c r="DS54" s="77"/>
      <c r="DT54" s="77"/>
      <c r="DU54" s="77"/>
      <c r="DV54" s="77"/>
      <c r="DW54" s="77"/>
      <c r="DX54" s="77"/>
      <c r="DY54" s="77"/>
      <c r="DZ54" s="77"/>
      <c r="EA54" s="77"/>
      <c r="EB54" s="77"/>
      <c r="EC54" s="77"/>
      <c r="ED54" s="77"/>
      <c r="EE54" s="77"/>
      <c r="EF54" s="77"/>
      <c r="EG54" s="77"/>
      <c r="EH54" s="77"/>
      <c r="EI54" s="77"/>
      <c r="EJ54" s="77"/>
      <c r="EK54" s="77"/>
      <c r="EL54" s="77"/>
      <c r="EM54" s="77"/>
    </row>
    <row r="55" spans="1:143" s="44" customFormat="1" ht="16.5">
      <c r="A55" s="26" t="str">
        <f ca="1">IF(ISERROR(VALUE(SUBSTITUTE(OFFSET(A55,-1,0,1,1),".",""))),"0.1",IF(ISERROR(FIND("`",SUBSTITUTE(OFFSET(A55,-1,0,1,1),".","`",1))),OFFSET(A55,-1,0,1,1)&amp;".1",LEFT(OFFSET(A55,-1,0,1,1),FIND("`",SUBSTITUTE(OFFSET(A55,-1,0,1,1),".","`",1)))&amp;IF(ISERROR(FIND("`",SUBSTITUTE(OFFSET(A55,-1,0,1,1),".","`",2))),VALUE(RIGHT(OFFSET(A55,-1,0,1,1),LEN(OFFSET(A55,-1,0,1,1))-FIND("`",SUBSTITUTE(OFFSET(A55,-1,0,1,1),".","`",1))))+1,VALUE(MID(OFFSET(A55,-1,0,1,1),FIND("`",SUBSTITUTE(OFFSET(A55,-1,0,1,1),".","`",1))+1,(FIND("`",SUBSTITUTE(OFFSET(A55,-1,0,1,1),".","`",2))-FIND("`",SUBSTITUTE(OFFSET(A55,-1,0,1,1),".","`",1))-1)))+1)))</f>
        <v>10.2</v>
      </c>
      <c r="B55" s="26" t="str">
        <f>'应急预案 '!B10</f>
        <v>应急预案执行</v>
      </c>
      <c r="C55" s="26"/>
      <c r="D55" s="26" t="s">
        <v>62</v>
      </c>
      <c r="E55" s="26">
        <f>'应急预案 '!E10</f>
        <v>0</v>
      </c>
      <c r="F55" s="27">
        <f>'应急预案 '!F10</f>
        <v>43191</v>
      </c>
      <c r="G55" s="27">
        <f>'应急预案 '!G10</f>
        <v>43210</v>
      </c>
      <c r="H55" s="28">
        <f>'应急预案 '!H10</f>
        <v>20</v>
      </c>
      <c r="I55" s="29">
        <f>'应急预案 '!I10</f>
        <v>15</v>
      </c>
      <c r="J55" s="28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  <c r="AC55" s="77"/>
      <c r="AD55" s="77"/>
      <c r="AE55" s="77"/>
      <c r="AF55" s="77"/>
      <c r="AG55" s="77"/>
      <c r="AH55" s="77"/>
      <c r="AI55" s="77"/>
      <c r="AJ55" s="77"/>
      <c r="AK55" s="77"/>
      <c r="AL55" s="77"/>
      <c r="AM55" s="77"/>
      <c r="AN55" s="77"/>
      <c r="AO55" s="77"/>
      <c r="AP55" s="77"/>
      <c r="AQ55" s="77"/>
      <c r="AR55" s="77"/>
      <c r="AS55" s="77"/>
      <c r="AT55" s="77"/>
      <c r="AU55" s="77"/>
      <c r="AV55" s="77"/>
      <c r="AW55" s="77"/>
      <c r="AX55" s="77"/>
      <c r="AY55" s="77"/>
      <c r="AZ55" s="77"/>
      <c r="BA55" s="77"/>
      <c r="BB55" s="77"/>
      <c r="BC55" s="77"/>
      <c r="BD55" s="77"/>
      <c r="BE55" s="77"/>
      <c r="BF55" s="77"/>
      <c r="BG55" s="77"/>
      <c r="BH55" s="77"/>
      <c r="BI55" s="77"/>
      <c r="BJ55" s="77"/>
      <c r="BK55" s="77"/>
      <c r="BL55" s="77"/>
      <c r="BM55" s="77"/>
      <c r="BN55" s="77"/>
      <c r="BO55" s="77"/>
      <c r="BP55" s="77"/>
      <c r="BQ55" s="77"/>
      <c r="BR55" s="77"/>
      <c r="BS55" s="77"/>
      <c r="BT55" s="77"/>
      <c r="BU55" s="77"/>
      <c r="BV55" s="77"/>
      <c r="BW55" s="77"/>
      <c r="BX55" s="77"/>
      <c r="BY55" s="77"/>
      <c r="BZ55" s="77"/>
      <c r="CA55" s="77"/>
      <c r="CB55" s="77"/>
      <c r="CC55" s="77"/>
      <c r="CD55" s="77"/>
      <c r="CE55" s="77"/>
      <c r="CF55" s="77"/>
      <c r="CG55" s="77"/>
      <c r="CH55" s="77"/>
      <c r="CI55" s="77"/>
      <c r="CJ55" s="77"/>
      <c r="CK55" s="77"/>
      <c r="CL55" s="77"/>
      <c r="CM55" s="77"/>
      <c r="CN55" s="77"/>
      <c r="CO55" s="77"/>
      <c r="CP55" s="77"/>
      <c r="CQ55" s="77"/>
      <c r="CR55" s="77"/>
      <c r="CS55" s="77"/>
      <c r="CT55" s="77"/>
      <c r="CU55" s="77"/>
      <c r="CV55" s="77"/>
      <c r="CW55" s="77"/>
      <c r="CX55" s="77"/>
      <c r="CY55" s="77"/>
      <c r="CZ55" s="77"/>
      <c r="DA55" s="77"/>
      <c r="DB55" s="77"/>
      <c r="DC55" s="77"/>
      <c r="DD55" s="77"/>
      <c r="DE55" s="77"/>
      <c r="DF55" s="77"/>
      <c r="DG55" s="77"/>
      <c r="DH55" s="77"/>
      <c r="DI55" s="77"/>
      <c r="DJ55" s="77"/>
      <c r="DK55" s="77"/>
      <c r="DL55" s="77"/>
      <c r="DM55" s="77"/>
      <c r="DN55" s="77"/>
      <c r="DO55" s="77"/>
      <c r="DP55" s="77"/>
      <c r="DQ55" s="77"/>
      <c r="DR55" s="77"/>
      <c r="DS55" s="77"/>
      <c r="DT55" s="77"/>
      <c r="DU55" s="77"/>
      <c r="DV55" s="77"/>
      <c r="DW55" s="77"/>
      <c r="DX55" s="77"/>
      <c r="DY55" s="77"/>
      <c r="DZ55" s="77"/>
      <c r="EA55" s="77"/>
      <c r="EB55" s="77"/>
      <c r="EC55" s="77"/>
      <c r="ED55" s="77"/>
      <c r="EE55" s="77"/>
      <c r="EF55" s="77"/>
      <c r="EG55" s="77"/>
      <c r="EH55" s="77"/>
      <c r="EI55" s="77"/>
      <c r="EJ55" s="77"/>
      <c r="EK55" s="77"/>
      <c r="EL55" s="77"/>
      <c r="EM55" s="77"/>
    </row>
    <row r="56" spans="1:143" s="45" customFormat="1" ht="13.5">
      <c r="A56" s="32" t="str">
        <f ca="1">IF(ISERROR(VALUE(SUBSTITUTE(OFFSET(A56,-1,0,1,1),".",""))),"0.1",IF(ISERROR(FIND("`",SUBSTITUTE(OFFSET(A56,-1,0,1,1),".","`",1))),OFFSET(A56,-1,0,1,1)&amp;".1",LEFT(OFFSET(A56,-1,0,1,1),FIND("`",SUBSTITUTE(OFFSET(A56,-1,0,1,1),".","`",1)))&amp;IF(ISERROR(FIND("`",SUBSTITUTE(OFFSET(A56,-1,0,1,1),".","`",2))),VALUE(RIGHT(OFFSET(A56,-1,0,1,1),LEN(OFFSET(A56,-1,0,1,1))-FIND("`",SUBSTITUTE(OFFSET(A56,-1,0,1,1),".","`",1))))+1,VALUE(MID(OFFSET(A56,-1,0,1,1),FIND("`",SUBSTITUTE(OFFSET(A56,-1,0,1,1),".","`",1))+1,(FIND("`",SUBSTITUTE(OFFSET(A56,-1,0,1,1),".","`",2))-FIND("`",SUBSTITUTE(OFFSET(A56,-1,0,1,1),".","`",1))-1)))+1)))</f>
        <v>10.3</v>
      </c>
      <c r="B56" s="33" t="s">
        <v>68</v>
      </c>
      <c r="C56" s="33"/>
      <c r="D56" s="34"/>
      <c r="E56" s="69"/>
      <c r="F56" s="35"/>
      <c r="G56" s="35"/>
      <c r="H56" s="36"/>
      <c r="I56" s="37"/>
      <c r="J56" s="93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  <c r="AC56" s="77"/>
      <c r="AD56" s="77"/>
      <c r="AE56" s="77"/>
      <c r="AF56" s="77"/>
      <c r="AG56" s="77"/>
      <c r="AH56" s="77"/>
      <c r="AI56" s="77"/>
      <c r="AJ56" s="77"/>
      <c r="AK56" s="77"/>
      <c r="AL56" s="77"/>
      <c r="AM56" s="77"/>
      <c r="AN56" s="77"/>
      <c r="AO56" s="77"/>
      <c r="AP56" s="77"/>
      <c r="AQ56" s="77"/>
      <c r="AR56" s="77"/>
      <c r="AS56" s="77"/>
      <c r="AT56" s="77"/>
      <c r="AU56" s="77"/>
      <c r="AV56" s="77"/>
      <c r="AW56" s="77"/>
      <c r="AX56" s="77"/>
      <c r="AY56" s="77"/>
      <c r="AZ56" s="77"/>
      <c r="BA56" s="77"/>
      <c r="BB56" s="77"/>
      <c r="BC56" s="77"/>
      <c r="BD56" s="77"/>
      <c r="BE56" s="77"/>
      <c r="BF56" s="77"/>
      <c r="BG56" s="77"/>
      <c r="BH56" s="77"/>
      <c r="BI56" s="77"/>
      <c r="BJ56" s="77"/>
      <c r="BK56" s="77"/>
      <c r="BL56" s="77"/>
      <c r="BM56" s="77"/>
      <c r="BN56" s="77"/>
      <c r="BO56" s="77"/>
      <c r="BP56" s="77"/>
      <c r="BQ56" s="77"/>
      <c r="BR56" s="77"/>
      <c r="BS56" s="77"/>
      <c r="BT56" s="77"/>
      <c r="BU56" s="77"/>
      <c r="BV56" s="77"/>
      <c r="BW56" s="77"/>
      <c r="BX56" s="77"/>
      <c r="BY56" s="77"/>
      <c r="BZ56" s="77"/>
      <c r="CA56" s="77"/>
      <c r="CB56" s="77"/>
      <c r="CC56" s="77"/>
      <c r="CD56" s="77"/>
      <c r="CE56" s="77"/>
      <c r="CF56" s="77"/>
      <c r="CG56" s="77"/>
      <c r="CH56" s="77"/>
      <c r="CI56" s="77"/>
      <c r="CJ56" s="77"/>
      <c r="CK56" s="77"/>
      <c r="CL56" s="77"/>
      <c r="CM56" s="77"/>
      <c r="CN56" s="77"/>
      <c r="CO56" s="77"/>
      <c r="CP56" s="77"/>
      <c r="CQ56" s="77"/>
      <c r="CR56" s="77"/>
      <c r="CS56" s="77"/>
      <c r="CT56" s="77"/>
      <c r="CU56" s="77"/>
      <c r="CV56" s="77"/>
      <c r="CW56" s="77"/>
      <c r="CX56" s="77"/>
      <c r="CY56" s="77"/>
      <c r="CZ56" s="77"/>
      <c r="DA56" s="77"/>
      <c r="DB56" s="77"/>
      <c r="DC56" s="77"/>
      <c r="DD56" s="77"/>
      <c r="DE56" s="77"/>
      <c r="DF56" s="77"/>
      <c r="DG56" s="77"/>
      <c r="DH56" s="77"/>
      <c r="DI56" s="77"/>
      <c r="DJ56" s="77"/>
      <c r="DK56" s="77"/>
      <c r="DL56" s="77"/>
      <c r="DM56" s="77"/>
      <c r="DN56" s="77"/>
      <c r="DO56" s="77"/>
      <c r="DP56" s="77"/>
      <c r="DQ56" s="77"/>
      <c r="DR56" s="77"/>
      <c r="DS56" s="77"/>
      <c r="DT56" s="77"/>
      <c r="DU56" s="77"/>
      <c r="DV56" s="77"/>
      <c r="DW56" s="77"/>
      <c r="DX56" s="77"/>
      <c r="DY56" s="77"/>
      <c r="DZ56" s="77"/>
      <c r="EA56" s="77"/>
      <c r="EB56" s="77"/>
      <c r="EC56" s="77"/>
      <c r="ED56" s="77"/>
      <c r="EE56" s="77"/>
      <c r="EF56" s="77"/>
      <c r="EG56" s="77"/>
      <c r="EH56" s="77"/>
      <c r="EI56" s="77"/>
      <c r="EJ56" s="77"/>
      <c r="EK56" s="77"/>
      <c r="EL56" s="77"/>
      <c r="EM56" s="77"/>
    </row>
    <row r="57" spans="1:143" s="43" customFormat="1" ht="16.5">
      <c r="A57" s="22" t="str">
        <f ca="1">IF(ISERROR(VALUE(SUBSTITUTE(OFFSET(A57,-1,0,1,1),".",""))),"1",IF(ISERROR(FIND("`",SUBSTITUTE(OFFSET(A57,-1,0,1,1),".","`",1))),TEXT(VALUE(OFFSET(A57,-1,0,1,1))+1,"#"),TEXT(VALUE(LEFT(OFFSET(A57,-1,0,1,1),FIND("`",SUBSTITUTE(OFFSET(A57,-1,0,1,1),".","`",1))-1))+1,"#")))</f>
        <v>11</v>
      </c>
      <c r="B57" s="22" t="str">
        <f>'培训 '!B8</f>
        <v>培训</v>
      </c>
      <c r="C57" s="23"/>
      <c r="D57" s="24" t="s">
        <v>62</v>
      </c>
      <c r="E57" s="22">
        <f>'培训 '!E8</f>
        <v>0</v>
      </c>
      <c r="F57" s="25">
        <f>'培训 '!F8</f>
        <v>43210</v>
      </c>
      <c r="G57" s="25">
        <f>'培训 '!G8</f>
        <v>43229</v>
      </c>
      <c r="H57" s="23">
        <f>'培训 '!H8</f>
        <v>20</v>
      </c>
      <c r="I57" s="23">
        <f>'培训 '!I8</f>
        <v>14</v>
      </c>
      <c r="J57" s="23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  <c r="BL57" s="74"/>
      <c r="BM57" s="74"/>
      <c r="BN57" s="74"/>
      <c r="BO57" s="74"/>
      <c r="BP57" s="74"/>
      <c r="BQ57" s="74"/>
      <c r="BR57" s="74"/>
      <c r="BS57" s="74"/>
      <c r="BT57" s="74"/>
      <c r="BU57" s="74"/>
      <c r="BV57" s="74"/>
      <c r="BW57" s="74"/>
      <c r="BX57" s="74"/>
      <c r="BY57" s="74"/>
      <c r="BZ57" s="74"/>
      <c r="CA57" s="74"/>
      <c r="CB57" s="74"/>
      <c r="CC57" s="74"/>
      <c r="CD57" s="74"/>
      <c r="CE57" s="74"/>
      <c r="CF57" s="74"/>
      <c r="CG57" s="74"/>
      <c r="CH57" s="74"/>
      <c r="CI57" s="74"/>
      <c r="CJ57" s="74"/>
      <c r="CK57" s="74"/>
      <c r="CL57" s="74"/>
      <c r="CM57" s="74"/>
      <c r="CN57" s="74"/>
      <c r="CO57" s="74"/>
      <c r="CP57" s="74"/>
      <c r="CQ57" s="74"/>
      <c r="CR57" s="74"/>
      <c r="CS57" s="74"/>
      <c r="CT57" s="74"/>
      <c r="CU57" s="74"/>
      <c r="CV57" s="74"/>
      <c r="CW57" s="74"/>
      <c r="CX57" s="74"/>
      <c r="CY57" s="74"/>
      <c r="CZ57" s="74"/>
      <c r="DA57" s="74"/>
      <c r="DB57" s="74"/>
      <c r="DC57" s="74"/>
      <c r="DD57" s="74"/>
      <c r="DE57" s="74"/>
      <c r="DF57" s="74"/>
      <c r="DG57" s="74"/>
      <c r="DH57" s="74"/>
      <c r="DI57" s="74"/>
      <c r="DJ57" s="74"/>
      <c r="DK57" s="74"/>
      <c r="DL57" s="74"/>
      <c r="DM57" s="74"/>
      <c r="DN57" s="74"/>
      <c r="DO57" s="74"/>
      <c r="DP57" s="74"/>
      <c r="DQ57" s="74"/>
      <c r="DR57" s="74"/>
      <c r="DS57" s="74"/>
      <c r="DT57" s="74"/>
      <c r="DU57" s="74"/>
      <c r="DV57" s="74"/>
      <c r="DW57" s="74"/>
      <c r="DX57" s="74"/>
      <c r="DY57" s="74"/>
      <c r="DZ57" s="74"/>
      <c r="EA57" s="74"/>
      <c r="EB57" s="74"/>
      <c r="EC57" s="74"/>
      <c r="ED57" s="74"/>
      <c r="EE57" s="74"/>
      <c r="EF57" s="74"/>
      <c r="EG57" s="74"/>
      <c r="EH57" s="74"/>
      <c r="EI57" s="74"/>
      <c r="EJ57" s="74"/>
      <c r="EK57" s="74"/>
      <c r="EL57" s="74"/>
      <c r="EM57" s="74"/>
    </row>
    <row r="58" spans="1:143" s="44" customFormat="1" ht="16.5">
      <c r="A58" s="26" t="str">
        <f ca="1">IF(ISERROR(VALUE(SUBSTITUTE(OFFSET(A58,-1,0,1,1),".",""))),"0.1",IF(ISERROR(FIND("`",SUBSTITUTE(OFFSET(A58,-1,0,1,1),".","`",1))),OFFSET(A58,-1,0,1,1)&amp;".1",LEFT(OFFSET(A58,-1,0,1,1),FIND("`",SUBSTITUTE(OFFSET(A58,-1,0,1,1),".","`",1)))&amp;IF(ISERROR(FIND("`",SUBSTITUTE(OFFSET(A58,-1,0,1,1),".","`",2))),VALUE(RIGHT(OFFSET(A58,-1,0,1,1),LEN(OFFSET(A58,-1,0,1,1))-FIND("`",SUBSTITUTE(OFFSET(A58,-1,0,1,1),".","`",1))))+1,VALUE(MID(OFFSET(A58,-1,0,1,1),FIND("`",SUBSTITUTE(OFFSET(A58,-1,0,1,1),".","`",1))+1,(FIND("`",SUBSTITUTE(OFFSET(A58,-1,0,1,1),".","`",2))-FIND("`",SUBSTITUTE(OFFSET(A58,-1,0,1,1),".","`",1))-1)))+1)))</f>
        <v>11.1</v>
      </c>
      <c r="B58" s="26" t="str">
        <f>'培训 '!B9</f>
        <v>培训方案</v>
      </c>
      <c r="C58" s="26"/>
      <c r="D58" s="26" t="s">
        <v>62</v>
      </c>
      <c r="E58" s="26">
        <f>'培训 '!E9</f>
        <v>0</v>
      </c>
      <c r="F58" s="27">
        <f>'培训 '!F9</f>
        <v>43210</v>
      </c>
      <c r="G58" s="27">
        <f>'培训 '!G9</f>
        <v>43224</v>
      </c>
      <c r="H58" s="28">
        <f>'培训 '!H9</f>
        <v>15</v>
      </c>
      <c r="I58" s="29">
        <f>'培训 '!I9</f>
        <v>11</v>
      </c>
      <c r="J58" s="28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  <c r="AC58" s="77"/>
      <c r="AD58" s="77"/>
      <c r="AE58" s="77"/>
      <c r="AF58" s="77"/>
      <c r="AG58" s="77"/>
      <c r="AH58" s="77"/>
      <c r="AI58" s="77"/>
      <c r="AJ58" s="77"/>
      <c r="AK58" s="77"/>
      <c r="AL58" s="77"/>
      <c r="AM58" s="77"/>
      <c r="AN58" s="77"/>
      <c r="AO58" s="77"/>
      <c r="AP58" s="77"/>
      <c r="AQ58" s="77"/>
      <c r="AR58" s="77"/>
      <c r="AS58" s="77"/>
      <c r="AT58" s="77"/>
      <c r="AU58" s="77"/>
      <c r="AV58" s="77"/>
      <c r="AW58" s="77"/>
      <c r="AX58" s="77"/>
      <c r="AY58" s="77"/>
      <c r="AZ58" s="77"/>
      <c r="BA58" s="77"/>
      <c r="BB58" s="77"/>
      <c r="BC58" s="77"/>
      <c r="BD58" s="77"/>
      <c r="BE58" s="77"/>
      <c r="BF58" s="77"/>
      <c r="BG58" s="77"/>
      <c r="BH58" s="77"/>
      <c r="BI58" s="77"/>
      <c r="BJ58" s="77"/>
      <c r="BK58" s="77"/>
      <c r="BL58" s="77"/>
      <c r="BM58" s="77"/>
      <c r="BN58" s="77"/>
      <c r="BO58" s="77"/>
      <c r="BP58" s="77"/>
      <c r="BQ58" s="77"/>
      <c r="BR58" s="77"/>
      <c r="BS58" s="77"/>
      <c r="BT58" s="77"/>
      <c r="BU58" s="77"/>
      <c r="BV58" s="77"/>
      <c r="BW58" s="77"/>
      <c r="BX58" s="77"/>
      <c r="BY58" s="77"/>
      <c r="BZ58" s="77"/>
      <c r="CA58" s="77"/>
      <c r="CB58" s="77"/>
      <c r="CC58" s="77"/>
      <c r="CD58" s="77"/>
      <c r="CE58" s="77"/>
      <c r="CF58" s="77"/>
      <c r="CG58" s="77"/>
      <c r="CH58" s="77"/>
      <c r="CI58" s="77"/>
      <c r="CJ58" s="77"/>
      <c r="CK58" s="77"/>
      <c r="CL58" s="77"/>
      <c r="CM58" s="77"/>
      <c r="CN58" s="77"/>
      <c r="CO58" s="77"/>
      <c r="CP58" s="77"/>
      <c r="CQ58" s="77"/>
      <c r="CR58" s="77"/>
      <c r="CS58" s="77"/>
      <c r="CT58" s="77"/>
      <c r="CU58" s="77"/>
      <c r="CV58" s="77"/>
      <c r="CW58" s="77"/>
      <c r="CX58" s="77"/>
      <c r="CY58" s="77"/>
      <c r="CZ58" s="77"/>
      <c r="DA58" s="77"/>
      <c r="DB58" s="77"/>
      <c r="DC58" s="77"/>
      <c r="DD58" s="77"/>
      <c r="DE58" s="77"/>
      <c r="DF58" s="77"/>
      <c r="DG58" s="77"/>
      <c r="DH58" s="77"/>
      <c r="DI58" s="77"/>
      <c r="DJ58" s="77"/>
      <c r="DK58" s="77"/>
      <c r="DL58" s="77"/>
      <c r="DM58" s="77"/>
      <c r="DN58" s="77"/>
      <c r="DO58" s="77"/>
      <c r="DP58" s="77"/>
      <c r="DQ58" s="77"/>
      <c r="DR58" s="77"/>
      <c r="DS58" s="77"/>
      <c r="DT58" s="77"/>
      <c r="DU58" s="77"/>
      <c r="DV58" s="77"/>
      <c r="DW58" s="77"/>
      <c r="DX58" s="77"/>
      <c r="DY58" s="77"/>
      <c r="DZ58" s="77"/>
      <c r="EA58" s="77"/>
      <c r="EB58" s="77"/>
      <c r="EC58" s="77"/>
      <c r="ED58" s="77"/>
      <c r="EE58" s="77"/>
      <c r="EF58" s="77"/>
      <c r="EG58" s="77"/>
      <c r="EH58" s="77"/>
      <c r="EI58" s="77"/>
      <c r="EJ58" s="77"/>
      <c r="EK58" s="77"/>
      <c r="EL58" s="77"/>
      <c r="EM58" s="77"/>
    </row>
    <row r="59" spans="1:143" s="44" customFormat="1" ht="16.5">
      <c r="A59" s="26" t="str">
        <f ca="1">IF(ISERROR(VALUE(SUBSTITUTE(OFFSET(A59,-1,0,1,1),".",""))),"0.1",IF(ISERROR(FIND("`",SUBSTITUTE(OFFSET(A59,-1,0,1,1),".","`",1))),OFFSET(A59,-1,0,1,1)&amp;".1",LEFT(OFFSET(A59,-1,0,1,1),FIND("`",SUBSTITUTE(OFFSET(A59,-1,0,1,1),".","`",1)))&amp;IF(ISERROR(FIND("`",SUBSTITUTE(OFFSET(A59,-1,0,1,1),".","`",2))),VALUE(RIGHT(OFFSET(A59,-1,0,1,1),LEN(OFFSET(A59,-1,0,1,1))-FIND("`",SUBSTITUTE(OFFSET(A59,-1,0,1,1),".","`",1))))+1,VALUE(MID(OFFSET(A59,-1,0,1,1),FIND("`",SUBSTITUTE(OFFSET(A59,-1,0,1,1),".","`",1))+1,(FIND("`",SUBSTITUTE(OFFSET(A59,-1,0,1,1),".","`",2))-FIND("`",SUBSTITUTE(OFFSET(A59,-1,0,1,1),".","`",1))-1)))+1)))</f>
        <v>11.2</v>
      </c>
      <c r="B59" s="26" t="str">
        <f>'培训 '!B10</f>
        <v>培训</v>
      </c>
      <c r="C59" s="26"/>
      <c r="D59" s="26" t="s">
        <v>62</v>
      </c>
      <c r="E59" s="26">
        <f>'培训 '!E10</f>
        <v>0</v>
      </c>
      <c r="F59" s="27">
        <f>'培训 '!F10</f>
        <v>43211</v>
      </c>
      <c r="G59" s="27">
        <f>'培训 '!G10</f>
        <v>43230</v>
      </c>
      <c r="H59" s="28">
        <f>'培训 '!H10</f>
        <v>20</v>
      </c>
      <c r="I59" s="29">
        <f>'培训 '!I10</f>
        <v>14</v>
      </c>
      <c r="J59" s="28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  <c r="AC59" s="77"/>
      <c r="AD59" s="77"/>
      <c r="AE59" s="77"/>
      <c r="AF59" s="77"/>
      <c r="AG59" s="77"/>
      <c r="AH59" s="77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  <c r="AU59" s="77"/>
      <c r="AV59" s="77"/>
      <c r="AW59" s="77"/>
      <c r="AX59" s="77"/>
      <c r="AY59" s="77"/>
      <c r="AZ59" s="77"/>
      <c r="BA59" s="77"/>
      <c r="BB59" s="77"/>
      <c r="BC59" s="77"/>
      <c r="BD59" s="77"/>
      <c r="BE59" s="77"/>
      <c r="BF59" s="77"/>
      <c r="BG59" s="77"/>
      <c r="BH59" s="77"/>
      <c r="BI59" s="77"/>
      <c r="BJ59" s="77"/>
      <c r="BK59" s="77"/>
      <c r="BL59" s="77"/>
      <c r="BM59" s="77"/>
      <c r="BN59" s="77"/>
      <c r="BO59" s="77"/>
      <c r="BP59" s="77"/>
      <c r="BQ59" s="77"/>
      <c r="BR59" s="77"/>
      <c r="BS59" s="77"/>
      <c r="BT59" s="77"/>
      <c r="BU59" s="77"/>
      <c r="BV59" s="77"/>
      <c r="BW59" s="77"/>
      <c r="BX59" s="77"/>
      <c r="BY59" s="77"/>
      <c r="BZ59" s="77"/>
      <c r="CA59" s="77"/>
      <c r="CB59" s="77"/>
      <c r="CC59" s="77"/>
      <c r="CD59" s="77"/>
      <c r="CE59" s="77"/>
      <c r="CF59" s="77"/>
      <c r="CG59" s="77"/>
      <c r="CH59" s="77"/>
      <c r="CI59" s="77"/>
      <c r="CJ59" s="77"/>
      <c r="CK59" s="77"/>
      <c r="CL59" s="77"/>
      <c r="CM59" s="77"/>
      <c r="CN59" s="77"/>
      <c r="CO59" s="77"/>
      <c r="CP59" s="77"/>
      <c r="CQ59" s="77"/>
      <c r="CR59" s="77"/>
      <c r="CS59" s="77"/>
      <c r="CT59" s="77"/>
      <c r="CU59" s="77"/>
      <c r="CV59" s="77"/>
      <c r="CW59" s="77"/>
      <c r="CX59" s="77"/>
      <c r="CY59" s="77"/>
      <c r="CZ59" s="77"/>
      <c r="DA59" s="77"/>
      <c r="DB59" s="77"/>
      <c r="DC59" s="77"/>
      <c r="DD59" s="77"/>
      <c r="DE59" s="77"/>
      <c r="DF59" s="77"/>
      <c r="DG59" s="77"/>
      <c r="DH59" s="77"/>
      <c r="DI59" s="77"/>
      <c r="DJ59" s="77"/>
      <c r="DK59" s="77"/>
      <c r="DL59" s="77"/>
      <c r="DM59" s="77"/>
      <c r="DN59" s="77"/>
      <c r="DO59" s="77"/>
      <c r="DP59" s="77"/>
      <c r="DQ59" s="77"/>
      <c r="DR59" s="77"/>
      <c r="DS59" s="77"/>
      <c r="DT59" s="77"/>
      <c r="DU59" s="77"/>
      <c r="DV59" s="77"/>
      <c r="DW59" s="77"/>
      <c r="DX59" s="77"/>
      <c r="DY59" s="77"/>
      <c r="DZ59" s="77"/>
      <c r="EA59" s="77"/>
      <c r="EB59" s="77"/>
      <c r="EC59" s="77"/>
      <c r="ED59" s="77"/>
      <c r="EE59" s="77"/>
      <c r="EF59" s="77"/>
      <c r="EG59" s="77"/>
      <c r="EH59" s="77"/>
      <c r="EI59" s="77"/>
      <c r="EJ59" s="77"/>
      <c r="EK59" s="77"/>
      <c r="EL59" s="77"/>
      <c r="EM59" s="77"/>
    </row>
    <row r="60" spans="1:143" s="45" customFormat="1" ht="13.5">
      <c r="A60" s="32" t="str">
        <f ca="1">IF(ISERROR(VALUE(SUBSTITUTE(OFFSET(A60,-1,0,1,1),".",""))),"0.1",IF(ISERROR(FIND("`",SUBSTITUTE(OFFSET(A60,-1,0,1,1),".","`",1))),OFFSET(A60,-1,0,1,1)&amp;".1",LEFT(OFFSET(A60,-1,0,1,1),FIND("`",SUBSTITUTE(OFFSET(A60,-1,0,1,1),".","`",1)))&amp;IF(ISERROR(FIND("`",SUBSTITUTE(OFFSET(A60,-1,0,1,1),".","`",2))),VALUE(RIGHT(OFFSET(A60,-1,0,1,1),LEN(OFFSET(A60,-1,0,1,1))-FIND("`",SUBSTITUTE(OFFSET(A60,-1,0,1,1),".","`",1))))+1,VALUE(MID(OFFSET(A60,-1,0,1,1),FIND("`",SUBSTITUTE(OFFSET(A60,-1,0,1,1),".","`",1))+1,(FIND("`",SUBSTITUTE(OFFSET(A60,-1,0,1,1),".","`",2))-FIND("`",SUBSTITUTE(OFFSET(A60,-1,0,1,1),".","`",1))-1)))+1)))</f>
        <v>11.3</v>
      </c>
      <c r="B60" s="33" t="s">
        <v>68</v>
      </c>
      <c r="C60" s="33"/>
      <c r="D60" s="34"/>
      <c r="E60" s="69"/>
      <c r="F60" s="35"/>
      <c r="G60" s="35"/>
      <c r="H60" s="36"/>
      <c r="I60" s="37"/>
      <c r="J60" s="93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  <c r="AU60" s="77"/>
      <c r="AV60" s="77"/>
      <c r="AW60" s="77"/>
      <c r="AX60" s="77"/>
      <c r="AY60" s="77"/>
      <c r="AZ60" s="77"/>
      <c r="BA60" s="77"/>
      <c r="BB60" s="77"/>
      <c r="BC60" s="77"/>
      <c r="BD60" s="77"/>
      <c r="BE60" s="77"/>
      <c r="BF60" s="77"/>
      <c r="BG60" s="77"/>
      <c r="BH60" s="77"/>
      <c r="BI60" s="77"/>
      <c r="BJ60" s="77"/>
      <c r="BK60" s="77"/>
      <c r="BL60" s="77"/>
      <c r="BM60" s="77"/>
      <c r="BN60" s="77"/>
      <c r="BO60" s="77"/>
      <c r="BP60" s="77"/>
      <c r="BQ60" s="77"/>
      <c r="BR60" s="77"/>
      <c r="BS60" s="77"/>
      <c r="BT60" s="77"/>
      <c r="BU60" s="77"/>
      <c r="BV60" s="77"/>
      <c r="BW60" s="77"/>
      <c r="BX60" s="77"/>
      <c r="BY60" s="77"/>
      <c r="BZ60" s="77"/>
      <c r="CA60" s="77"/>
      <c r="CB60" s="77"/>
      <c r="CC60" s="77"/>
      <c r="CD60" s="77"/>
      <c r="CE60" s="77"/>
      <c r="CF60" s="77"/>
      <c r="CG60" s="77"/>
      <c r="CH60" s="77"/>
      <c r="CI60" s="77"/>
      <c r="CJ60" s="77"/>
      <c r="CK60" s="77"/>
      <c r="CL60" s="77"/>
      <c r="CM60" s="77"/>
      <c r="CN60" s="77"/>
      <c r="CO60" s="77"/>
      <c r="CP60" s="77"/>
      <c r="CQ60" s="77"/>
      <c r="CR60" s="77"/>
      <c r="CS60" s="77"/>
      <c r="CT60" s="77"/>
      <c r="CU60" s="77"/>
      <c r="CV60" s="77"/>
      <c r="CW60" s="77"/>
      <c r="CX60" s="77"/>
      <c r="CY60" s="77"/>
      <c r="CZ60" s="77"/>
      <c r="DA60" s="77"/>
      <c r="DB60" s="77"/>
      <c r="DC60" s="77"/>
      <c r="DD60" s="77"/>
      <c r="DE60" s="77"/>
      <c r="DF60" s="77"/>
      <c r="DG60" s="77"/>
      <c r="DH60" s="77"/>
      <c r="DI60" s="77"/>
      <c r="DJ60" s="77"/>
      <c r="DK60" s="77"/>
      <c r="DL60" s="77"/>
      <c r="DM60" s="77"/>
      <c r="DN60" s="77"/>
      <c r="DO60" s="77"/>
      <c r="DP60" s="77"/>
      <c r="DQ60" s="77"/>
      <c r="DR60" s="77"/>
      <c r="DS60" s="77"/>
      <c r="DT60" s="77"/>
      <c r="DU60" s="77"/>
      <c r="DV60" s="77"/>
      <c r="DW60" s="77"/>
      <c r="DX60" s="77"/>
      <c r="DY60" s="77"/>
      <c r="DZ60" s="77"/>
      <c r="EA60" s="77"/>
      <c r="EB60" s="77"/>
      <c r="EC60" s="77"/>
      <c r="ED60" s="77"/>
      <c r="EE60" s="77"/>
      <c r="EF60" s="77"/>
      <c r="EG60" s="77"/>
      <c r="EH60" s="77"/>
      <c r="EI60" s="77"/>
      <c r="EJ60" s="77"/>
      <c r="EK60" s="77"/>
      <c r="EL60" s="77"/>
      <c r="EM60" s="77"/>
    </row>
    <row r="61" spans="1:143" s="43" customFormat="1" ht="16.5">
      <c r="A61" s="22" t="str">
        <f ca="1">IF(ISERROR(VALUE(SUBSTITUTE(OFFSET(A61,-1,0,1,1),".",""))),"1",IF(ISERROR(FIND("`",SUBSTITUTE(OFFSET(A61,-1,0,1,1),".","`",1))),TEXT(VALUE(OFFSET(A61,-1,0,1,1))+1,"#"),TEXT(VALUE(LEFT(OFFSET(A61,-1,0,1,1),FIND("`",SUBSTITUTE(OFFSET(A61,-1,0,1,1),".","`",1))-1))+1,"#")))</f>
        <v>12</v>
      </c>
      <c r="B61" s="22" t="str">
        <f>'试运行 '!B8</f>
        <v>试运行</v>
      </c>
      <c r="C61" s="23"/>
      <c r="D61" s="24" t="str">
        <f>'试运行 '!D8</f>
        <v>于浩洋</v>
      </c>
      <c r="E61" s="22">
        <f>'试运行 '!E8</f>
        <v>0</v>
      </c>
      <c r="F61" s="25">
        <f>'试运行 '!F8</f>
        <v>43262</v>
      </c>
      <c r="G61" s="25">
        <f>'试运行 '!G8</f>
        <v>43279</v>
      </c>
      <c r="H61" s="23">
        <f>'试运行 '!H8</f>
        <v>18</v>
      </c>
      <c r="I61" s="23">
        <f>'试运行 '!I8</f>
        <v>14</v>
      </c>
      <c r="J61" s="23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  <c r="BL61" s="74"/>
      <c r="BM61" s="74"/>
      <c r="BN61" s="74"/>
      <c r="BO61" s="74"/>
      <c r="BP61" s="74"/>
      <c r="BQ61" s="74"/>
      <c r="BR61" s="74"/>
      <c r="BS61" s="74"/>
      <c r="BT61" s="74"/>
      <c r="BU61" s="74"/>
      <c r="BV61" s="74"/>
      <c r="BW61" s="74"/>
      <c r="BX61" s="74"/>
      <c r="BY61" s="74"/>
      <c r="BZ61" s="74"/>
      <c r="CA61" s="74"/>
      <c r="CB61" s="74"/>
      <c r="CC61" s="74"/>
      <c r="CD61" s="74"/>
      <c r="CE61" s="74"/>
      <c r="CF61" s="74"/>
      <c r="CG61" s="74"/>
      <c r="CH61" s="74"/>
      <c r="CI61" s="74"/>
      <c r="CJ61" s="74"/>
      <c r="CK61" s="74"/>
      <c r="CL61" s="74"/>
      <c r="CM61" s="74"/>
      <c r="CN61" s="74"/>
      <c r="CO61" s="74"/>
      <c r="CP61" s="74"/>
      <c r="CQ61" s="74"/>
      <c r="CR61" s="74"/>
      <c r="CS61" s="74"/>
      <c r="CT61" s="74"/>
      <c r="CU61" s="74"/>
      <c r="CV61" s="74"/>
      <c r="CW61" s="74"/>
      <c r="CX61" s="74"/>
      <c r="CY61" s="74"/>
      <c r="CZ61" s="74"/>
      <c r="DA61" s="74"/>
      <c r="DB61" s="74"/>
      <c r="DC61" s="74"/>
      <c r="DD61" s="74"/>
      <c r="DE61" s="74"/>
      <c r="DF61" s="74"/>
      <c r="DG61" s="74"/>
      <c r="DH61" s="74"/>
      <c r="DI61" s="74"/>
      <c r="DJ61" s="74"/>
      <c r="DK61" s="74"/>
      <c r="DL61" s="74"/>
      <c r="DM61" s="74"/>
      <c r="DN61" s="74"/>
      <c r="DO61" s="74"/>
      <c r="DP61" s="74"/>
      <c r="DQ61" s="74"/>
      <c r="DR61" s="74"/>
      <c r="DS61" s="74"/>
      <c r="DT61" s="74"/>
      <c r="DU61" s="74"/>
      <c r="DV61" s="74"/>
      <c r="DW61" s="74"/>
      <c r="DX61" s="74"/>
      <c r="DY61" s="74"/>
      <c r="DZ61" s="74"/>
      <c r="EA61" s="74"/>
      <c r="EB61" s="74"/>
      <c r="EC61" s="74"/>
      <c r="ED61" s="74"/>
      <c r="EE61" s="74"/>
      <c r="EF61" s="74"/>
      <c r="EG61" s="74"/>
      <c r="EH61" s="74"/>
      <c r="EI61" s="74"/>
      <c r="EJ61" s="74"/>
      <c r="EK61" s="74"/>
      <c r="EL61" s="74"/>
      <c r="EM61" s="74"/>
    </row>
    <row r="62" spans="1:143" s="44" customFormat="1" ht="16.5">
      <c r="A62" s="26" t="str">
        <f ca="1">IF(ISERROR(VALUE(SUBSTITUTE(OFFSET(A62,-1,0,1,1),".",""))),"0.1",IF(ISERROR(FIND("`",SUBSTITUTE(OFFSET(A62,-1,0,1,1),".","`",1))),OFFSET(A62,-1,0,1,1)&amp;".1",LEFT(OFFSET(A62,-1,0,1,1),FIND("`",SUBSTITUTE(OFFSET(A62,-1,0,1,1),".","`",1)))&amp;IF(ISERROR(FIND("`",SUBSTITUTE(OFFSET(A62,-1,0,1,1),".","`",2))),VALUE(RIGHT(OFFSET(A62,-1,0,1,1),LEN(OFFSET(A62,-1,0,1,1))-FIND("`",SUBSTITUTE(OFFSET(A62,-1,0,1,1),".","`",1))))+1,VALUE(MID(OFFSET(A62,-1,0,1,1),FIND("`",SUBSTITUTE(OFFSET(A62,-1,0,1,1),".","`",1))+1,(FIND("`",SUBSTITUTE(OFFSET(A62,-1,0,1,1),".","`",2))-FIND("`",SUBSTITUTE(OFFSET(A62,-1,0,1,1),".","`",1))-1)))+1)))</f>
        <v>12.1</v>
      </c>
      <c r="B62" s="26" t="str">
        <f>'试运行 '!B9</f>
        <v>试运行方案审核</v>
      </c>
      <c r="C62" s="26"/>
      <c r="D62" s="31" t="s">
        <v>37</v>
      </c>
      <c r="E62" s="26">
        <f>'试运行 '!E9</f>
        <v>0</v>
      </c>
      <c r="F62" s="27">
        <f>'试运行 '!F9</f>
        <v>43262</v>
      </c>
      <c r="G62" s="27">
        <f>'试运行 '!G9</f>
        <v>43265</v>
      </c>
      <c r="H62" s="28">
        <f>'试运行 '!H9</f>
        <v>4</v>
      </c>
      <c r="I62" s="29">
        <f>'试运行 '!I9</f>
        <v>4</v>
      </c>
      <c r="J62" s="28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  <c r="AJ62" s="77"/>
      <c r="AK62" s="77"/>
      <c r="AL62" s="77"/>
      <c r="AM62" s="77"/>
      <c r="AN62" s="77"/>
      <c r="AO62" s="77"/>
      <c r="AP62" s="77"/>
      <c r="AQ62" s="77"/>
      <c r="AR62" s="77"/>
      <c r="AS62" s="77"/>
      <c r="AT62" s="77"/>
      <c r="AU62" s="77"/>
      <c r="AV62" s="77"/>
      <c r="AW62" s="77"/>
      <c r="AX62" s="77"/>
      <c r="AY62" s="77"/>
      <c r="AZ62" s="77"/>
      <c r="BA62" s="77"/>
      <c r="BB62" s="77"/>
      <c r="BC62" s="77"/>
      <c r="BD62" s="77"/>
      <c r="BE62" s="77"/>
      <c r="BF62" s="77"/>
      <c r="BG62" s="77"/>
      <c r="BH62" s="77"/>
      <c r="BI62" s="77"/>
      <c r="BJ62" s="77"/>
      <c r="BK62" s="77"/>
      <c r="BL62" s="77"/>
      <c r="BM62" s="77"/>
      <c r="BN62" s="77"/>
      <c r="BO62" s="77"/>
      <c r="BP62" s="77"/>
      <c r="BQ62" s="77"/>
      <c r="BR62" s="77"/>
      <c r="BS62" s="77"/>
      <c r="BT62" s="77"/>
      <c r="BU62" s="77"/>
      <c r="BV62" s="77"/>
      <c r="BW62" s="77"/>
      <c r="BX62" s="77"/>
      <c r="BY62" s="77"/>
      <c r="BZ62" s="77"/>
      <c r="CA62" s="77"/>
      <c r="CB62" s="77"/>
      <c r="CC62" s="77"/>
      <c r="CD62" s="77"/>
      <c r="CE62" s="77"/>
      <c r="CF62" s="77"/>
      <c r="CG62" s="77"/>
      <c r="CH62" s="77"/>
      <c r="CI62" s="77"/>
      <c r="CJ62" s="77"/>
      <c r="CK62" s="77"/>
      <c r="CL62" s="77"/>
      <c r="CM62" s="77"/>
      <c r="CN62" s="77"/>
      <c r="CO62" s="77"/>
      <c r="CP62" s="77"/>
      <c r="CQ62" s="77"/>
      <c r="CR62" s="77"/>
      <c r="CS62" s="77"/>
      <c r="CT62" s="77"/>
      <c r="CU62" s="77"/>
      <c r="CV62" s="77"/>
      <c r="CW62" s="77"/>
      <c r="CX62" s="77"/>
      <c r="CY62" s="77"/>
      <c r="CZ62" s="77"/>
      <c r="DA62" s="77"/>
      <c r="DB62" s="77"/>
      <c r="DC62" s="77"/>
      <c r="DD62" s="77"/>
      <c r="DE62" s="77"/>
      <c r="DF62" s="77"/>
      <c r="DG62" s="77"/>
      <c r="DH62" s="77"/>
      <c r="DI62" s="77"/>
      <c r="DJ62" s="77"/>
      <c r="DK62" s="77"/>
      <c r="DL62" s="77"/>
      <c r="DM62" s="77"/>
      <c r="DN62" s="77"/>
      <c r="DO62" s="77"/>
      <c r="DP62" s="77"/>
      <c r="DQ62" s="77"/>
      <c r="DR62" s="77"/>
      <c r="DS62" s="77"/>
      <c r="DT62" s="77"/>
      <c r="DU62" s="77"/>
      <c r="DV62" s="77"/>
      <c r="DW62" s="77"/>
      <c r="DX62" s="77"/>
      <c r="DY62" s="77"/>
      <c r="DZ62" s="77"/>
      <c r="EA62" s="77"/>
      <c r="EB62" s="77"/>
      <c r="EC62" s="77"/>
      <c r="ED62" s="77"/>
      <c r="EE62" s="77"/>
      <c r="EF62" s="77"/>
      <c r="EG62" s="77"/>
      <c r="EH62" s="77"/>
      <c r="EI62" s="77"/>
      <c r="EJ62" s="77"/>
      <c r="EK62" s="77"/>
      <c r="EL62" s="77"/>
      <c r="EM62" s="77"/>
    </row>
    <row r="63" spans="1:143" s="44" customFormat="1" ht="16.5">
      <c r="A63" s="26" t="str">
        <f ca="1">IF(ISERROR(VALUE(SUBSTITUTE(OFFSET(A63,-1,0,1,1),".",""))),"0.1",IF(ISERROR(FIND("`",SUBSTITUTE(OFFSET(A63,-1,0,1,1),".","`",1))),OFFSET(A63,-1,0,1,1)&amp;".1",LEFT(OFFSET(A63,-1,0,1,1),FIND("`",SUBSTITUTE(OFFSET(A63,-1,0,1,1),".","`",1)))&amp;IF(ISERROR(FIND("`",SUBSTITUTE(OFFSET(A63,-1,0,1,1),".","`",2))),VALUE(RIGHT(OFFSET(A63,-1,0,1,1),LEN(OFFSET(A63,-1,0,1,1))-FIND("`",SUBSTITUTE(OFFSET(A63,-1,0,1,1),".","`",1))))+1,VALUE(MID(OFFSET(A63,-1,0,1,1),FIND("`",SUBSTITUTE(OFFSET(A63,-1,0,1,1),".","`",1))+1,(FIND("`",SUBSTITUTE(OFFSET(A63,-1,0,1,1),".","`",2))-FIND("`",SUBSTITUTE(OFFSET(A63,-1,0,1,1),".","`",1))-1)))+1)))</f>
        <v>12.2</v>
      </c>
      <c r="B63" s="26" t="str">
        <f>'试运行 '!B10</f>
        <v>上线试运行</v>
      </c>
      <c r="C63" s="26"/>
      <c r="D63" s="108" t="s">
        <v>179</v>
      </c>
      <c r="E63" s="26">
        <f>'试运行 '!E10</f>
        <v>0</v>
      </c>
      <c r="F63" s="27">
        <f>'试运行 '!F10</f>
        <v>43266</v>
      </c>
      <c r="G63" s="27">
        <f>'试运行 '!G10</f>
        <v>43280</v>
      </c>
      <c r="H63" s="28">
        <f>'试运行 '!H10</f>
        <v>15</v>
      </c>
      <c r="I63" s="29">
        <f>'试运行 '!I10</f>
        <v>11</v>
      </c>
      <c r="J63" s="28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  <c r="AJ63" s="77"/>
      <c r="AK63" s="77"/>
      <c r="AL63" s="77"/>
      <c r="AM63" s="77"/>
      <c r="AN63" s="77"/>
      <c r="AO63" s="77"/>
      <c r="AP63" s="77"/>
      <c r="AQ63" s="77"/>
      <c r="AR63" s="77"/>
      <c r="AS63" s="77"/>
      <c r="AT63" s="77"/>
      <c r="AU63" s="77"/>
      <c r="AV63" s="77"/>
      <c r="AW63" s="77"/>
      <c r="AX63" s="77"/>
      <c r="AY63" s="77"/>
      <c r="AZ63" s="77"/>
      <c r="BA63" s="77"/>
      <c r="BB63" s="77"/>
      <c r="BC63" s="77"/>
      <c r="BD63" s="77"/>
      <c r="BE63" s="77"/>
      <c r="BF63" s="77"/>
      <c r="BG63" s="77"/>
      <c r="BH63" s="77"/>
      <c r="BI63" s="77"/>
      <c r="BJ63" s="77"/>
      <c r="BK63" s="77"/>
      <c r="BL63" s="77"/>
      <c r="BM63" s="77"/>
      <c r="BN63" s="77"/>
      <c r="BO63" s="77"/>
      <c r="BP63" s="77"/>
      <c r="BQ63" s="77"/>
      <c r="BR63" s="77"/>
      <c r="BS63" s="77"/>
      <c r="BT63" s="77"/>
      <c r="BU63" s="77"/>
      <c r="BV63" s="77"/>
      <c r="BW63" s="77"/>
      <c r="BX63" s="77"/>
      <c r="BY63" s="77"/>
      <c r="BZ63" s="77"/>
      <c r="CA63" s="77"/>
      <c r="CB63" s="77"/>
      <c r="CC63" s="77"/>
      <c r="CD63" s="77"/>
      <c r="CE63" s="77"/>
      <c r="CF63" s="77"/>
      <c r="CG63" s="77"/>
      <c r="CH63" s="77"/>
      <c r="CI63" s="77"/>
      <c r="CJ63" s="77"/>
      <c r="CK63" s="77"/>
      <c r="CL63" s="77"/>
      <c r="CM63" s="77"/>
      <c r="CN63" s="77"/>
      <c r="CO63" s="77"/>
      <c r="CP63" s="77"/>
      <c r="CQ63" s="77"/>
      <c r="CR63" s="77"/>
      <c r="CS63" s="77"/>
      <c r="CT63" s="77"/>
      <c r="CU63" s="77"/>
      <c r="CV63" s="77"/>
      <c r="CW63" s="77"/>
      <c r="CX63" s="77"/>
      <c r="CY63" s="77"/>
      <c r="CZ63" s="77"/>
      <c r="DA63" s="77"/>
      <c r="DB63" s="77"/>
      <c r="DC63" s="77"/>
      <c r="DD63" s="77"/>
      <c r="DE63" s="77"/>
      <c r="DF63" s="77"/>
      <c r="DG63" s="77"/>
      <c r="DH63" s="77"/>
      <c r="DI63" s="77"/>
      <c r="DJ63" s="77"/>
      <c r="DK63" s="77"/>
      <c r="DL63" s="77"/>
      <c r="DM63" s="77"/>
      <c r="DN63" s="77"/>
      <c r="DO63" s="77"/>
      <c r="DP63" s="77"/>
      <c r="DQ63" s="77"/>
      <c r="DR63" s="77"/>
      <c r="DS63" s="77"/>
      <c r="DT63" s="77"/>
      <c r="DU63" s="77"/>
      <c r="DV63" s="77"/>
      <c r="DW63" s="77"/>
      <c r="DX63" s="77"/>
      <c r="DY63" s="77"/>
      <c r="DZ63" s="77"/>
      <c r="EA63" s="77"/>
      <c r="EB63" s="77"/>
      <c r="EC63" s="77"/>
      <c r="ED63" s="77"/>
      <c r="EE63" s="77"/>
      <c r="EF63" s="77"/>
      <c r="EG63" s="77"/>
      <c r="EH63" s="77"/>
      <c r="EI63" s="77"/>
      <c r="EJ63" s="77"/>
      <c r="EK63" s="77"/>
      <c r="EL63" s="77"/>
      <c r="EM63" s="77"/>
    </row>
    <row r="64" spans="1:143" s="45" customFormat="1" ht="13.5">
      <c r="A64" s="32" t="str">
        <f ca="1">IF(ISERROR(VALUE(SUBSTITUTE(OFFSET(A64,-1,0,1,1),".",""))),"0.1",IF(ISERROR(FIND("`",SUBSTITUTE(OFFSET(A64,-1,0,1,1),".","`",1))),OFFSET(A64,-1,0,1,1)&amp;".1",LEFT(OFFSET(A64,-1,0,1,1),FIND("`",SUBSTITUTE(OFFSET(A64,-1,0,1,1),".","`",1)))&amp;IF(ISERROR(FIND("`",SUBSTITUTE(OFFSET(A64,-1,0,1,1),".","`",2))),VALUE(RIGHT(OFFSET(A64,-1,0,1,1),LEN(OFFSET(A64,-1,0,1,1))-FIND("`",SUBSTITUTE(OFFSET(A64,-1,0,1,1),".","`",1))))+1,VALUE(MID(OFFSET(A64,-1,0,1,1),FIND("`",SUBSTITUTE(OFFSET(A64,-1,0,1,1),".","`",1))+1,(FIND("`",SUBSTITUTE(OFFSET(A64,-1,0,1,1),".","`",2))-FIND("`",SUBSTITUTE(OFFSET(A64,-1,0,1,1),".","`",1))-1)))+1)))</f>
        <v>12.3</v>
      </c>
      <c r="B64" s="38" t="s">
        <v>68</v>
      </c>
      <c r="C64" s="38"/>
      <c r="D64" s="39"/>
      <c r="E64" s="69"/>
      <c r="F64" s="40"/>
      <c r="G64" s="40"/>
      <c r="H64" s="36"/>
      <c r="I64" s="41"/>
      <c r="J64" s="81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  <c r="AU64" s="77"/>
      <c r="AV64" s="77"/>
      <c r="AW64" s="77"/>
      <c r="AX64" s="77"/>
      <c r="AY64" s="77"/>
      <c r="AZ64" s="77"/>
      <c r="BA64" s="77"/>
      <c r="BB64" s="77"/>
      <c r="BC64" s="77"/>
      <c r="BD64" s="77"/>
      <c r="BE64" s="77"/>
      <c r="BF64" s="77"/>
      <c r="BG64" s="77"/>
      <c r="BH64" s="77"/>
      <c r="BI64" s="77"/>
      <c r="BJ64" s="77"/>
      <c r="BK64" s="77"/>
      <c r="BL64" s="77"/>
      <c r="BM64" s="77"/>
      <c r="BN64" s="77"/>
      <c r="BO64" s="77"/>
      <c r="BP64" s="77"/>
      <c r="BQ64" s="77"/>
      <c r="BR64" s="77"/>
      <c r="BS64" s="77"/>
      <c r="BT64" s="77"/>
      <c r="BU64" s="77"/>
      <c r="BV64" s="77"/>
      <c r="BW64" s="77"/>
      <c r="BX64" s="77"/>
      <c r="BY64" s="77"/>
      <c r="BZ64" s="77"/>
      <c r="CA64" s="77"/>
      <c r="CB64" s="77"/>
      <c r="CC64" s="77"/>
      <c r="CD64" s="77"/>
      <c r="CE64" s="77"/>
      <c r="CF64" s="77"/>
      <c r="CG64" s="77"/>
      <c r="CH64" s="77"/>
      <c r="CI64" s="77"/>
      <c r="CJ64" s="77"/>
      <c r="CK64" s="77"/>
      <c r="CL64" s="77"/>
      <c r="CM64" s="77"/>
      <c r="CN64" s="77"/>
      <c r="CO64" s="77"/>
      <c r="CP64" s="77"/>
      <c r="CQ64" s="77"/>
      <c r="CR64" s="77"/>
      <c r="CS64" s="77"/>
      <c r="CT64" s="77"/>
      <c r="CU64" s="77"/>
      <c r="CV64" s="77"/>
      <c r="CW64" s="77"/>
      <c r="CX64" s="77"/>
      <c r="CY64" s="77"/>
      <c r="CZ64" s="77"/>
      <c r="DA64" s="77"/>
      <c r="DB64" s="77"/>
      <c r="DC64" s="77"/>
      <c r="DD64" s="77"/>
      <c r="DE64" s="77"/>
      <c r="DF64" s="77"/>
      <c r="DG64" s="77"/>
      <c r="DH64" s="77"/>
      <c r="DI64" s="77"/>
      <c r="DJ64" s="77"/>
      <c r="DK64" s="77"/>
      <c r="DL64" s="77"/>
      <c r="DM64" s="77"/>
      <c r="DN64" s="77"/>
      <c r="DO64" s="77"/>
      <c r="DP64" s="77"/>
      <c r="DQ64" s="77"/>
      <c r="DR64" s="77"/>
      <c r="DS64" s="77"/>
      <c r="DT64" s="77"/>
      <c r="DU64" s="77"/>
      <c r="DV64" s="77"/>
      <c r="DW64" s="77"/>
      <c r="DX64" s="77"/>
      <c r="DY64" s="77"/>
      <c r="DZ64" s="77"/>
      <c r="EA64" s="77"/>
      <c r="EB64" s="77"/>
      <c r="EC64" s="77"/>
      <c r="ED64" s="77"/>
      <c r="EE64" s="77"/>
      <c r="EF64" s="77"/>
      <c r="EG64" s="77"/>
      <c r="EH64" s="77"/>
      <c r="EI64" s="77"/>
      <c r="EJ64" s="77"/>
      <c r="EK64" s="77"/>
      <c r="EL64" s="77"/>
      <c r="EM64" s="77"/>
    </row>
  </sheetData>
  <sheetProtection algorithmName="SHA-512" hashValue="RbwInP7Af3ZuN0o8y+wF7GFuIkq1r6uhXnhldcQYQIJKJAEnwcaPxQIwB0UWeIC2T2jqZZDPg5/qEIIGbeLQhw==" saltValue="8eSPAErhZpEt+EIHpjFa8Q==" spinCount="100000" sheet="1" objects="1"/>
  <mergeCells count="42">
    <mergeCell ref="A1:G1"/>
    <mergeCell ref="A2:B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CC6:CI6"/>
    <mergeCell ref="CJ6:CP6"/>
    <mergeCell ref="CQ6:CW6"/>
    <mergeCell ref="CX6:DD6"/>
    <mergeCell ref="DE6:DK6"/>
    <mergeCell ref="AT6:AZ6"/>
    <mergeCell ref="BA6:BG6"/>
    <mergeCell ref="BH6:BN6"/>
    <mergeCell ref="BO6:BU6"/>
    <mergeCell ref="BV6:CB6"/>
    <mergeCell ref="K6:Q6"/>
    <mergeCell ref="R6:X6"/>
    <mergeCell ref="Y6:AE6"/>
    <mergeCell ref="AF6:AL6"/>
    <mergeCell ref="AM6:AS6"/>
    <mergeCell ref="DL6:DR6"/>
    <mergeCell ref="DS6:DY6"/>
    <mergeCell ref="DZ6:EF6"/>
    <mergeCell ref="EG6:EM6"/>
    <mergeCell ref="EG5:EM5"/>
  </mergeCells>
  <phoneticPr fontId="13" type="noConversion"/>
  <conditionalFormatting sqref="K7:BN7">
    <cfRule type="expression" dxfId="206" priority="138">
      <formula>AND(TODAY()&gt;=K4,TODAY()&lt;L4)</formula>
    </cfRule>
  </conditionalFormatting>
  <conditionalFormatting sqref="BO7:BU7">
    <cfRule type="expression" dxfId="205" priority="107">
      <formula>AND(TODAY()&gt;=BO4,TODAY()&lt;BP4)</formula>
    </cfRule>
  </conditionalFormatting>
  <conditionalFormatting sqref="BV7:CB7">
    <cfRule type="expression" dxfId="204" priority="104">
      <formula>AND(TODAY()&gt;=BV4,TODAY()&lt;BW4)</formula>
    </cfRule>
  </conditionalFormatting>
  <conditionalFormatting sqref="CC7:CI7">
    <cfRule type="expression" dxfId="203" priority="101">
      <formula>AND(TODAY()&gt;=CC4,TODAY()&lt;CD4)</formula>
    </cfRule>
  </conditionalFormatting>
  <conditionalFormatting sqref="CJ7:CP7">
    <cfRule type="expression" dxfId="202" priority="98">
      <formula>AND(TODAY()&gt;=CJ4,TODAY()&lt;CK4)</formula>
    </cfRule>
  </conditionalFormatting>
  <conditionalFormatting sqref="CQ7:CW7">
    <cfRule type="expression" dxfId="201" priority="95">
      <formula>AND(TODAY()&gt;=CQ4,TODAY()&lt;CR4)</formula>
    </cfRule>
  </conditionalFormatting>
  <conditionalFormatting sqref="CX7:DD7">
    <cfRule type="expression" dxfId="200" priority="92">
      <formula>AND(TODAY()&gt;=CX4,TODAY()&lt;CY4)</formula>
    </cfRule>
  </conditionalFormatting>
  <conditionalFormatting sqref="DE7:DK7">
    <cfRule type="expression" dxfId="199" priority="89">
      <formula>AND(TODAY()&gt;=DE4,TODAY()&lt;DF4)</formula>
    </cfRule>
  </conditionalFormatting>
  <conditionalFormatting sqref="DL7:DR7">
    <cfRule type="expression" dxfId="198" priority="86">
      <formula>AND(TODAY()&gt;=DL4,TODAY()&lt;DM4)</formula>
    </cfRule>
  </conditionalFormatting>
  <conditionalFormatting sqref="DS7:DY7">
    <cfRule type="expression" dxfId="197" priority="83">
      <formula>AND(TODAY()&gt;=DS4,TODAY()&lt;DT4)</formula>
    </cfRule>
  </conditionalFormatting>
  <conditionalFormatting sqref="DZ7:EF7">
    <cfRule type="expression" dxfId="196" priority="80">
      <formula>AND(TODAY()&gt;=DZ4,TODAY()&lt;EA4)</formula>
    </cfRule>
  </conditionalFormatting>
  <conditionalFormatting sqref="EG7:EL7">
    <cfRule type="expression" dxfId="195" priority="77">
      <formula>AND(TODAY()&gt;=EG4,TODAY()&lt;EH4)</formula>
    </cfRule>
  </conditionalFormatting>
  <conditionalFormatting sqref="EM7">
    <cfRule type="expression" dxfId="194" priority="141">
      <formula>AND(TODAY()&gt;=EM4,TODAY()&lt;#REF!)</formula>
    </cfRule>
  </conditionalFormatting>
  <conditionalFormatting sqref="I56">
    <cfRule type="dataBar" priority="48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{98D02F74-82FC-48A6-A0C2-6D375713DA4D}</x14:id>
        </ext>
      </extLst>
    </cfRule>
  </conditionalFormatting>
  <conditionalFormatting sqref="I60">
    <cfRule type="dataBar" priority="4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{F322ED3E-69D4-4953-B941-8D543E42AD58}</x14:id>
        </ext>
      </extLst>
    </cfRule>
  </conditionalFormatting>
  <conditionalFormatting sqref="I64">
    <cfRule type="dataBar" priority="42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{CCC637BF-02C9-48C4-941F-C66A8C6B7E91}</x14:id>
        </ext>
      </extLst>
    </cfRule>
  </conditionalFormatting>
  <conditionalFormatting sqref="K1:AR14 K29:AR1048576">
    <cfRule type="expression" dxfId="193" priority="10">
      <formula>MOD(columu(),2)</formula>
    </cfRule>
  </conditionalFormatting>
  <conditionalFormatting sqref="K8:EM14 K29:EM64">
    <cfRule type="expression" dxfId="192" priority="139">
      <formula>K$4=TODAY()</formula>
    </cfRule>
    <cfRule type="expression" dxfId="191" priority="140">
      <formula>AND($F8&lt;L$4,$G8&gt;=K$4)</formula>
    </cfRule>
  </conditionalFormatting>
  <conditionalFormatting sqref="K15:AR19">
    <cfRule type="expression" dxfId="190" priority="4">
      <formula>MOD(columu(),2)</formula>
    </cfRule>
  </conditionalFormatting>
  <conditionalFormatting sqref="K15:EM19">
    <cfRule type="expression" dxfId="189" priority="8">
      <formula>K$4=TODAY()</formula>
    </cfRule>
    <cfRule type="expression" dxfId="188" priority="9">
      <formula>AND($F15&lt;L$4,$G15&gt;=K$4)</formula>
    </cfRule>
  </conditionalFormatting>
  <conditionalFormatting sqref="K20:EM28">
    <cfRule type="expression" dxfId="187" priority="2">
      <formula>K$4=TODAY()</formula>
    </cfRule>
    <cfRule type="expression" dxfId="186" priority="3">
      <formula>AND($F20&lt;L$4,$G20&gt;=K$4)</formula>
    </cfRule>
  </conditionalFormatting>
  <conditionalFormatting sqref="K20:AR28">
    <cfRule type="expression" dxfId="185" priority="1">
      <formula>MOD(columu(),2)</formula>
    </cfRule>
  </conditionalFormatting>
  <pageMargins left="0.69930555555555596" right="0.69930555555555596" top="0.75" bottom="0.75" header="0.3" footer="0.3"/>
  <pageSetup paperSize="9" scale="26" orientation="landscape"/>
  <ignoredErrors>
    <ignoredError sqref="K29:XFD29 A29" formula="1"/>
  </ignoredErrors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D02F74-82FC-48A6-A0C2-6D375713DA4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I56</xm:sqref>
        </x14:conditionalFormatting>
        <x14:conditionalFormatting xmlns:xm="http://schemas.microsoft.com/office/excel/2006/main">
          <x14:cfRule type="dataBar" id="{F322ED3E-69D4-4953-B941-8D543E42AD5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I60</xm:sqref>
        </x14:conditionalFormatting>
        <x14:conditionalFormatting xmlns:xm="http://schemas.microsoft.com/office/excel/2006/main">
          <x14:cfRule type="dataBar" id="{CCC637BF-02C9-48C4-941F-C66A8C6B7E9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I64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小组信息!$B$4:$B$25</xm:f>
          </x14:formula1>
          <xm:sqref>B3:B5</xm:sqref>
        </x14:dataValidation>
        <x14:dataValidation type="list" allowBlank="1" showInputMessage="1" showErrorMessage="1" xr:uid="{00000000-0002-0000-0200-000001000000}">
          <x14:formula1>
            <xm:f>小组信息!$C$4:$C$25</xm:f>
          </x14:formula1>
          <xm:sqref>C3:C5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M26"/>
  <sheetViews>
    <sheetView showGridLines="0" topLeftCell="A4" workbookViewId="0">
      <pane xSplit="10" topLeftCell="K1" activePane="topRight" state="frozen"/>
      <selection pane="topRight" activeCell="G14" sqref="G14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5.1406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36" customHeight="1">
      <c r="A1" s="117" t="s">
        <v>69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16.5">
      <c r="A2" s="123" t="s">
        <v>70</v>
      </c>
      <c r="B2" s="123"/>
      <c r="C2" s="49"/>
      <c r="D2" s="50"/>
      <c r="E2" s="51"/>
      <c r="F2" s="124"/>
      <c r="G2" s="124"/>
      <c r="H2" s="1"/>
      <c r="I2" s="1"/>
      <c r="J2" s="5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125">
        <v>43160</v>
      </c>
      <c r="G4" s="125"/>
      <c r="K4" s="71">
        <f>F4-WEEKDAY(F4,1)+2+7*(F5-1)</f>
        <v>43157</v>
      </c>
      <c r="L4" s="71">
        <f t="shared" ref="L4:BW4" si="0">K4+1</f>
        <v>43158</v>
      </c>
      <c r="M4" s="71">
        <f t="shared" si="0"/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ref="BX4:EI4" si="1">BW4+1</f>
        <v>43222</v>
      </c>
      <c r="BY4" s="71">
        <f t="shared" si="1"/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ref="EJ4:EM4" si="2">EI4+1</f>
        <v>43286</v>
      </c>
      <c r="EK4" s="71">
        <f t="shared" si="2"/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54" t="s">
        <v>40</v>
      </c>
      <c r="C5" s="54" t="s">
        <v>40</v>
      </c>
      <c r="D5" s="6" t="s">
        <v>50</v>
      </c>
      <c r="E5" s="6"/>
      <c r="F5" s="57">
        <v>1</v>
      </c>
      <c r="G5" s="15">
        <f>MAX(F8:G13)-F8</f>
        <v>51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 t="s">
        <v>42</v>
      </c>
      <c r="C6" s="54" t="s">
        <v>43</v>
      </c>
      <c r="D6" s="10"/>
      <c r="E6" s="58"/>
      <c r="F6" s="10"/>
      <c r="G6" s="10"/>
      <c r="K6" s="115">
        <f>K4</f>
        <v>43157</v>
      </c>
      <c r="L6" s="115"/>
      <c r="M6" s="115"/>
      <c r="N6" s="115"/>
      <c r="O6" s="115"/>
      <c r="P6" s="115"/>
      <c r="Q6" s="115"/>
      <c r="R6" s="115">
        <f>R4</f>
        <v>43164</v>
      </c>
      <c r="S6" s="115"/>
      <c r="T6" s="115"/>
      <c r="U6" s="115"/>
      <c r="V6" s="115"/>
      <c r="W6" s="115"/>
      <c r="X6" s="115"/>
      <c r="Y6" s="115">
        <f>Y4</f>
        <v>43171</v>
      </c>
      <c r="Z6" s="115"/>
      <c r="AA6" s="115"/>
      <c r="AB6" s="115"/>
      <c r="AC6" s="115"/>
      <c r="AD6" s="115"/>
      <c r="AE6" s="115"/>
      <c r="AF6" s="115">
        <f>AF4</f>
        <v>43178</v>
      </c>
      <c r="AG6" s="115"/>
      <c r="AH6" s="115"/>
      <c r="AI6" s="115"/>
      <c r="AJ6" s="115"/>
      <c r="AK6" s="115"/>
      <c r="AL6" s="115"/>
      <c r="AM6" s="115">
        <f>AM4</f>
        <v>43185</v>
      </c>
      <c r="AN6" s="115"/>
      <c r="AO6" s="115"/>
      <c r="AP6" s="115"/>
      <c r="AQ6" s="115"/>
      <c r="AR6" s="115"/>
      <c r="AS6" s="115"/>
      <c r="AT6" s="115">
        <f>AT4</f>
        <v>43192</v>
      </c>
      <c r="AU6" s="115"/>
      <c r="AV6" s="115"/>
      <c r="AW6" s="115"/>
      <c r="AX6" s="115"/>
      <c r="AY6" s="115"/>
      <c r="AZ6" s="115"/>
      <c r="BA6" s="115">
        <f>BA4</f>
        <v>43199</v>
      </c>
      <c r="BB6" s="115"/>
      <c r="BC6" s="115"/>
      <c r="BD6" s="115"/>
      <c r="BE6" s="115"/>
      <c r="BF6" s="115"/>
      <c r="BG6" s="115"/>
      <c r="BH6" s="115">
        <f>BH4</f>
        <v>43206</v>
      </c>
      <c r="BI6" s="115"/>
      <c r="BJ6" s="115"/>
      <c r="BK6" s="115"/>
      <c r="BL6" s="115"/>
      <c r="BM6" s="115"/>
      <c r="BN6" s="115"/>
      <c r="BO6" s="115">
        <f>BO4</f>
        <v>43213</v>
      </c>
      <c r="BP6" s="115"/>
      <c r="BQ6" s="115"/>
      <c r="BR6" s="115"/>
      <c r="BS6" s="115"/>
      <c r="BT6" s="115"/>
      <c r="BU6" s="115"/>
      <c r="BV6" s="115">
        <f>BV4</f>
        <v>43220</v>
      </c>
      <c r="BW6" s="115"/>
      <c r="BX6" s="115"/>
      <c r="BY6" s="115"/>
      <c r="BZ6" s="115"/>
      <c r="CA6" s="115"/>
      <c r="CB6" s="115"/>
      <c r="CC6" s="115">
        <f>CC4</f>
        <v>43227</v>
      </c>
      <c r="CD6" s="115"/>
      <c r="CE6" s="115"/>
      <c r="CF6" s="115"/>
      <c r="CG6" s="115"/>
      <c r="CH6" s="115"/>
      <c r="CI6" s="115"/>
      <c r="CJ6" s="115">
        <f>CJ4</f>
        <v>43234</v>
      </c>
      <c r="CK6" s="115"/>
      <c r="CL6" s="115"/>
      <c r="CM6" s="115"/>
      <c r="CN6" s="115"/>
      <c r="CO6" s="115"/>
      <c r="CP6" s="115"/>
      <c r="CQ6" s="115">
        <f>CQ4</f>
        <v>43241</v>
      </c>
      <c r="CR6" s="115"/>
      <c r="CS6" s="115"/>
      <c r="CT6" s="115"/>
      <c r="CU6" s="115"/>
      <c r="CV6" s="115"/>
      <c r="CW6" s="115"/>
      <c r="CX6" s="115">
        <f>CX4</f>
        <v>43248</v>
      </c>
      <c r="CY6" s="115"/>
      <c r="CZ6" s="115"/>
      <c r="DA6" s="115"/>
      <c r="DB6" s="115"/>
      <c r="DC6" s="115"/>
      <c r="DD6" s="115"/>
      <c r="DE6" s="115">
        <f>DE4</f>
        <v>43255</v>
      </c>
      <c r="DF6" s="115"/>
      <c r="DG6" s="115"/>
      <c r="DH6" s="115"/>
      <c r="DI6" s="115"/>
      <c r="DJ6" s="115"/>
      <c r="DK6" s="115"/>
      <c r="DL6" s="115">
        <f>DL4</f>
        <v>43262</v>
      </c>
      <c r="DM6" s="115"/>
      <c r="DN6" s="115"/>
      <c r="DO6" s="115"/>
      <c r="DP6" s="115"/>
      <c r="DQ6" s="115"/>
      <c r="DR6" s="115"/>
      <c r="DS6" s="115">
        <f>DS4</f>
        <v>43269</v>
      </c>
      <c r="DT6" s="115"/>
      <c r="DU6" s="115"/>
      <c r="DV6" s="115"/>
      <c r="DW6" s="115"/>
      <c r="DX6" s="115"/>
      <c r="DY6" s="115"/>
      <c r="DZ6" s="115">
        <f>DZ4</f>
        <v>43276</v>
      </c>
      <c r="EA6" s="115"/>
      <c r="EB6" s="115"/>
      <c r="EC6" s="115"/>
      <c r="ED6" s="115"/>
      <c r="EE6" s="115"/>
      <c r="EF6" s="115"/>
      <c r="EG6" s="115">
        <f>EG4</f>
        <v>43283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69</v>
      </c>
      <c r="C8" s="60"/>
      <c r="D8" s="88" t="str">
        <f>F3</f>
        <v>惠鹏程</v>
      </c>
      <c r="E8" s="61"/>
      <c r="F8" s="62">
        <v>43160</v>
      </c>
      <c r="G8" s="63">
        <f>F8+H8-1</f>
        <v>43210</v>
      </c>
      <c r="H8" s="64">
        <f>MAX(F9:G13)-F8</f>
        <v>51</v>
      </c>
      <c r="I8" s="64">
        <f t="shared" ref="I8:I13" si="6">IF(OR(G8=0,F8=0),0,NETWORKDAYS(F8,G8))</f>
        <v>37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26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73</v>
      </c>
      <c r="C9" s="65" t="s">
        <v>74</v>
      </c>
      <c r="D9" s="31" t="s">
        <v>75</v>
      </c>
      <c r="E9" s="66"/>
      <c r="F9" s="67">
        <f>$F$4</f>
        <v>43160</v>
      </c>
      <c r="G9" s="67">
        <f t="shared" ref="G9:G14" si="8">IF(H9=0,F9,F9+H9-1)</f>
        <v>43174</v>
      </c>
      <c r="H9" s="68">
        <v>15</v>
      </c>
      <c r="I9" s="75">
        <f t="shared" si="6"/>
        <v>11</v>
      </c>
      <c r="J9" s="2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26" t="str">
        <f t="shared" ca="1" si="7"/>
        <v>1.2</v>
      </c>
      <c r="B10" s="65" t="s">
        <v>76</v>
      </c>
      <c r="C10" s="65" t="s">
        <v>77</v>
      </c>
      <c r="D10" s="31" t="s">
        <v>78</v>
      </c>
      <c r="E10" s="66"/>
      <c r="F10" s="67">
        <f>G9+6</f>
        <v>43180</v>
      </c>
      <c r="G10" s="67">
        <f t="shared" si="8"/>
        <v>43181</v>
      </c>
      <c r="H10" s="68">
        <v>2</v>
      </c>
      <c r="I10" s="75">
        <f t="shared" si="6"/>
        <v>2</v>
      </c>
      <c r="J10" s="91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26" t="str">
        <f t="shared" ca="1" si="7"/>
        <v>1.3</v>
      </c>
      <c r="B11" s="65" t="s">
        <v>79</v>
      </c>
      <c r="C11" s="65" t="s">
        <v>80</v>
      </c>
      <c r="D11" s="31" t="s">
        <v>81</v>
      </c>
      <c r="E11" s="66"/>
      <c r="F11" s="67">
        <f>G10+1</f>
        <v>43182</v>
      </c>
      <c r="G11" s="67">
        <f t="shared" si="8"/>
        <v>43206</v>
      </c>
      <c r="H11" s="68">
        <v>25</v>
      </c>
      <c r="I11" s="75">
        <f t="shared" si="6"/>
        <v>17</v>
      </c>
      <c r="J11" s="65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26" t="str">
        <f t="shared" ca="1" si="7"/>
        <v>1.4</v>
      </c>
      <c r="B12" s="65" t="s">
        <v>82</v>
      </c>
      <c r="C12" s="65" t="s">
        <v>83</v>
      </c>
      <c r="D12" s="31" t="s">
        <v>81</v>
      </c>
      <c r="E12" s="66"/>
      <c r="F12" s="67">
        <f>G10+1</f>
        <v>43182</v>
      </c>
      <c r="G12" s="67">
        <f t="shared" si="8"/>
        <v>43206</v>
      </c>
      <c r="H12" s="68">
        <v>25</v>
      </c>
      <c r="I12" s="75">
        <f t="shared" si="6"/>
        <v>17</v>
      </c>
      <c r="J12" s="91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26" t="str">
        <f t="shared" ca="1" si="7"/>
        <v>1.5</v>
      </c>
      <c r="B13" s="65" t="s">
        <v>84</v>
      </c>
      <c r="C13" s="65" t="s">
        <v>85</v>
      </c>
      <c r="D13" s="31" t="s">
        <v>81</v>
      </c>
      <c r="E13" s="66"/>
      <c r="F13" s="67">
        <f>G10+1</f>
        <v>43182</v>
      </c>
      <c r="G13" s="67">
        <f t="shared" si="8"/>
        <v>43211</v>
      </c>
      <c r="H13" s="68">
        <v>30</v>
      </c>
      <c r="I13" s="75">
        <f t="shared" si="6"/>
        <v>21</v>
      </c>
      <c r="J13" s="65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5" customFormat="1" ht="16.5">
      <c r="A14" s="89" t="str">
        <f t="shared" ca="1" si="7"/>
        <v>1.6</v>
      </c>
      <c r="B14" s="65" t="s">
        <v>86</v>
      </c>
      <c r="C14" s="65" t="s">
        <v>87</v>
      </c>
      <c r="D14" s="31" t="s">
        <v>88</v>
      </c>
      <c r="E14" s="66"/>
      <c r="F14" s="67">
        <f>G13+1</f>
        <v>43212</v>
      </c>
      <c r="G14" s="67">
        <f t="shared" si="8"/>
        <v>43251</v>
      </c>
      <c r="H14" s="68">
        <v>40</v>
      </c>
      <c r="I14" s="75">
        <f t="shared" ref="I14" si="9">IF(OR(G14=0,F14=0),0,NETWORKDAYS(F14,G14))</f>
        <v>29</v>
      </c>
      <c r="J14" s="41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ht="20.100000000000001" customHeight="1">
      <c r="A15" s="121" t="s">
        <v>89</v>
      </c>
      <c r="B15" s="121"/>
    </row>
    <row r="16" spans="1:143" ht="243.95" customHeight="1">
      <c r="A16" s="122" t="s">
        <v>90</v>
      </c>
      <c r="B16" s="122"/>
      <c r="C16" s="122"/>
      <c r="D16" s="122"/>
      <c r="E16" s="122"/>
      <c r="F16" s="122"/>
      <c r="G16" s="122"/>
      <c r="H16" s="122"/>
      <c r="I16" s="122"/>
      <c r="J16" s="122"/>
    </row>
    <row r="26" spans="8:8">
      <c r="H26" s="90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5:B15"/>
    <mergeCell ref="A16:J16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184" priority="45">
      <formula>AND(TODAY()&gt;=K4,TODAY()&lt;L4)</formula>
    </cfRule>
  </conditionalFormatting>
  <conditionalFormatting sqref="BO7:BU7">
    <cfRule type="expression" dxfId="183" priority="44">
      <formula>AND(TODAY()&gt;=BO4,TODAY()&lt;BP4)</formula>
    </cfRule>
  </conditionalFormatting>
  <conditionalFormatting sqref="BV7:CB7">
    <cfRule type="expression" dxfId="182" priority="43">
      <formula>AND(TODAY()&gt;=BV4,TODAY()&lt;BW4)</formula>
    </cfRule>
  </conditionalFormatting>
  <conditionalFormatting sqref="CC7:CI7">
    <cfRule type="expression" dxfId="181" priority="42">
      <formula>AND(TODAY()&gt;=CC4,TODAY()&lt;CD4)</formula>
    </cfRule>
  </conditionalFormatting>
  <conditionalFormatting sqref="CJ7:CP7">
    <cfRule type="expression" dxfId="180" priority="41">
      <formula>AND(TODAY()&gt;=CJ4,TODAY()&lt;CK4)</formula>
    </cfRule>
  </conditionalFormatting>
  <conditionalFormatting sqref="CQ7:CW7">
    <cfRule type="expression" dxfId="179" priority="40">
      <formula>AND(TODAY()&gt;=CQ4,TODAY()&lt;CR4)</formula>
    </cfRule>
  </conditionalFormatting>
  <conditionalFormatting sqref="CX7:DD7">
    <cfRule type="expression" dxfId="178" priority="39">
      <formula>AND(TODAY()&gt;=CX4,TODAY()&lt;CY4)</formula>
    </cfRule>
  </conditionalFormatting>
  <conditionalFormatting sqref="DE7:DK7">
    <cfRule type="expression" dxfId="177" priority="38">
      <formula>AND(TODAY()&gt;=DE4,TODAY()&lt;DF4)</formula>
    </cfRule>
  </conditionalFormatting>
  <conditionalFormatting sqref="DL7:DR7">
    <cfRule type="expression" dxfId="176" priority="37">
      <formula>AND(TODAY()&gt;=DL4,TODAY()&lt;DM4)</formula>
    </cfRule>
  </conditionalFormatting>
  <conditionalFormatting sqref="DS7:DY7">
    <cfRule type="expression" dxfId="175" priority="36">
      <formula>AND(TODAY()&gt;=DS4,TODAY()&lt;DT4)</formula>
    </cfRule>
  </conditionalFormatting>
  <conditionalFormatting sqref="DZ7:EF7">
    <cfRule type="expression" dxfId="174" priority="35">
      <formula>AND(TODAY()&gt;=DZ4,TODAY()&lt;EA4)</formula>
    </cfRule>
  </conditionalFormatting>
  <conditionalFormatting sqref="EG7:EL7">
    <cfRule type="expression" dxfId="173" priority="34">
      <formula>AND(TODAY()&gt;=EG4,TODAY()&lt;EH4)</formula>
    </cfRule>
  </conditionalFormatting>
  <conditionalFormatting sqref="EM7">
    <cfRule type="expression" dxfId="172" priority="48">
      <formula>AND(TODAY()&gt;=EM4,TODAY()&lt;#REF!)</formula>
    </cfRule>
  </conditionalFormatting>
  <conditionalFormatting sqref="K11:EM11">
    <cfRule type="expression" dxfId="171" priority="4">
      <formula>K$4=TODAY()</formula>
    </cfRule>
    <cfRule type="expression" dxfId="170" priority="5">
      <formula>AND($F11&lt;L$4,$G11&gt;=K$4)</formula>
    </cfRule>
  </conditionalFormatting>
  <conditionalFormatting sqref="K11:AR11">
    <cfRule type="expression" dxfId="169" priority="2">
      <formula>MOD(columu(),2)</formula>
    </cfRule>
  </conditionalFormatting>
  <conditionalFormatting sqref="J14">
    <cfRule type="dataBar" priority="3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{DA203B88-BC3A-4371-BDA6-FD2AD9C0D0FF}</x14:id>
        </ext>
      </extLst>
    </cfRule>
  </conditionalFormatting>
  <conditionalFormatting sqref="K1:AR10 K12:AR1048576">
    <cfRule type="expression" dxfId="168" priority="12">
      <formula>MOD(columu(),2)</formula>
    </cfRule>
  </conditionalFormatting>
  <conditionalFormatting sqref="K8:EM10 K12:EM14">
    <cfRule type="expression" dxfId="167" priority="46">
      <formula>K$4=TODAY()</formula>
    </cfRule>
    <cfRule type="expression" dxfId="166" priority="47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203B88-BC3A-4371-BDA6-FD2AD9C0D0F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J14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M15"/>
  <sheetViews>
    <sheetView showGridLines="0" workbookViewId="0">
      <pane xSplit="10" topLeftCell="K1" activePane="topRight" state="frozen"/>
      <selection pane="topRight" activeCell="G10" sqref="G10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91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86">
        <v>43179</v>
      </c>
      <c r="G4" s="86"/>
      <c r="K4" s="71">
        <f>F4-WEEKDAY(F4,1)+2+7*(F5-1)</f>
        <v>43178</v>
      </c>
      <c r="L4" s="71">
        <f t="shared" ref="L4:BW4" si="0">K4+1</f>
        <v>43179</v>
      </c>
      <c r="M4" s="71">
        <f t="shared" si="0"/>
        <v>43180</v>
      </c>
      <c r="N4" s="71">
        <f t="shared" si="0"/>
        <v>43181</v>
      </c>
      <c r="O4" s="71">
        <f t="shared" si="0"/>
        <v>43182</v>
      </c>
      <c r="P4" s="71">
        <f t="shared" si="0"/>
        <v>43183</v>
      </c>
      <c r="Q4" s="71">
        <f t="shared" si="0"/>
        <v>43184</v>
      </c>
      <c r="R4" s="71">
        <f t="shared" si="0"/>
        <v>43185</v>
      </c>
      <c r="S4" s="71">
        <f t="shared" si="0"/>
        <v>43186</v>
      </c>
      <c r="T4" s="71">
        <f t="shared" si="0"/>
        <v>43187</v>
      </c>
      <c r="U4" s="71">
        <f t="shared" si="0"/>
        <v>43188</v>
      </c>
      <c r="V4" s="71">
        <f t="shared" si="0"/>
        <v>43189</v>
      </c>
      <c r="W4" s="71">
        <f t="shared" si="0"/>
        <v>43190</v>
      </c>
      <c r="X4" s="71">
        <f t="shared" si="0"/>
        <v>43191</v>
      </c>
      <c r="Y4" s="71">
        <f t="shared" si="0"/>
        <v>43192</v>
      </c>
      <c r="Z4" s="71">
        <f t="shared" si="0"/>
        <v>43193</v>
      </c>
      <c r="AA4" s="71">
        <f t="shared" si="0"/>
        <v>43194</v>
      </c>
      <c r="AB4" s="71">
        <f t="shared" si="0"/>
        <v>43195</v>
      </c>
      <c r="AC4" s="71">
        <f t="shared" si="0"/>
        <v>43196</v>
      </c>
      <c r="AD4" s="71">
        <f t="shared" si="0"/>
        <v>43197</v>
      </c>
      <c r="AE4" s="71">
        <f t="shared" si="0"/>
        <v>43198</v>
      </c>
      <c r="AF4" s="71">
        <f t="shared" si="0"/>
        <v>43199</v>
      </c>
      <c r="AG4" s="71">
        <f t="shared" si="0"/>
        <v>43200</v>
      </c>
      <c r="AH4" s="71">
        <f t="shared" si="0"/>
        <v>43201</v>
      </c>
      <c r="AI4" s="71">
        <f t="shared" si="0"/>
        <v>43202</v>
      </c>
      <c r="AJ4" s="71">
        <f t="shared" si="0"/>
        <v>43203</v>
      </c>
      <c r="AK4" s="71">
        <f t="shared" si="0"/>
        <v>43204</v>
      </c>
      <c r="AL4" s="71">
        <f t="shared" si="0"/>
        <v>43205</v>
      </c>
      <c r="AM4" s="71">
        <f t="shared" si="0"/>
        <v>43206</v>
      </c>
      <c r="AN4" s="71">
        <f t="shared" si="0"/>
        <v>43207</v>
      </c>
      <c r="AO4" s="71">
        <f t="shared" si="0"/>
        <v>43208</v>
      </c>
      <c r="AP4" s="71">
        <f t="shared" si="0"/>
        <v>43209</v>
      </c>
      <c r="AQ4" s="71">
        <f t="shared" si="0"/>
        <v>43210</v>
      </c>
      <c r="AR4" s="71">
        <f t="shared" si="0"/>
        <v>43211</v>
      </c>
      <c r="AS4" s="71">
        <f t="shared" si="0"/>
        <v>43212</v>
      </c>
      <c r="AT4" s="71">
        <f t="shared" si="0"/>
        <v>43213</v>
      </c>
      <c r="AU4" s="71">
        <f t="shared" si="0"/>
        <v>43214</v>
      </c>
      <c r="AV4" s="71">
        <f t="shared" si="0"/>
        <v>43215</v>
      </c>
      <c r="AW4" s="71">
        <f t="shared" si="0"/>
        <v>43216</v>
      </c>
      <c r="AX4" s="71">
        <f t="shared" si="0"/>
        <v>43217</v>
      </c>
      <c r="AY4" s="71">
        <f t="shared" si="0"/>
        <v>43218</v>
      </c>
      <c r="AZ4" s="71">
        <f t="shared" si="0"/>
        <v>43219</v>
      </c>
      <c r="BA4" s="71">
        <f t="shared" si="0"/>
        <v>43220</v>
      </c>
      <c r="BB4" s="71">
        <f t="shared" si="0"/>
        <v>43221</v>
      </c>
      <c r="BC4" s="71">
        <f t="shared" si="0"/>
        <v>43222</v>
      </c>
      <c r="BD4" s="71">
        <f t="shared" si="0"/>
        <v>43223</v>
      </c>
      <c r="BE4" s="71">
        <f t="shared" si="0"/>
        <v>43224</v>
      </c>
      <c r="BF4" s="71">
        <f t="shared" si="0"/>
        <v>43225</v>
      </c>
      <c r="BG4" s="71">
        <f t="shared" si="0"/>
        <v>43226</v>
      </c>
      <c r="BH4" s="71">
        <f t="shared" si="0"/>
        <v>43227</v>
      </c>
      <c r="BI4" s="71">
        <f t="shared" si="0"/>
        <v>43228</v>
      </c>
      <c r="BJ4" s="71">
        <f t="shared" si="0"/>
        <v>43229</v>
      </c>
      <c r="BK4" s="71">
        <f t="shared" si="0"/>
        <v>43230</v>
      </c>
      <c r="BL4" s="71">
        <f t="shared" si="0"/>
        <v>43231</v>
      </c>
      <c r="BM4" s="71">
        <f t="shared" si="0"/>
        <v>43232</v>
      </c>
      <c r="BN4" s="71">
        <f t="shared" si="0"/>
        <v>43233</v>
      </c>
      <c r="BO4" s="71">
        <f t="shared" si="0"/>
        <v>43234</v>
      </c>
      <c r="BP4" s="71">
        <f t="shared" si="0"/>
        <v>43235</v>
      </c>
      <c r="BQ4" s="71">
        <f t="shared" si="0"/>
        <v>43236</v>
      </c>
      <c r="BR4" s="71">
        <f t="shared" si="0"/>
        <v>43237</v>
      </c>
      <c r="BS4" s="71">
        <f t="shared" si="0"/>
        <v>43238</v>
      </c>
      <c r="BT4" s="71">
        <f t="shared" si="0"/>
        <v>43239</v>
      </c>
      <c r="BU4" s="71">
        <f t="shared" si="0"/>
        <v>43240</v>
      </c>
      <c r="BV4" s="71">
        <f t="shared" si="0"/>
        <v>43241</v>
      </c>
      <c r="BW4" s="71">
        <f t="shared" si="0"/>
        <v>43242</v>
      </c>
      <c r="BX4" s="71">
        <f t="shared" ref="BX4:EI4" si="1">BW4+1</f>
        <v>43243</v>
      </c>
      <c r="BY4" s="71">
        <f t="shared" si="1"/>
        <v>43244</v>
      </c>
      <c r="BZ4" s="71">
        <f t="shared" si="1"/>
        <v>43245</v>
      </c>
      <c r="CA4" s="71">
        <f t="shared" si="1"/>
        <v>43246</v>
      </c>
      <c r="CB4" s="71">
        <f t="shared" si="1"/>
        <v>43247</v>
      </c>
      <c r="CC4" s="71">
        <f t="shared" si="1"/>
        <v>43248</v>
      </c>
      <c r="CD4" s="71">
        <f t="shared" si="1"/>
        <v>43249</v>
      </c>
      <c r="CE4" s="71">
        <f t="shared" si="1"/>
        <v>43250</v>
      </c>
      <c r="CF4" s="71">
        <f t="shared" si="1"/>
        <v>43251</v>
      </c>
      <c r="CG4" s="71">
        <f t="shared" si="1"/>
        <v>43252</v>
      </c>
      <c r="CH4" s="71">
        <f t="shared" si="1"/>
        <v>43253</v>
      </c>
      <c r="CI4" s="71">
        <f t="shared" si="1"/>
        <v>43254</v>
      </c>
      <c r="CJ4" s="71">
        <f t="shared" si="1"/>
        <v>43255</v>
      </c>
      <c r="CK4" s="71">
        <f t="shared" si="1"/>
        <v>43256</v>
      </c>
      <c r="CL4" s="71">
        <f t="shared" si="1"/>
        <v>43257</v>
      </c>
      <c r="CM4" s="71">
        <f t="shared" si="1"/>
        <v>43258</v>
      </c>
      <c r="CN4" s="71">
        <f t="shared" si="1"/>
        <v>43259</v>
      </c>
      <c r="CO4" s="71">
        <f t="shared" si="1"/>
        <v>43260</v>
      </c>
      <c r="CP4" s="71">
        <f t="shared" si="1"/>
        <v>43261</v>
      </c>
      <c r="CQ4" s="71">
        <f t="shared" si="1"/>
        <v>43262</v>
      </c>
      <c r="CR4" s="71">
        <f t="shared" si="1"/>
        <v>43263</v>
      </c>
      <c r="CS4" s="71">
        <f t="shared" si="1"/>
        <v>43264</v>
      </c>
      <c r="CT4" s="71">
        <f t="shared" si="1"/>
        <v>43265</v>
      </c>
      <c r="CU4" s="71">
        <f t="shared" si="1"/>
        <v>43266</v>
      </c>
      <c r="CV4" s="71">
        <f t="shared" si="1"/>
        <v>43267</v>
      </c>
      <c r="CW4" s="71">
        <f t="shared" si="1"/>
        <v>43268</v>
      </c>
      <c r="CX4" s="71">
        <f t="shared" si="1"/>
        <v>43269</v>
      </c>
      <c r="CY4" s="71">
        <f t="shared" si="1"/>
        <v>43270</v>
      </c>
      <c r="CZ4" s="71">
        <f t="shared" si="1"/>
        <v>43271</v>
      </c>
      <c r="DA4" s="71">
        <f t="shared" si="1"/>
        <v>43272</v>
      </c>
      <c r="DB4" s="71">
        <f t="shared" si="1"/>
        <v>43273</v>
      </c>
      <c r="DC4" s="71">
        <f t="shared" si="1"/>
        <v>43274</v>
      </c>
      <c r="DD4" s="71">
        <f t="shared" si="1"/>
        <v>43275</v>
      </c>
      <c r="DE4" s="71">
        <f t="shared" si="1"/>
        <v>43276</v>
      </c>
      <c r="DF4" s="71">
        <f t="shared" si="1"/>
        <v>43277</v>
      </c>
      <c r="DG4" s="71">
        <f t="shared" si="1"/>
        <v>43278</v>
      </c>
      <c r="DH4" s="71">
        <f t="shared" si="1"/>
        <v>43279</v>
      </c>
      <c r="DI4" s="71">
        <f t="shared" si="1"/>
        <v>43280</v>
      </c>
      <c r="DJ4" s="71">
        <f t="shared" si="1"/>
        <v>43281</v>
      </c>
      <c r="DK4" s="71">
        <f t="shared" si="1"/>
        <v>43282</v>
      </c>
      <c r="DL4" s="71">
        <f t="shared" si="1"/>
        <v>43283</v>
      </c>
      <c r="DM4" s="71">
        <f t="shared" si="1"/>
        <v>43284</v>
      </c>
      <c r="DN4" s="71">
        <f t="shared" si="1"/>
        <v>43285</v>
      </c>
      <c r="DO4" s="71">
        <f t="shared" si="1"/>
        <v>43286</v>
      </c>
      <c r="DP4" s="71">
        <f t="shared" si="1"/>
        <v>43287</v>
      </c>
      <c r="DQ4" s="71">
        <f t="shared" si="1"/>
        <v>43288</v>
      </c>
      <c r="DR4" s="71">
        <f t="shared" si="1"/>
        <v>43289</v>
      </c>
      <c r="DS4" s="71">
        <f t="shared" si="1"/>
        <v>43290</v>
      </c>
      <c r="DT4" s="71">
        <f t="shared" si="1"/>
        <v>43291</v>
      </c>
      <c r="DU4" s="71">
        <f t="shared" si="1"/>
        <v>43292</v>
      </c>
      <c r="DV4" s="71">
        <f t="shared" si="1"/>
        <v>43293</v>
      </c>
      <c r="DW4" s="71">
        <f t="shared" si="1"/>
        <v>43294</v>
      </c>
      <c r="DX4" s="71">
        <f t="shared" si="1"/>
        <v>43295</v>
      </c>
      <c r="DY4" s="71">
        <f t="shared" si="1"/>
        <v>43296</v>
      </c>
      <c r="DZ4" s="71">
        <f t="shared" si="1"/>
        <v>43297</v>
      </c>
      <c r="EA4" s="71">
        <f t="shared" si="1"/>
        <v>43298</v>
      </c>
      <c r="EB4" s="71">
        <f t="shared" si="1"/>
        <v>43299</v>
      </c>
      <c r="EC4" s="71">
        <f t="shared" si="1"/>
        <v>43300</v>
      </c>
      <c r="ED4" s="71">
        <f t="shared" si="1"/>
        <v>43301</v>
      </c>
      <c r="EE4" s="71">
        <f t="shared" si="1"/>
        <v>43302</v>
      </c>
      <c r="EF4" s="71">
        <f t="shared" si="1"/>
        <v>43303</v>
      </c>
      <c r="EG4" s="71">
        <f t="shared" si="1"/>
        <v>43304</v>
      </c>
      <c r="EH4" s="71">
        <f t="shared" si="1"/>
        <v>43305</v>
      </c>
      <c r="EI4" s="71">
        <f t="shared" si="1"/>
        <v>43306</v>
      </c>
      <c r="EJ4" s="71">
        <f t="shared" ref="EJ4:EM4" si="2">EI4+1</f>
        <v>43307</v>
      </c>
      <c r="EK4" s="71">
        <f t="shared" si="2"/>
        <v>43308</v>
      </c>
      <c r="EL4" s="71">
        <f t="shared" si="2"/>
        <v>43309</v>
      </c>
      <c r="EM4" s="71">
        <f t="shared" si="2"/>
        <v>43310</v>
      </c>
    </row>
    <row r="5" spans="1:143" ht="16.5">
      <c r="B5" s="54" t="s">
        <v>31</v>
      </c>
      <c r="C5" s="54" t="s">
        <v>40</v>
      </c>
      <c r="D5" s="6" t="s">
        <v>50</v>
      </c>
      <c r="E5" s="6"/>
      <c r="F5" s="57">
        <v>1</v>
      </c>
      <c r="G5" s="15">
        <f>MAX(F8:G16)-F8</f>
        <v>39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 t="s">
        <v>39</v>
      </c>
      <c r="C6" s="54" t="s">
        <v>92</v>
      </c>
      <c r="D6" s="10"/>
      <c r="E6" s="58"/>
      <c r="F6" s="10"/>
      <c r="G6" s="10"/>
      <c r="K6" s="115">
        <f>K4</f>
        <v>43178</v>
      </c>
      <c r="L6" s="115"/>
      <c r="M6" s="115"/>
      <c r="N6" s="115"/>
      <c r="O6" s="115"/>
      <c r="P6" s="115"/>
      <c r="Q6" s="115"/>
      <c r="R6" s="115">
        <f>R4</f>
        <v>43185</v>
      </c>
      <c r="S6" s="115"/>
      <c r="T6" s="115"/>
      <c r="U6" s="115"/>
      <c r="V6" s="115"/>
      <c r="W6" s="115"/>
      <c r="X6" s="115"/>
      <c r="Y6" s="115">
        <f>Y4</f>
        <v>43192</v>
      </c>
      <c r="Z6" s="115"/>
      <c r="AA6" s="115"/>
      <c r="AB6" s="115"/>
      <c r="AC6" s="115"/>
      <c r="AD6" s="115"/>
      <c r="AE6" s="115"/>
      <c r="AF6" s="115">
        <f>AF4</f>
        <v>43199</v>
      </c>
      <c r="AG6" s="115"/>
      <c r="AH6" s="115"/>
      <c r="AI6" s="115"/>
      <c r="AJ6" s="115"/>
      <c r="AK6" s="115"/>
      <c r="AL6" s="115"/>
      <c r="AM6" s="115">
        <f>AM4</f>
        <v>43206</v>
      </c>
      <c r="AN6" s="115"/>
      <c r="AO6" s="115"/>
      <c r="AP6" s="115"/>
      <c r="AQ6" s="115"/>
      <c r="AR6" s="115"/>
      <c r="AS6" s="115"/>
      <c r="AT6" s="115">
        <f>AT4</f>
        <v>43213</v>
      </c>
      <c r="AU6" s="115"/>
      <c r="AV6" s="115"/>
      <c r="AW6" s="115"/>
      <c r="AX6" s="115"/>
      <c r="AY6" s="115"/>
      <c r="AZ6" s="115"/>
      <c r="BA6" s="115">
        <f>BA4</f>
        <v>43220</v>
      </c>
      <c r="BB6" s="115"/>
      <c r="BC6" s="115"/>
      <c r="BD6" s="115"/>
      <c r="BE6" s="115"/>
      <c r="BF6" s="115"/>
      <c r="BG6" s="115"/>
      <c r="BH6" s="115">
        <f>BH4</f>
        <v>43227</v>
      </c>
      <c r="BI6" s="115"/>
      <c r="BJ6" s="115"/>
      <c r="BK6" s="115"/>
      <c r="BL6" s="115"/>
      <c r="BM6" s="115"/>
      <c r="BN6" s="115"/>
      <c r="BO6" s="115">
        <f>BO4</f>
        <v>43234</v>
      </c>
      <c r="BP6" s="115"/>
      <c r="BQ6" s="115"/>
      <c r="BR6" s="115"/>
      <c r="BS6" s="115"/>
      <c r="BT6" s="115"/>
      <c r="BU6" s="115"/>
      <c r="BV6" s="115">
        <f>BV4</f>
        <v>43241</v>
      </c>
      <c r="BW6" s="115"/>
      <c r="BX6" s="115"/>
      <c r="BY6" s="115"/>
      <c r="BZ6" s="115"/>
      <c r="CA6" s="115"/>
      <c r="CB6" s="115"/>
      <c r="CC6" s="115">
        <f>CC4</f>
        <v>43248</v>
      </c>
      <c r="CD6" s="115"/>
      <c r="CE6" s="115"/>
      <c r="CF6" s="115"/>
      <c r="CG6" s="115"/>
      <c r="CH6" s="115"/>
      <c r="CI6" s="115"/>
      <c r="CJ6" s="115">
        <f>CJ4</f>
        <v>43255</v>
      </c>
      <c r="CK6" s="115"/>
      <c r="CL6" s="115"/>
      <c r="CM6" s="115"/>
      <c r="CN6" s="115"/>
      <c r="CO6" s="115"/>
      <c r="CP6" s="115"/>
      <c r="CQ6" s="115">
        <f>CQ4</f>
        <v>43262</v>
      </c>
      <c r="CR6" s="115"/>
      <c r="CS6" s="115"/>
      <c r="CT6" s="115"/>
      <c r="CU6" s="115"/>
      <c r="CV6" s="115"/>
      <c r="CW6" s="115"/>
      <c r="CX6" s="115">
        <f>CX4</f>
        <v>43269</v>
      </c>
      <c r="CY6" s="115"/>
      <c r="CZ6" s="115"/>
      <c r="DA6" s="115"/>
      <c r="DB6" s="115"/>
      <c r="DC6" s="115"/>
      <c r="DD6" s="115"/>
      <c r="DE6" s="115">
        <f>DE4</f>
        <v>43276</v>
      </c>
      <c r="DF6" s="115"/>
      <c r="DG6" s="115"/>
      <c r="DH6" s="115"/>
      <c r="DI6" s="115"/>
      <c r="DJ6" s="115"/>
      <c r="DK6" s="115"/>
      <c r="DL6" s="115">
        <f>DL4</f>
        <v>43283</v>
      </c>
      <c r="DM6" s="115"/>
      <c r="DN6" s="115"/>
      <c r="DO6" s="115"/>
      <c r="DP6" s="115"/>
      <c r="DQ6" s="115"/>
      <c r="DR6" s="115"/>
      <c r="DS6" s="115">
        <f>DS4</f>
        <v>43290</v>
      </c>
      <c r="DT6" s="115"/>
      <c r="DU6" s="115"/>
      <c r="DV6" s="115"/>
      <c r="DW6" s="115"/>
      <c r="DX6" s="115"/>
      <c r="DY6" s="115"/>
      <c r="DZ6" s="115">
        <f>DZ4</f>
        <v>43297</v>
      </c>
      <c r="EA6" s="115"/>
      <c r="EB6" s="115"/>
      <c r="EC6" s="115"/>
      <c r="ED6" s="115"/>
      <c r="EE6" s="115"/>
      <c r="EF6" s="115"/>
      <c r="EG6" s="115">
        <f>EG4</f>
        <v>43304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87" t="s">
        <v>91</v>
      </c>
      <c r="C8" s="87"/>
      <c r="D8" s="60" t="str">
        <f>C4</f>
        <v>张登</v>
      </c>
      <c r="E8" s="61"/>
      <c r="F8" s="62">
        <v>43179</v>
      </c>
      <c r="G8" s="63">
        <f>F8+H8-1</f>
        <v>43217</v>
      </c>
      <c r="H8" s="64">
        <f>MAX(F9:G16)-F8</f>
        <v>39</v>
      </c>
      <c r="I8" s="64">
        <f t="shared" ref="I8:I12" si="6">IF(OR(G8=0,F8=0),0,NETWORKDAYS(F8,G8))</f>
        <v>29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93</v>
      </c>
      <c r="C9" s="65" t="s">
        <v>94</v>
      </c>
      <c r="D9" s="26" t="s">
        <v>95</v>
      </c>
      <c r="E9" s="66"/>
      <c r="F9" s="67">
        <f>$F$4</f>
        <v>43179</v>
      </c>
      <c r="G9" s="67">
        <f>IF(H9=0,F9,F9+H9-1)</f>
        <v>43218</v>
      </c>
      <c r="H9" s="68">
        <v>40</v>
      </c>
      <c r="I9" s="75">
        <f t="shared" si="6"/>
        <v>29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96</v>
      </c>
      <c r="C10" s="65" t="s">
        <v>94</v>
      </c>
      <c r="D10" s="26" t="s">
        <v>95</v>
      </c>
      <c r="E10" s="66"/>
      <c r="F10" s="67">
        <f>$F$4</f>
        <v>43179</v>
      </c>
      <c r="G10" s="67">
        <f t="shared" ref="G10:G12" si="8">IF(H10=0,F10,F10+H10-1)</f>
        <v>43218</v>
      </c>
      <c r="H10" s="68">
        <v>40</v>
      </c>
      <c r="I10" s="75">
        <f t="shared" si="6"/>
        <v>29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97</v>
      </c>
      <c r="C11" s="65" t="s">
        <v>94</v>
      </c>
      <c r="D11" s="26" t="s">
        <v>95</v>
      </c>
      <c r="E11" s="66"/>
      <c r="F11" s="67">
        <f>$F$4</f>
        <v>43179</v>
      </c>
      <c r="G11" s="67">
        <f t="shared" si="8"/>
        <v>43218</v>
      </c>
      <c r="H11" s="68">
        <v>40</v>
      </c>
      <c r="I11" s="75">
        <f t="shared" si="6"/>
        <v>29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98</v>
      </c>
      <c r="C12" s="65" t="s">
        <v>94</v>
      </c>
      <c r="D12" s="26" t="s">
        <v>95</v>
      </c>
      <c r="E12" s="66"/>
      <c r="F12" s="67">
        <f>$F$4</f>
        <v>43179</v>
      </c>
      <c r="G12" s="67">
        <f t="shared" si="8"/>
        <v>43218</v>
      </c>
      <c r="H12" s="68">
        <v>40</v>
      </c>
      <c r="I12" s="75">
        <f t="shared" si="6"/>
        <v>29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5" customFormat="1" ht="13.5">
      <c r="A13" s="32" t="str">
        <f t="shared" ca="1" si="7"/>
        <v>1.5</v>
      </c>
      <c r="B13" s="38" t="s">
        <v>68</v>
      </c>
      <c r="C13" s="38"/>
      <c r="D13" s="38"/>
      <c r="E13" s="69"/>
      <c r="F13" s="40"/>
      <c r="G13" s="40"/>
      <c r="H13" s="36"/>
      <c r="I13" s="41"/>
      <c r="J13" s="81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ht="20.100000000000001" customHeight="1">
      <c r="A14" s="121" t="s">
        <v>89</v>
      </c>
      <c r="B14" s="121"/>
    </row>
    <row r="15" spans="1:143" ht="273" customHeight="1">
      <c r="A15" s="122" t="s">
        <v>99</v>
      </c>
      <c r="B15" s="122"/>
      <c r="C15" s="122"/>
      <c r="D15" s="122"/>
      <c r="E15" s="122"/>
      <c r="F15" s="122"/>
      <c r="G15" s="122"/>
      <c r="H15" s="122"/>
      <c r="I15" s="122"/>
      <c r="J15" s="122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5:J15"/>
    <mergeCell ref="DL6:DR6"/>
    <mergeCell ref="DS6:DY6"/>
    <mergeCell ref="DZ6:EF6"/>
    <mergeCell ref="EG6:EM6"/>
    <mergeCell ref="A14:B14"/>
  </mergeCells>
  <phoneticPr fontId="13" type="noConversion"/>
  <conditionalFormatting sqref="K7:BN7">
    <cfRule type="expression" dxfId="165" priority="41">
      <formula>AND(TODAY()&gt;=K4,TODAY()&lt;L4)</formula>
    </cfRule>
  </conditionalFormatting>
  <conditionalFormatting sqref="BO7:BU7">
    <cfRule type="expression" dxfId="164" priority="40">
      <formula>AND(TODAY()&gt;=BO4,TODAY()&lt;BP4)</formula>
    </cfRule>
  </conditionalFormatting>
  <conditionalFormatting sqref="BV7:CB7">
    <cfRule type="expression" dxfId="163" priority="39">
      <formula>AND(TODAY()&gt;=BV4,TODAY()&lt;BW4)</formula>
    </cfRule>
  </conditionalFormatting>
  <conditionalFormatting sqref="CC7:CI7">
    <cfRule type="expression" dxfId="162" priority="38">
      <formula>AND(TODAY()&gt;=CC4,TODAY()&lt;CD4)</formula>
    </cfRule>
  </conditionalFormatting>
  <conditionalFormatting sqref="CJ7:CP7">
    <cfRule type="expression" dxfId="161" priority="37">
      <formula>AND(TODAY()&gt;=CJ4,TODAY()&lt;CK4)</formula>
    </cfRule>
  </conditionalFormatting>
  <conditionalFormatting sqref="CQ7:CW7">
    <cfRule type="expression" dxfId="160" priority="36">
      <formula>AND(TODAY()&gt;=CQ4,TODAY()&lt;CR4)</formula>
    </cfRule>
  </conditionalFormatting>
  <conditionalFormatting sqref="CX7:DD7">
    <cfRule type="expression" dxfId="159" priority="35">
      <formula>AND(TODAY()&gt;=CX4,TODAY()&lt;CY4)</formula>
    </cfRule>
  </conditionalFormatting>
  <conditionalFormatting sqref="DE7:DK7">
    <cfRule type="expression" dxfId="158" priority="34">
      <formula>AND(TODAY()&gt;=DE4,TODAY()&lt;DF4)</formula>
    </cfRule>
  </conditionalFormatting>
  <conditionalFormatting sqref="DL7:DR7">
    <cfRule type="expression" dxfId="157" priority="33">
      <formula>AND(TODAY()&gt;=DL4,TODAY()&lt;DM4)</formula>
    </cfRule>
  </conditionalFormatting>
  <conditionalFormatting sqref="DS7:DY7">
    <cfRule type="expression" dxfId="156" priority="32">
      <formula>AND(TODAY()&gt;=DS4,TODAY()&lt;DT4)</formula>
    </cfRule>
  </conditionalFormatting>
  <conditionalFormatting sqref="DZ7:EF7">
    <cfRule type="expression" dxfId="155" priority="31">
      <formula>AND(TODAY()&gt;=DZ4,TODAY()&lt;EA4)</formula>
    </cfRule>
  </conditionalFormatting>
  <conditionalFormatting sqref="EG7:EL7">
    <cfRule type="expression" dxfId="154" priority="30">
      <formula>AND(TODAY()&gt;=EG4,TODAY()&lt;EH4)</formula>
    </cfRule>
  </conditionalFormatting>
  <conditionalFormatting sqref="EM7">
    <cfRule type="expression" dxfId="153" priority="44">
      <formula>AND(TODAY()&gt;=EM4,TODAY()&lt;#REF!)</formula>
    </cfRule>
  </conditionalFormatting>
  <conditionalFormatting sqref="I13">
    <cfRule type="dataBar" priority="3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{FF2D6EFF-1E82-47B5-9FD8-DC1FA6EB2B0F}</x14:id>
        </ext>
      </extLst>
    </cfRule>
  </conditionalFormatting>
  <conditionalFormatting sqref="K1:AR7 K14:AR1048576">
    <cfRule type="expression" dxfId="152" priority="8">
      <formula>MOD(columu(),2)</formula>
    </cfRule>
  </conditionalFormatting>
  <conditionalFormatting sqref="K8:EM13">
    <cfRule type="expression" dxfId="151" priority="6">
      <formula>K$4=TODAY()</formula>
    </cfRule>
    <cfRule type="expression" dxfId="150" priority="7">
      <formula>AND($F8&lt;L$4,$G8&gt;=K$4)</formula>
    </cfRule>
  </conditionalFormatting>
  <conditionalFormatting sqref="K8:AR13">
    <cfRule type="expression" dxfId="149" priority="2">
      <formula>MOD(columu(),2)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2D6EFF-1E82-47B5-9FD8-DC1FA6EB2B0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M19"/>
  <sheetViews>
    <sheetView showGridLines="0" workbookViewId="0">
      <pane xSplit="10" topLeftCell="K1" activePane="topRight" state="frozen"/>
      <selection pane="topRight" activeCell="H16" sqref="H16"/>
    </sheetView>
  </sheetViews>
  <sheetFormatPr defaultColWidth="9.140625" defaultRowHeight="12.75"/>
  <cols>
    <col min="1" max="1" width="9.7109375" style="11" customWidth="1"/>
    <col min="2" max="2" width="26.42578125" style="13" customWidth="1"/>
    <col min="3" max="3" width="25.7109375" style="13" customWidth="1"/>
    <col min="4" max="4" width="14.57031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100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16.5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40</v>
      </c>
      <c r="D4" s="6" t="s">
        <v>49</v>
      </c>
      <c r="E4" s="6"/>
      <c r="F4" s="125">
        <v>43184</v>
      </c>
      <c r="G4" s="125"/>
      <c r="K4" s="71">
        <f>F4-WEEKDAY(F4,1)+2+7*(F5-1)</f>
        <v>43185</v>
      </c>
      <c r="L4" s="71">
        <f t="shared" ref="L4:BW4" si="0">K4+1</f>
        <v>43186</v>
      </c>
      <c r="M4" s="71">
        <f t="shared" si="0"/>
        <v>43187</v>
      </c>
      <c r="N4" s="71">
        <f t="shared" si="0"/>
        <v>43188</v>
      </c>
      <c r="O4" s="71">
        <f t="shared" si="0"/>
        <v>43189</v>
      </c>
      <c r="P4" s="71">
        <f t="shared" si="0"/>
        <v>43190</v>
      </c>
      <c r="Q4" s="71">
        <f t="shared" si="0"/>
        <v>43191</v>
      </c>
      <c r="R4" s="71">
        <f t="shared" si="0"/>
        <v>43192</v>
      </c>
      <c r="S4" s="71">
        <f t="shared" si="0"/>
        <v>43193</v>
      </c>
      <c r="T4" s="71">
        <f t="shared" si="0"/>
        <v>43194</v>
      </c>
      <c r="U4" s="71">
        <f t="shared" si="0"/>
        <v>43195</v>
      </c>
      <c r="V4" s="71">
        <f t="shared" si="0"/>
        <v>43196</v>
      </c>
      <c r="W4" s="71">
        <f t="shared" si="0"/>
        <v>43197</v>
      </c>
      <c r="X4" s="71">
        <f t="shared" si="0"/>
        <v>43198</v>
      </c>
      <c r="Y4" s="71">
        <f t="shared" si="0"/>
        <v>43199</v>
      </c>
      <c r="Z4" s="71">
        <f t="shared" si="0"/>
        <v>43200</v>
      </c>
      <c r="AA4" s="71">
        <f t="shared" si="0"/>
        <v>43201</v>
      </c>
      <c r="AB4" s="71">
        <f t="shared" si="0"/>
        <v>43202</v>
      </c>
      <c r="AC4" s="71">
        <f t="shared" si="0"/>
        <v>43203</v>
      </c>
      <c r="AD4" s="71">
        <f t="shared" si="0"/>
        <v>43204</v>
      </c>
      <c r="AE4" s="71">
        <f t="shared" si="0"/>
        <v>43205</v>
      </c>
      <c r="AF4" s="71">
        <f t="shared" si="0"/>
        <v>43206</v>
      </c>
      <c r="AG4" s="71">
        <f t="shared" si="0"/>
        <v>43207</v>
      </c>
      <c r="AH4" s="71">
        <f t="shared" si="0"/>
        <v>43208</v>
      </c>
      <c r="AI4" s="71">
        <f t="shared" si="0"/>
        <v>43209</v>
      </c>
      <c r="AJ4" s="71">
        <f t="shared" si="0"/>
        <v>43210</v>
      </c>
      <c r="AK4" s="71">
        <f t="shared" si="0"/>
        <v>43211</v>
      </c>
      <c r="AL4" s="71">
        <f t="shared" si="0"/>
        <v>43212</v>
      </c>
      <c r="AM4" s="71">
        <f t="shared" si="0"/>
        <v>43213</v>
      </c>
      <c r="AN4" s="71">
        <f t="shared" si="0"/>
        <v>43214</v>
      </c>
      <c r="AO4" s="71">
        <f t="shared" si="0"/>
        <v>43215</v>
      </c>
      <c r="AP4" s="71">
        <f t="shared" si="0"/>
        <v>43216</v>
      </c>
      <c r="AQ4" s="71">
        <f t="shared" si="0"/>
        <v>43217</v>
      </c>
      <c r="AR4" s="71">
        <f t="shared" si="0"/>
        <v>43218</v>
      </c>
      <c r="AS4" s="71">
        <f t="shared" si="0"/>
        <v>43219</v>
      </c>
      <c r="AT4" s="71">
        <f t="shared" si="0"/>
        <v>43220</v>
      </c>
      <c r="AU4" s="71">
        <f t="shared" si="0"/>
        <v>43221</v>
      </c>
      <c r="AV4" s="71">
        <f t="shared" si="0"/>
        <v>43222</v>
      </c>
      <c r="AW4" s="71">
        <f t="shared" si="0"/>
        <v>43223</v>
      </c>
      <c r="AX4" s="71">
        <f t="shared" si="0"/>
        <v>43224</v>
      </c>
      <c r="AY4" s="71">
        <f t="shared" si="0"/>
        <v>43225</v>
      </c>
      <c r="AZ4" s="71">
        <f t="shared" si="0"/>
        <v>43226</v>
      </c>
      <c r="BA4" s="71">
        <f t="shared" si="0"/>
        <v>43227</v>
      </c>
      <c r="BB4" s="71">
        <f t="shared" si="0"/>
        <v>43228</v>
      </c>
      <c r="BC4" s="71">
        <f t="shared" si="0"/>
        <v>43229</v>
      </c>
      <c r="BD4" s="71">
        <f t="shared" si="0"/>
        <v>43230</v>
      </c>
      <c r="BE4" s="71">
        <f t="shared" si="0"/>
        <v>43231</v>
      </c>
      <c r="BF4" s="71">
        <f t="shared" si="0"/>
        <v>43232</v>
      </c>
      <c r="BG4" s="71">
        <f t="shared" si="0"/>
        <v>43233</v>
      </c>
      <c r="BH4" s="71">
        <f t="shared" si="0"/>
        <v>43234</v>
      </c>
      <c r="BI4" s="71">
        <f t="shared" si="0"/>
        <v>43235</v>
      </c>
      <c r="BJ4" s="71">
        <f t="shared" si="0"/>
        <v>43236</v>
      </c>
      <c r="BK4" s="71">
        <f t="shared" si="0"/>
        <v>43237</v>
      </c>
      <c r="BL4" s="71">
        <f t="shared" si="0"/>
        <v>43238</v>
      </c>
      <c r="BM4" s="71">
        <f t="shared" si="0"/>
        <v>43239</v>
      </c>
      <c r="BN4" s="71">
        <f t="shared" si="0"/>
        <v>43240</v>
      </c>
      <c r="BO4" s="71">
        <f t="shared" si="0"/>
        <v>43241</v>
      </c>
      <c r="BP4" s="71">
        <f t="shared" si="0"/>
        <v>43242</v>
      </c>
      <c r="BQ4" s="71">
        <f t="shared" si="0"/>
        <v>43243</v>
      </c>
      <c r="BR4" s="71">
        <f t="shared" si="0"/>
        <v>43244</v>
      </c>
      <c r="BS4" s="71">
        <f t="shared" si="0"/>
        <v>43245</v>
      </c>
      <c r="BT4" s="71">
        <f t="shared" si="0"/>
        <v>43246</v>
      </c>
      <c r="BU4" s="71">
        <f t="shared" si="0"/>
        <v>43247</v>
      </c>
      <c r="BV4" s="71">
        <f t="shared" si="0"/>
        <v>43248</v>
      </c>
      <c r="BW4" s="71">
        <f t="shared" si="0"/>
        <v>43249</v>
      </c>
      <c r="BX4" s="71">
        <f t="shared" ref="BX4:EI4" si="1">BW4+1</f>
        <v>43250</v>
      </c>
      <c r="BY4" s="71">
        <f t="shared" si="1"/>
        <v>43251</v>
      </c>
      <c r="BZ4" s="71">
        <f t="shared" si="1"/>
        <v>43252</v>
      </c>
      <c r="CA4" s="71">
        <f t="shared" si="1"/>
        <v>43253</v>
      </c>
      <c r="CB4" s="71">
        <f t="shared" si="1"/>
        <v>43254</v>
      </c>
      <c r="CC4" s="71">
        <f t="shared" si="1"/>
        <v>43255</v>
      </c>
      <c r="CD4" s="71">
        <f t="shared" si="1"/>
        <v>43256</v>
      </c>
      <c r="CE4" s="71">
        <f t="shared" si="1"/>
        <v>43257</v>
      </c>
      <c r="CF4" s="71">
        <f t="shared" si="1"/>
        <v>43258</v>
      </c>
      <c r="CG4" s="71">
        <f t="shared" si="1"/>
        <v>43259</v>
      </c>
      <c r="CH4" s="71">
        <f t="shared" si="1"/>
        <v>43260</v>
      </c>
      <c r="CI4" s="71">
        <f t="shared" si="1"/>
        <v>43261</v>
      </c>
      <c r="CJ4" s="71">
        <f t="shared" si="1"/>
        <v>43262</v>
      </c>
      <c r="CK4" s="71">
        <f t="shared" si="1"/>
        <v>43263</v>
      </c>
      <c r="CL4" s="71">
        <f t="shared" si="1"/>
        <v>43264</v>
      </c>
      <c r="CM4" s="71">
        <f t="shared" si="1"/>
        <v>43265</v>
      </c>
      <c r="CN4" s="71">
        <f t="shared" si="1"/>
        <v>43266</v>
      </c>
      <c r="CO4" s="71">
        <f t="shared" si="1"/>
        <v>43267</v>
      </c>
      <c r="CP4" s="71">
        <f t="shared" si="1"/>
        <v>43268</v>
      </c>
      <c r="CQ4" s="71">
        <f t="shared" si="1"/>
        <v>43269</v>
      </c>
      <c r="CR4" s="71">
        <f t="shared" si="1"/>
        <v>43270</v>
      </c>
      <c r="CS4" s="71">
        <f t="shared" si="1"/>
        <v>43271</v>
      </c>
      <c r="CT4" s="71">
        <f t="shared" si="1"/>
        <v>43272</v>
      </c>
      <c r="CU4" s="71">
        <f t="shared" si="1"/>
        <v>43273</v>
      </c>
      <c r="CV4" s="71">
        <f t="shared" si="1"/>
        <v>43274</v>
      </c>
      <c r="CW4" s="71">
        <f t="shared" si="1"/>
        <v>43275</v>
      </c>
      <c r="CX4" s="71">
        <f t="shared" si="1"/>
        <v>43276</v>
      </c>
      <c r="CY4" s="71">
        <f t="shared" si="1"/>
        <v>43277</v>
      </c>
      <c r="CZ4" s="71">
        <f t="shared" si="1"/>
        <v>43278</v>
      </c>
      <c r="DA4" s="71">
        <f t="shared" si="1"/>
        <v>43279</v>
      </c>
      <c r="DB4" s="71">
        <f t="shared" si="1"/>
        <v>43280</v>
      </c>
      <c r="DC4" s="71">
        <f t="shared" si="1"/>
        <v>43281</v>
      </c>
      <c r="DD4" s="71">
        <f t="shared" si="1"/>
        <v>43282</v>
      </c>
      <c r="DE4" s="71">
        <f t="shared" si="1"/>
        <v>43283</v>
      </c>
      <c r="DF4" s="71">
        <f t="shared" si="1"/>
        <v>43284</v>
      </c>
      <c r="DG4" s="71">
        <f t="shared" si="1"/>
        <v>43285</v>
      </c>
      <c r="DH4" s="71">
        <f t="shared" si="1"/>
        <v>43286</v>
      </c>
      <c r="DI4" s="71">
        <f t="shared" si="1"/>
        <v>43287</v>
      </c>
      <c r="DJ4" s="71">
        <f t="shared" si="1"/>
        <v>43288</v>
      </c>
      <c r="DK4" s="71">
        <f t="shared" si="1"/>
        <v>43289</v>
      </c>
      <c r="DL4" s="71">
        <f t="shared" si="1"/>
        <v>43290</v>
      </c>
      <c r="DM4" s="71">
        <f t="shared" si="1"/>
        <v>43291</v>
      </c>
      <c r="DN4" s="71">
        <f t="shared" si="1"/>
        <v>43292</v>
      </c>
      <c r="DO4" s="71">
        <f t="shared" si="1"/>
        <v>43293</v>
      </c>
      <c r="DP4" s="71">
        <f t="shared" si="1"/>
        <v>43294</v>
      </c>
      <c r="DQ4" s="71">
        <f t="shared" si="1"/>
        <v>43295</v>
      </c>
      <c r="DR4" s="71">
        <f t="shared" si="1"/>
        <v>43296</v>
      </c>
      <c r="DS4" s="71">
        <f t="shared" si="1"/>
        <v>43297</v>
      </c>
      <c r="DT4" s="71">
        <f t="shared" si="1"/>
        <v>43298</v>
      </c>
      <c r="DU4" s="71">
        <f t="shared" si="1"/>
        <v>43299</v>
      </c>
      <c r="DV4" s="71">
        <f t="shared" si="1"/>
        <v>43300</v>
      </c>
      <c r="DW4" s="71">
        <f t="shared" si="1"/>
        <v>43301</v>
      </c>
      <c r="DX4" s="71">
        <f t="shared" si="1"/>
        <v>43302</v>
      </c>
      <c r="DY4" s="71">
        <f t="shared" si="1"/>
        <v>43303</v>
      </c>
      <c r="DZ4" s="71">
        <f t="shared" si="1"/>
        <v>43304</v>
      </c>
      <c r="EA4" s="71">
        <f t="shared" si="1"/>
        <v>43305</v>
      </c>
      <c r="EB4" s="71">
        <f t="shared" si="1"/>
        <v>43306</v>
      </c>
      <c r="EC4" s="71">
        <f t="shared" si="1"/>
        <v>43307</v>
      </c>
      <c r="ED4" s="71">
        <f t="shared" si="1"/>
        <v>43308</v>
      </c>
      <c r="EE4" s="71">
        <f t="shared" si="1"/>
        <v>43309</v>
      </c>
      <c r="EF4" s="71">
        <f t="shared" si="1"/>
        <v>43310</v>
      </c>
      <c r="EG4" s="71">
        <f t="shared" si="1"/>
        <v>43311</v>
      </c>
      <c r="EH4" s="71">
        <f t="shared" si="1"/>
        <v>43312</v>
      </c>
      <c r="EI4" s="71">
        <f t="shared" si="1"/>
        <v>43313</v>
      </c>
      <c r="EJ4" s="71">
        <f>EI4+1</f>
        <v>43314</v>
      </c>
      <c r="EK4" s="71">
        <f>EJ4+1</f>
        <v>43315</v>
      </c>
      <c r="EL4" s="71">
        <f>EK4+1</f>
        <v>43316</v>
      </c>
      <c r="EM4" s="71">
        <f>EL4+1</f>
        <v>43317</v>
      </c>
    </row>
    <row r="5" spans="1:143" ht="16.5">
      <c r="B5" s="54" t="s">
        <v>32</v>
      </c>
      <c r="C5" s="54" t="s">
        <v>43</v>
      </c>
      <c r="D5" s="6" t="s">
        <v>50</v>
      </c>
      <c r="E5" s="6"/>
      <c r="F5" s="57">
        <v>1</v>
      </c>
      <c r="G5" s="15">
        <f>MAX(F8:G18)-F8</f>
        <v>83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 t="s">
        <v>44</v>
      </c>
      <c r="C6" s="54" t="s">
        <v>42</v>
      </c>
      <c r="D6" s="10"/>
      <c r="E6" s="58"/>
      <c r="F6" s="10"/>
      <c r="G6" s="10"/>
      <c r="K6" s="115">
        <f>K4</f>
        <v>43185</v>
      </c>
      <c r="L6" s="115"/>
      <c r="M6" s="115"/>
      <c r="N6" s="115"/>
      <c r="O6" s="115"/>
      <c r="P6" s="115"/>
      <c r="Q6" s="115"/>
      <c r="R6" s="115">
        <f>R4</f>
        <v>43192</v>
      </c>
      <c r="S6" s="115"/>
      <c r="T6" s="115"/>
      <c r="U6" s="115"/>
      <c r="V6" s="115"/>
      <c r="W6" s="115"/>
      <c r="X6" s="115"/>
      <c r="Y6" s="115">
        <f>Y4</f>
        <v>43199</v>
      </c>
      <c r="Z6" s="115"/>
      <c r="AA6" s="115"/>
      <c r="AB6" s="115"/>
      <c r="AC6" s="115"/>
      <c r="AD6" s="115"/>
      <c r="AE6" s="115"/>
      <c r="AF6" s="115">
        <f>AF4</f>
        <v>43206</v>
      </c>
      <c r="AG6" s="115"/>
      <c r="AH6" s="115"/>
      <c r="AI6" s="115"/>
      <c r="AJ6" s="115"/>
      <c r="AK6" s="115"/>
      <c r="AL6" s="115"/>
      <c r="AM6" s="115">
        <f>AM4</f>
        <v>43213</v>
      </c>
      <c r="AN6" s="115"/>
      <c r="AO6" s="115"/>
      <c r="AP6" s="115"/>
      <c r="AQ6" s="115"/>
      <c r="AR6" s="115"/>
      <c r="AS6" s="115"/>
      <c r="AT6" s="115">
        <f>AT4</f>
        <v>43220</v>
      </c>
      <c r="AU6" s="115"/>
      <c r="AV6" s="115"/>
      <c r="AW6" s="115"/>
      <c r="AX6" s="115"/>
      <c r="AY6" s="115"/>
      <c r="AZ6" s="115"/>
      <c r="BA6" s="115">
        <f>BA4</f>
        <v>43227</v>
      </c>
      <c r="BB6" s="115"/>
      <c r="BC6" s="115"/>
      <c r="BD6" s="115"/>
      <c r="BE6" s="115"/>
      <c r="BF6" s="115"/>
      <c r="BG6" s="115"/>
      <c r="BH6" s="115">
        <f>BH4</f>
        <v>43234</v>
      </c>
      <c r="BI6" s="115"/>
      <c r="BJ6" s="115"/>
      <c r="BK6" s="115"/>
      <c r="BL6" s="115"/>
      <c r="BM6" s="115"/>
      <c r="BN6" s="115"/>
      <c r="BO6" s="115">
        <f>BO4</f>
        <v>43241</v>
      </c>
      <c r="BP6" s="115"/>
      <c r="BQ6" s="115"/>
      <c r="BR6" s="115"/>
      <c r="BS6" s="115"/>
      <c r="BT6" s="115"/>
      <c r="BU6" s="115"/>
      <c r="BV6" s="115">
        <f>BV4</f>
        <v>43248</v>
      </c>
      <c r="BW6" s="115"/>
      <c r="BX6" s="115"/>
      <c r="BY6" s="115"/>
      <c r="BZ6" s="115"/>
      <c r="CA6" s="115"/>
      <c r="CB6" s="115"/>
      <c r="CC6" s="115">
        <f>CC4</f>
        <v>43255</v>
      </c>
      <c r="CD6" s="115"/>
      <c r="CE6" s="115"/>
      <c r="CF6" s="115"/>
      <c r="CG6" s="115"/>
      <c r="CH6" s="115"/>
      <c r="CI6" s="115"/>
      <c r="CJ6" s="115">
        <f>CJ4</f>
        <v>43262</v>
      </c>
      <c r="CK6" s="115"/>
      <c r="CL6" s="115"/>
      <c r="CM6" s="115"/>
      <c r="CN6" s="115"/>
      <c r="CO6" s="115"/>
      <c r="CP6" s="115"/>
      <c r="CQ6" s="115">
        <f>CQ4</f>
        <v>43269</v>
      </c>
      <c r="CR6" s="115"/>
      <c r="CS6" s="115"/>
      <c r="CT6" s="115"/>
      <c r="CU6" s="115"/>
      <c r="CV6" s="115"/>
      <c r="CW6" s="115"/>
      <c r="CX6" s="115">
        <f>CX4</f>
        <v>43276</v>
      </c>
      <c r="CY6" s="115"/>
      <c r="CZ6" s="115"/>
      <c r="DA6" s="115"/>
      <c r="DB6" s="115"/>
      <c r="DC6" s="115"/>
      <c r="DD6" s="115"/>
      <c r="DE6" s="115">
        <f>DE4</f>
        <v>43283</v>
      </c>
      <c r="DF6" s="115"/>
      <c r="DG6" s="115"/>
      <c r="DH6" s="115"/>
      <c r="DI6" s="115"/>
      <c r="DJ6" s="115"/>
      <c r="DK6" s="115"/>
      <c r="DL6" s="115">
        <f>DL4</f>
        <v>43290</v>
      </c>
      <c r="DM6" s="115"/>
      <c r="DN6" s="115"/>
      <c r="DO6" s="115"/>
      <c r="DP6" s="115"/>
      <c r="DQ6" s="115"/>
      <c r="DR6" s="115"/>
      <c r="DS6" s="115">
        <f>DS4</f>
        <v>43297</v>
      </c>
      <c r="DT6" s="115"/>
      <c r="DU6" s="115"/>
      <c r="DV6" s="115"/>
      <c r="DW6" s="115"/>
      <c r="DX6" s="115"/>
      <c r="DY6" s="115"/>
      <c r="DZ6" s="115">
        <f>DZ4</f>
        <v>43304</v>
      </c>
      <c r="EA6" s="115"/>
      <c r="EB6" s="115"/>
      <c r="EC6" s="115"/>
      <c r="ED6" s="115"/>
      <c r="EE6" s="115"/>
      <c r="EF6" s="115"/>
      <c r="EG6" s="115">
        <f>EG4</f>
        <v>43311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2">CHOOSE(WEEKDAY(K4,1),"日","一","二","三","四","五","六")</f>
        <v>一</v>
      </c>
      <c r="L7" s="72" t="str">
        <f t="shared" si="2"/>
        <v>二</v>
      </c>
      <c r="M7" s="72" t="str">
        <f t="shared" si="2"/>
        <v>三</v>
      </c>
      <c r="N7" s="72" t="str">
        <f t="shared" si="2"/>
        <v>四</v>
      </c>
      <c r="O7" s="72" t="str">
        <f t="shared" si="2"/>
        <v>五</v>
      </c>
      <c r="P7" s="72" t="str">
        <f t="shared" si="2"/>
        <v>六</v>
      </c>
      <c r="Q7" s="72" t="str">
        <f t="shared" si="2"/>
        <v>日</v>
      </c>
      <c r="R7" s="72" t="str">
        <f t="shared" si="2"/>
        <v>一</v>
      </c>
      <c r="S7" s="72" t="str">
        <f t="shared" si="2"/>
        <v>二</v>
      </c>
      <c r="T7" s="72" t="str">
        <f t="shared" si="2"/>
        <v>三</v>
      </c>
      <c r="U7" s="72" t="str">
        <f t="shared" si="2"/>
        <v>四</v>
      </c>
      <c r="V7" s="72" t="str">
        <f t="shared" si="2"/>
        <v>五</v>
      </c>
      <c r="W7" s="72" t="str">
        <f t="shared" si="2"/>
        <v>六</v>
      </c>
      <c r="X7" s="72" t="str">
        <f t="shared" si="2"/>
        <v>日</v>
      </c>
      <c r="Y7" s="72" t="str">
        <f t="shared" si="2"/>
        <v>一</v>
      </c>
      <c r="Z7" s="72" t="str">
        <f t="shared" si="2"/>
        <v>二</v>
      </c>
      <c r="AA7" s="72" t="str">
        <f t="shared" si="2"/>
        <v>三</v>
      </c>
      <c r="AB7" s="72" t="str">
        <f t="shared" si="2"/>
        <v>四</v>
      </c>
      <c r="AC7" s="72" t="str">
        <f t="shared" si="2"/>
        <v>五</v>
      </c>
      <c r="AD7" s="72" t="str">
        <f t="shared" si="2"/>
        <v>六</v>
      </c>
      <c r="AE7" s="72" t="str">
        <f t="shared" si="2"/>
        <v>日</v>
      </c>
      <c r="AF7" s="72" t="str">
        <f t="shared" si="2"/>
        <v>一</v>
      </c>
      <c r="AG7" s="72" t="str">
        <f t="shared" si="2"/>
        <v>二</v>
      </c>
      <c r="AH7" s="72" t="str">
        <f t="shared" si="2"/>
        <v>三</v>
      </c>
      <c r="AI7" s="72" t="str">
        <f t="shared" si="2"/>
        <v>四</v>
      </c>
      <c r="AJ7" s="72" t="str">
        <f t="shared" si="2"/>
        <v>五</v>
      </c>
      <c r="AK7" s="72" t="str">
        <f t="shared" si="2"/>
        <v>六</v>
      </c>
      <c r="AL7" s="72" t="str">
        <f t="shared" si="2"/>
        <v>日</v>
      </c>
      <c r="AM7" s="72" t="str">
        <f t="shared" si="2"/>
        <v>一</v>
      </c>
      <c r="AN7" s="72" t="str">
        <f t="shared" si="2"/>
        <v>二</v>
      </c>
      <c r="AO7" s="72" t="str">
        <f t="shared" si="2"/>
        <v>三</v>
      </c>
      <c r="AP7" s="72" t="str">
        <f t="shared" si="2"/>
        <v>四</v>
      </c>
      <c r="AQ7" s="72" t="str">
        <f t="shared" si="2"/>
        <v>五</v>
      </c>
      <c r="AR7" s="72" t="str">
        <f t="shared" si="2"/>
        <v>六</v>
      </c>
      <c r="AS7" s="72" t="str">
        <f t="shared" si="2"/>
        <v>日</v>
      </c>
      <c r="AT7" s="72" t="str">
        <f t="shared" si="2"/>
        <v>一</v>
      </c>
      <c r="AU7" s="72" t="str">
        <f t="shared" si="2"/>
        <v>二</v>
      </c>
      <c r="AV7" s="72" t="str">
        <f t="shared" si="2"/>
        <v>三</v>
      </c>
      <c r="AW7" s="72" t="str">
        <f t="shared" si="2"/>
        <v>四</v>
      </c>
      <c r="AX7" s="72" t="str">
        <f t="shared" si="2"/>
        <v>五</v>
      </c>
      <c r="AY7" s="72" t="str">
        <f t="shared" si="2"/>
        <v>六</v>
      </c>
      <c r="AZ7" s="72" t="str">
        <f t="shared" si="2"/>
        <v>日</v>
      </c>
      <c r="BA7" s="72" t="str">
        <f t="shared" si="2"/>
        <v>一</v>
      </c>
      <c r="BB7" s="72" t="str">
        <f t="shared" si="2"/>
        <v>二</v>
      </c>
      <c r="BC7" s="72" t="str">
        <f t="shared" si="2"/>
        <v>三</v>
      </c>
      <c r="BD7" s="72" t="str">
        <f t="shared" si="2"/>
        <v>四</v>
      </c>
      <c r="BE7" s="72" t="str">
        <f t="shared" si="2"/>
        <v>五</v>
      </c>
      <c r="BF7" s="72" t="str">
        <f t="shared" si="2"/>
        <v>六</v>
      </c>
      <c r="BG7" s="72" t="str">
        <f t="shared" si="2"/>
        <v>日</v>
      </c>
      <c r="BH7" s="72" t="str">
        <f t="shared" si="2"/>
        <v>一</v>
      </c>
      <c r="BI7" s="72" t="str">
        <f t="shared" si="2"/>
        <v>二</v>
      </c>
      <c r="BJ7" s="72" t="str">
        <f t="shared" si="2"/>
        <v>三</v>
      </c>
      <c r="BK7" s="72" t="str">
        <f t="shared" si="2"/>
        <v>四</v>
      </c>
      <c r="BL7" s="72" t="str">
        <f t="shared" si="2"/>
        <v>五</v>
      </c>
      <c r="BM7" s="72" t="str">
        <f t="shared" si="2"/>
        <v>六</v>
      </c>
      <c r="BN7" s="72" t="str">
        <f t="shared" si="2"/>
        <v>日</v>
      </c>
      <c r="BO7" s="72" t="str">
        <f t="shared" si="2"/>
        <v>一</v>
      </c>
      <c r="BP7" s="72" t="str">
        <f t="shared" si="2"/>
        <v>二</v>
      </c>
      <c r="BQ7" s="72" t="str">
        <f t="shared" si="2"/>
        <v>三</v>
      </c>
      <c r="BR7" s="72" t="str">
        <f t="shared" si="2"/>
        <v>四</v>
      </c>
      <c r="BS7" s="72" t="str">
        <f t="shared" si="2"/>
        <v>五</v>
      </c>
      <c r="BT7" s="72" t="str">
        <f t="shared" si="2"/>
        <v>六</v>
      </c>
      <c r="BU7" s="72" t="str">
        <f t="shared" si="2"/>
        <v>日</v>
      </c>
      <c r="BV7" s="72" t="str">
        <f t="shared" si="2"/>
        <v>一</v>
      </c>
      <c r="BW7" s="72" t="str">
        <f t="shared" ref="BW7:EH7" si="3">CHOOSE(WEEKDAY(BW4,1),"日","一","二","三","四","五","六")</f>
        <v>二</v>
      </c>
      <c r="BX7" s="72" t="str">
        <f t="shared" si="3"/>
        <v>三</v>
      </c>
      <c r="BY7" s="72" t="str">
        <f t="shared" si="3"/>
        <v>四</v>
      </c>
      <c r="BZ7" s="72" t="str">
        <f t="shared" si="3"/>
        <v>五</v>
      </c>
      <c r="CA7" s="72" t="str">
        <f t="shared" si="3"/>
        <v>六</v>
      </c>
      <c r="CB7" s="72" t="str">
        <f t="shared" si="3"/>
        <v>日</v>
      </c>
      <c r="CC7" s="72" t="str">
        <f t="shared" si="3"/>
        <v>一</v>
      </c>
      <c r="CD7" s="72" t="str">
        <f t="shared" si="3"/>
        <v>二</v>
      </c>
      <c r="CE7" s="72" t="str">
        <f t="shared" si="3"/>
        <v>三</v>
      </c>
      <c r="CF7" s="72" t="str">
        <f t="shared" si="3"/>
        <v>四</v>
      </c>
      <c r="CG7" s="72" t="str">
        <f t="shared" si="3"/>
        <v>五</v>
      </c>
      <c r="CH7" s="72" t="str">
        <f t="shared" si="3"/>
        <v>六</v>
      </c>
      <c r="CI7" s="72" t="str">
        <f t="shared" si="3"/>
        <v>日</v>
      </c>
      <c r="CJ7" s="72" t="str">
        <f t="shared" si="3"/>
        <v>一</v>
      </c>
      <c r="CK7" s="72" t="str">
        <f t="shared" si="3"/>
        <v>二</v>
      </c>
      <c r="CL7" s="72" t="str">
        <f t="shared" si="3"/>
        <v>三</v>
      </c>
      <c r="CM7" s="72" t="str">
        <f t="shared" si="3"/>
        <v>四</v>
      </c>
      <c r="CN7" s="72" t="str">
        <f t="shared" si="3"/>
        <v>五</v>
      </c>
      <c r="CO7" s="72" t="str">
        <f t="shared" si="3"/>
        <v>六</v>
      </c>
      <c r="CP7" s="72" t="str">
        <f t="shared" si="3"/>
        <v>日</v>
      </c>
      <c r="CQ7" s="72" t="str">
        <f t="shared" si="3"/>
        <v>一</v>
      </c>
      <c r="CR7" s="72" t="str">
        <f t="shared" si="3"/>
        <v>二</v>
      </c>
      <c r="CS7" s="72" t="str">
        <f t="shared" si="3"/>
        <v>三</v>
      </c>
      <c r="CT7" s="72" t="str">
        <f t="shared" si="3"/>
        <v>四</v>
      </c>
      <c r="CU7" s="72" t="str">
        <f t="shared" si="3"/>
        <v>五</v>
      </c>
      <c r="CV7" s="72" t="str">
        <f t="shared" si="3"/>
        <v>六</v>
      </c>
      <c r="CW7" s="72" t="str">
        <f t="shared" si="3"/>
        <v>日</v>
      </c>
      <c r="CX7" s="72" t="str">
        <f t="shared" si="3"/>
        <v>一</v>
      </c>
      <c r="CY7" s="72" t="str">
        <f t="shared" si="3"/>
        <v>二</v>
      </c>
      <c r="CZ7" s="72" t="str">
        <f t="shared" si="3"/>
        <v>三</v>
      </c>
      <c r="DA7" s="72" t="str">
        <f t="shared" si="3"/>
        <v>四</v>
      </c>
      <c r="DB7" s="72" t="str">
        <f t="shared" si="3"/>
        <v>五</v>
      </c>
      <c r="DC7" s="72" t="str">
        <f t="shared" si="3"/>
        <v>六</v>
      </c>
      <c r="DD7" s="72" t="str">
        <f t="shared" si="3"/>
        <v>日</v>
      </c>
      <c r="DE7" s="72" t="str">
        <f t="shared" si="3"/>
        <v>一</v>
      </c>
      <c r="DF7" s="72" t="str">
        <f t="shared" si="3"/>
        <v>二</v>
      </c>
      <c r="DG7" s="72" t="str">
        <f t="shared" si="3"/>
        <v>三</v>
      </c>
      <c r="DH7" s="72" t="str">
        <f t="shared" si="3"/>
        <v>四</v>
      </c>
      <c r="DI7" s="72" t="str">
        <f t="shared" si="3"/>
        <v>五</v>
      </c>
      <c r="DJ7" s="72" t="str">
        <f t="shared" si="3"/>
        <v>六</v>
      </c>
      <c r="DK7" s="72" t="str">
        <f t="shared" si="3"/>
        <v>日</v>
      </c>
      <c r="DL7" s="72" t="str">
        <f t="shared" si="3"/>
        <v>一</v>
      </c>
      <c r="DM7" s="72" t="str">
        <f t="shared" si="3"/>
        <v>二</v>
      </c>
      <c r="DN7" s="72" t="str">
        <f t="shared" si="3"/>
        <v>三</v>
      </c>
      <c r="DO7" s="72" t="str">
        <f t="shared" si="3"/>
        <v>四</v>
      </c>
      <c r="DP7" s="72" t="str">
        <f t="shared" si="3"/>
        <v>五</v>
      </c>
      <c r="DQ7" s="72" t="str">
        <f t="shared" si="3"/>
        <v>六</v>
      </c>
      <c r="DR7" s="72" t="str">
        <f t="shared" si="3"/>
        <v>日</v>
      </c>
      <c r="DS7" s="72" t="str">
        <f t="shared" si="3"/>
        <v>一</v>
      </c>
      <c r="DT7" s="72" t="str">
        <f t="shared" si="3"/>
        <v>二</v>
      </c>
      <c r="DU7" s="72" t="str">
        <f t="shared" si="3"/>
        <v>三</v>
      </c>
      <c r="DV7" s="72" t="str">
        <f t="shared" si="3"/>
        <v>四</v>
      </c>
      <c r="DW7" s="72" t="str">
        <f t="shared" si="3"/>
        <v>五</v>
      </c>
      <c r="DX7" s="72" t="str">
        <f t="shared" si="3"/>
        <v>六</v>
      </c>
      <c r="DY7" s="72" t="str">
        <f t="shared" si="3"/>
        <v>日</v>
      </c>
      <c r="DZ7" s="72" t="str">
        <f t="shared" si="3"/>
        <v>一</v>
      </c>
      <c r="EA7" s="72" t="str">
        <f t="shared" si="3"/>
        <v>二</v>
      </c>
      <c r="EB7" s="72" t="str">
        <f t="shared" si="3"/>
        <v>三</v>
      </c>
      <c r="EC7" s="72" t="str">
        <f t="shared" si="3"/>
        <v>四</v>
      </c>
      <c r="ED7" s="72" t="str">
        <f t="shared" si="3"/>
        <v>五</v>
      </c>
      <c r="EE7" s="72" t="str">
        <f t="shared" si="3"/>
        <v>六</v>
      </c>
      <c r="EF7" s="72" t="str">
        <f t="shared" si="3"/>
        <v>日</v>
      </c>
      <c r="EG7" s="72" t="str">
        <f t="shared" si="3"/>
        <v>一</v>
      </c>
      <c r="EH7" s="72" t="str">
        <f t="shared" si="3"/>
        <v>二</v>
      </c>
      <c r="EI7" s="72" t="str">
        <f>CHOOSE(WEEKDAY(EI4,1),"日","一","二","三","四","五","六")</f>
        <v>三</v>
      </c>
      <c r="EJ7" s="72" t="str">
        <f>CHOOSE(WEEKDAY(EJ4,1),"日","一","二","三","四","五","六")</f>
        <v>四</v>
      </c>
      <c r="EK7" s="72" t="str">
        <f>CHOOSE(WEEKDAY(EK4,1),"日","一","二","三","四","五","六")</f>
        <v>五</v>
      </c>
      <c r="EL7" s="72" t="str">
        <f>CHOOSE(WEEKDAY(EL4,1),"日","一","二","三","四","五","六")</f>
        <v>六</v>
      </c>
      <c r="EM7" s="72" t="str">
        <f>CHOOSE(WEEKDAY(EM4,1),"日","一","二","三","四","五","六")</f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100</v>
      </c>
      <c r="C8" s="60"/>
      <c r="D8" s="60" t="str">
        <f>B3</f>
        <v>惠鹏程</v>
      </c>
      <c r="E8" s="61"/>
      <c r="F8" s="62">
        <v>43179</v>
      </c>
      <c r="G8" s="63">
        <f>F8+H8-1</f>
        <v>43261</v>
      </c>
      <c r="H8" s="64">
        <f>MAX(F9:G18)-F8</f>
        <v>83</v>
      </c>
      <c r="I8" s="64">
        <f>IF(OR(G8=0,F8=0),0,NETWORKDAYS(F8,G8))</f>
        <v>59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7" ca="1" si="4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101</v>
      </c>
      <c r="C9" s="65" t="s">
        <v>102</v>
      </c>
      <c r="D9" s="65" t="s">
        <v>103</v>
      </c>
      <c r="E9" s="66"/>
      <c r="F9" s="84">
        <f>$F$4</f>
        <v>43184</v>
      </c>
      <c r="G9" s="84">
        <f>IF(H9=0,F9,F9+H9-1)</f>
        <v>43196</v>
      </c>
      <c r="H9" s="68">
        <v>13</v>
      </c>
      <c r="I9" s="85">
        <f>IF(OR(G9=0,F9=0),0,NETWORKDAYS(F9,G9))</f>
        <v>10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4"/>
        <v>1.2</v>
      </c>
      <c r="B10" s="65" t="s">
        <v>104</v>
      </c>
      <c r="C10" s="65" t="s">
        <v>105</v>
      </c>
      <c r="D10" s="65" t="s">
        <v>106</v>
      </c>
      <c r="E10" s="66"/>
      <c r="F10" s="84">
        <f>G9+1</f>
        <v>43197</v>
      </c>
      <c r="G10" s="84">
        <f t="shared" ref="G10:G15" si="5">IF(H10=0,F10,F10+H10-1)</f>
        <v>43201</v>
      </c>
      <c r="H10" s="68">
        <v>5</v>
      </c>
      <c r="I10" s="85">
        <f t="shared" ref="I10:I16" si="6">IF(OR(G10=0,F10=0),0,NETWORKDAYS(F10,G10))</f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4"/>
        <v>1.3</v>
      </c>
      <c r="B11" s="65" t="s">
        <v>107</v>
      </c>
      <c r="C11" s="65" t="s">
        <v>108</v>
      </c>
      <c r="D11" s="65" t="s">
        <v>109</v>
      </c>
      <c r="E11" s="66"/>
      <c r="F11" s="84">
        <f>G10+1</f>
        <v>43202</v>
      </c>
      <c r="G11" s="84">
        <f t="shared" si="5"/>
        <v>43217</v>
      </c>
      <c r="H11" s="68">
        <v>16</v>
      </c>
      <c r="I11" s="85">
        <f t="shared" si="6"/>
        <v>12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4"/>
        <v>1.4</v>
      </c>
      <c r="B12" s="65" t="s">
        <v>110</v>
      </c>
      <c r="C12" s="65" t="s">
        <v>111</v>
      </c>
      <c r="D12" s="65" t="s">
        <v>112</v>
      </c>
      <c r="E12" s="66"/>
      <c r="F12" s="84">
        <f>G11+1</f>
        <v>43218</v>
      </c>
      <c r="G12" s="84">
        <f t="shared" si="5"/>
        <v>43257</v>
      </c>
      <c r="H12" s="68">
        <v>40</v>
      </c>
      <c r="I12" s="85">
        <f t="shared" si="6"/>
        <v>28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4"/>
        <v>1.5</v>
      </c>
      <c r="B13" s="26" t="s">
        <v>113</v>
      </c>
      <c r="C13" s="26" t="s">
        <v>114</v>
      </c>
      <c r="D13" s="31" t="s">
        <v>37</v>
      </c>
      <c r="E13" s="26" t="e">
        <f>#REF!</f>
        <v>#REF!</v>
      </c>
      <c r="F13" s="27">
        <f t="shared" ref="F13:F15" si="7">F12</f>
        <v>43218</v>
      </c>
      <c r="G13" s="27">
        <f t="shared" si="5"/>
        <v>43237</v>
      </c>
      <c r="H13" s="28">
        <v>20</v>
      </c>
      <c r="I13" s="85">
        <f t="shared" si="6"/>
        <v>14</v>
      </c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65" t="str">
        <f t="shared" ca="1" si="4"/>
        <v>1.6</v>
      </c>
      <c r="B14" s="26" t="s">
        <v>115</v>
      </c>
      <c r="C14" s="26" t="s">
        <v>116</v>
      </c>
      <c r="D14" s="31" t="s">
        <v>37</v>
      </c>
      <c r="E14" s="26" t="e">
        <f>#REF!</f>
        <v>#REF!</v>
      </c>
      <c r="F14" s="27">
        <f t="shared" si="7"/>
        <v>43218</v>
      </c>
      <c r="G14" s="27">
        <f t="shared" si="5"/>
        <v>43262</v>
      </c>
      <c r="H14" s="28">
        <v>45</v>
      </c>
      <c r="I14" s="85">
        <f t="shared" si="6"/>
        <v>31</v>
      </c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4" customFormat="1" ht="16.5">
      <c r="A15" s="65" t="str">
        <f t="shared" ca="1" si="4"/>
        <v>1.7</v>
      </c>
      <c r="B15" s="26" t="s">
        <v>117</v>
      </c>
      <c r="C15" s="26" t="s">
        <v>118</v>
      </c>
      <c r="D15" s="31" t="s">
        <v>37</v>
      </c>
      <c r="E15" s="26" t="e">
        <f>#REF!</f>
        <v>#REF!</v>
      </c>
      <c r="F15" s="27">
        <f t="shared" si="7"/>
        <v>43218</v>
      </c>
      <c r="G15" s="27">
        <f t="shared" si="5"/>
        <v>43262</v>
      </c>
      <c r="H15" s="28">
        <v>45</v>
      </c>
      <c r="I15" s="85">
        <f t="shared" si="6"/>
        <v>31</v>
      </c>
      <c r="J15" s="76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</row>
    <row r="16" spans="1:143" s="44" customFormat="1" ht="16.5">
      <c r="A16" s="65" t="str">
        <f t="shared" ca="1" si="4"/>
        <v>1.8</v>
      </c>
      <c r="B16" s="65" t="s">
        <v>119</v>
      </c>
      <c r="C16" s="65" t="s">
        <v>120</v>
      </c>
      <c r="D16" s="65" t="s">
        <v>121</v>
      </c>
      <c r="E16" s="66"/>
      <c r="F16" s="84">
        <f>G12-10</f>
        <v>43247</v>
      </c>
      <c r="G16" s="84">
        <f>IF(H16=0,F16,F16+H16-1)</f>
        <v>43250</v>
      </c>
      <c r="H16" s="68">
        <v>4</v>
      </c>
      <c r="I16" s="85">
        <f t="shared" si="6"/>
        <v>3</v>
      </c>
      <c r="J16" s="76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  <c r="AU16" s="77"/>
      <c r="AV16" s="77"/>
      <c r="AW16" s="77"/>
      <c r="AX16" s="77"/>
      <c r="AY16" s="77"/>
      <c r="AZ16" s="77"/>
      <c r="BA16" s="77"/>
      <c r="BB16" s="77"/>
      <c r="BC16" s="77"/>
      <c r="BD16" s="77"/>
      <c r="BE16" s="77"/>
      <c r="BF16" s="77"/>
      <c r="BG16" s="77"/>
      <c r="BH16" s="77"/>
      <c r="BI16" s="77"/>
      <c r="BJ16" s="77"/>
      <c r="BK16" s="77"/>
      <c r="BL16" s="77"/>
      <c r="BM16" s="77"/>
      <c r="BN16" s="77"/>
      <c r="BO16" s="77"/>
      <c r="BP16" s="77"/>
      <c r="BQ16" s="77"/>
      <c r="BR16" s="77"/>
      <c r="BS16" s="77"/>
      <c r="BT16" s="77"/>
      <c r="BU16" s="77"/>
      <c r="BV16" s="77"/>
      <c r="BW16" s="77"/>
      <c r="BX16" s="77"/>
      <c r="BY16" s="77"/>
      <c r="BZ16" s="77"/>
      <c r="CA16" s="77"/>
      <c r="CB16" s="77"/>
      <c r="CC16" s="77"/>
      <c r="CD16" s="77"/>
      <c r="CE16" s="77"/>
      <c r="CF16" s="77"/>
      <c r="CG16" s="77"/>
      <c r="CH16" s="77"/>
      <c r="CI16" s="77"/>
      <c r="CJ16" s="77"/>
      <c r="CK16" s="77"/>
      <c r="CL16" s="77"/>
      <c r="CM16" s="77"/>
      <c r="CN16" s="77"/>
      <c r="CO16" s="77"/>
      <c r="CP16" s="77"/>
      <c r="CQ16" s="77"/>
      <c r="CR16" s="77"/>
      <c r="CS16" s="77"/>
      <c r="CT16" s="77"/>
      <c r="CU16" s="77"/>
      <c r="CV16" s="77"/>
      <c r="CW16" s="77"/>
      <c r="CX16" s="77"/>
      <c r="CY16" s="77"/>
      <c r="CZ16" s="77"/>
      <c r="DA16" s="77"/>
      <c r="DB16" s="77"/>
      <c r="DC16" s="77"/>
      <c r="DD16" s="77"/>
      <c r="DE16" s="77"/>
      <c r="DF16" s="77"/>
      <c r="DG16" s="77"/>
      <c r="DH16" s="77"/>
      <c r="DI16" s="77"/>
      <c r="DJ16" s="77"/>
      <c r="DK16" s="77"/>
      <c r="DL16" s="77"/>
      <c r="DM16" s="77"/>
      <c r="DN16" s="77"/>
      <c r="DO16" s="77"/>
      <c r="DP16" s="77"/>
      <c r="DQ16" s="77"/>
      <c r="DR16" s="77"/>
      <c r="DS16" s="77"/>
      <c r="DT16" s="77"/>
      <c r="DU16" s="77"/>
      <c r="DV16" s="77"/>
      <c r="DW16" s="77"/>
      <c r="DX16" s="77"/>
      <c r="DY16" s="77"/>
      <c r="DZ16" s="77"/>
      <c r="EA16" s="77"/>
      <c r="EB16" s="77"/>
      <c r="EC16" s="77"/>
      <c r="ED16" s="77"/>
      <c r="EE16" s="77"/>
      <c r="EF16" s="77"/>
      <c r="EG16" s="77"/>
      <c r="EH16" s="77"/>
      <c r="EI16" s="77"/>
      <c r="EJ16" s="77"/>
      <c r="EK16" s="77"/>
      <c r="EL16" s="77"/>
      <c r="EM16" s="77"/>
    </row>
    <row r="17" spans="1:143" s="45" customFormat="1" ht="13.5">
      <c r="A17" s="32" t="str">
        <f t="shared" ca="1" si="4"/>
        <v>1.9</v>
      </c>
      <c r="B17" s="38" t="s">
        <v>68</v>
      </c>
      <c r="C17" s="38"/>
      <c r="D17" s="38"/>
      <c r="E17" s="69"/>
      <c r="F17" s="40"/>
      <c r="G17" s="40"/>
      <c r="H17" s="36"/>
      <c r="I17" s="36"/>
      <c r="J17" s="36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77"/>
      <c r="BR17" s="77"/>
      <c r="BS17" s="77"/>
      <c r="BT17" s="77"/>
      <c r="BU17" s="77"/>
      <c r="BV17" s="77"/>
      <c r="BW17" s="77"/>
      <c r="BX17" s="77"/>
      <c r="BY17" s="77"/>
      <c r="BZ17" s="77"/>
      <c r="CA17" s="77"/>
      <c r="CB17" s="77"/>
      <c r="CC17" s="77"/>
      <c r="CD17" s="77"/>
      <c r="CE17" s="77"/>
      <c r="CF17" s="77"/>
      <c r="CG17" s="77"/>
      <c r="CH17" s="77"/>
      <c r="CI17" s="77"/>
      <c r="CJ17" s="77"/>
      <c r="CK17" s="77"/>
      <c r="CL17" s="77"/>
      <c r="CM17" s="77"/>
      <c r="CN17" s="77"/>
      <c r="CO17" s="77"/>
      <c r="CP17" s="77"/>
      <c r="CQ17" s="77"/>
      <c r="CR17" s="77"/>
      <c r="CS17" s="77"/>
      <c r="CT17" s="77"/>
      <c r="CU17" s="77"/>
      <c r="CV17" s="77"/>
      <c r="CW17" s="77"/>
      <c r="CX17" s="77"/>
      <c r="CY17" s="77"/>
      <c r="CZ17" s="77"/>
      <c r="DA17" s="77"/>
      <c r="DB17" s="77"/>
      <c r="DC17" s="77"/>
      <c r="DD17" s="77"/>
      <c r="DE17" s="77"/>
      <c r="DF17" s="77"/>
      <c r="DG17" s="77"/>
      <c r="DH17" s="77"/>
      <c r="DI17" s="77"/>
      <c r="DJ17" s="77"/>
      <c r="DK17" s="77"/>
      <c r="DL17" s="77"/>
      <c r="DM17" s="77"/>
      <c r="DN17" s="77"/>
      <c r="DO17" s="77"/>
      <c r="DP17" s="77"/>
      <c r="DQ17" s="77"/>
      <c r="DR17" s="77"/>
      <c r="DS17" s="77"/>
      <c r="DT17" s="77"/>
      <c r="DU17" s="77"/>
      <c r="DV17" s="77"/>
      <c r="DW17" s="77"/>
      <c r="DX17" s="77"/>
      <c r="DY17" s="77"/>
      <c r="DZ17" s="77"/>
      <c r="EA17" s="77"/>
      <c r="EB17" s="77"/>
      <c r="EC17" s="77"/>
      <c r="ED17" s="77"/>
      <c r="EE17" s="77"/>
      <c r="EF17" s="77"/>
      <c r="EG17" s="77"/>
      <c r="EH17" s="77"/>
      <c r="EI17" s="77"/>
      <c r="EJ17" s="77"/>
      <c r="EK17" s="77"/>
      <c r="EL17" s="77"/>
      <c r="EM17" s="77"/>
    </row>
    <row r="18" spans="1:143" ht="18">
      <c r="A18" s="121" t="s">
        <v>89</v>
      </c>
      <c r="B18" s="121"/>
    </row>
    <row r="19" spans="1:143" ht="260.10000000000002" customHeight="1">
      <c r="A19" s="126" t="s">
        <v>122</v>
      </c>
      <c r="B19" s="127"/>
      <c r="C19" s="127"/>
      <c r="D19" s="127"/>
      <c r="E19" s="127"/>
      <c r="F19" s="127"/>
      <c r="G19" s="127"/>
      <c r="H19" s="127"/>
      <c r="I19" s="127"/>
      <c r="J19" s="127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8:B18"/>
    <mergeCell ref="A19:J19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148" priority="17">
      <formula>AND(TODAY()&gt;=K4,TODAY()&lt;L4)</formula>
    </cfRule>
  </conditionalFormatting>
  <conditionalFormatting sqref="BO7:BU7">
    <cfRule type="expression" dxfId="147" priority="16">
      <formula>AND(TODAY()&gt;=BO4,TODAY()&lt;BP4)</formula>
    </cfRule>
  </conditionalFormatting>
  <conditionalFormatting sqref="BV7:CB7">
    <cfRule type="expression" dxfId="146" priority="15">
      <formula>AND(TODAY()&gt;=BV4,TODAY()&lt;BW4)</formula>
    </cfRule>
  </conditionalFormatting>
  <conditionalFormatting sqref="CC7:CI7">
    <cfRule type="expression" dxfId="145" priority="14">
      <formula>AND(TODAY()&gt;=CC4,TODAY()&lt;CD4)</formula>
    </cfRule>
  </conditionalFormatting>
  <conditionalFormatting sqref="CJ7:CP7">
    <cfRule type="expression" dxfId="144" priority="13">
      <formula>AND(TODAY()&gt;=CJ4,TODAY()&lt;CK4)</formula>
    </cfRule>
  </conditionalFormatting>
  <conditionalFormatting sqref="CQ7:CW7">
    <cfRule type="expression" dxfId="143" priority="12">
      <formula>AND(TODAY()&gt;=CQ4,TODAY()&lt;CR4)</formula>
    </cfRule>
  </conditionalFormatting>
  <conditionalFormatting sqref="CX7:DD7">
    <cfRule type="expression" dxfId="142" priority="11">
      <formula>AND(TODAY()&gt;=CX4,TODAY()&lt;CY4)</formula>
    </cfRule>
  </conditionalFormatting>
  <conditionalFormatting sqref="DE7:DK7">
    <cfRule type="expression" dxfId="141" priority="10">
      <formula>AND(TODAY()&gt;=DE4,TODAY()&lt;DF4)</formula>
    </cfRule>
  </conditionalFormatting>
  <conditionalFormatting sqref="DL7:DR7">
    <cfRule type="expression" dxfId="140" priority="9">
      <formula>AND(TODAY()&gt;=DL4,TODAY()&lt;DM4)</formula>
    </cfRule>
  </conditionalFormatting>
  <conditionalFormatting sqref="DS7:DY7">
    <cfRule type="expression" dxfId="139" priority="8">
      <formula>AND(TODAY()&gt;=DS4,TODAY()&lt;DT4)</formula>
    </cfRule>
  </conditionalFormatting>
  <conditionalFormatting sqref="DZ7:EF7">
    <cfRule type="expression" dxfId="138" priority="7">
      <formula>AND(TODAY()&gt;=DZ4,TODAY()&lt;EA4)</formula>
    </cfRule>
  </conditionalFormatting>
  <conditionalFormatting sqref="EG7:EL7">
    <cfRule type="expression" dxfId="137" priority="6">
      <formula>AND(TODAY()&gt;=EG4,TODAY()&lt;EH4)</formula>
    </cfRule>
  </conditionalFormatting>
  <conditionalFormatting sqref="EM7">
    <cfRule type="expression" dxfId="136" priority="20">
      <formula>AND(TODAY()&gt;=EM4,TODAY()&lt;#REF!)</formula>
    </cfRule>
  </conditionalFormatting>
  <conditionalFormatting sqref="A19">
    <cfRule type="dataBar" priority="4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{EB4A0DEA-9728-415A-A51C-FA45FF8C8AE3}</x14:id>
        </ext>
      </extLst>
    </cfRule>
  </conditionalFormatting>
  <conditionalFormatting sqref="K1:AR12 K16:AR1048576">
    <cfRule type="expression" dxfId="135" priority="5">
      <formula>MOD(columu(),2)</formula>
    </cfRule>
  </conditionalFormatting>
  <conditionalFormatting sqref="K8:EM12 K16:EM17">
    <cfRule type="expression" dxfId="134" priority="18">
      <formula>K$4=TODAY()</formula>
    </cfRule>
    <cfRule type="expression" dxfId="133" priority="19">
      <formula>AND($F8&lt;L$4,$G8&gt;=K$4)</formula>
    </cfRule>
  </conditionalFormatting>
  <conditionalFormatting sqref="K13:EM15">
    <cfRule type="expression" dxfId="132" priority="2">
      <formula>K$4=TODAY()</formula>
    </cfRule>
    <cfRule type="expression" dxfId="131" priority="3">
      <formula>AND($F13&lt;L$4,$G13&gt;=K$4)</formula>
    </cfRule>
  </conditionalFormatting>
  <conditionalFormatting sqref="K13:AR15">
    <cfRule type="expression" dxfId="130" priority="1">
      <formula>MOD(columu(),2)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4A0DEA-9728-415A-A51C-FA45FF8C8AE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M16"/>
  <sheetViews>
    <sheetView showGridLines="0" workbookViewId="0">
      <pane xSplit="10" topLeftCell="K1" activePane="topRight" state="frozen"/>
      <selection pane="topRight" activeCell="F8" sqref="F8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5.710937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123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28</v>
      </c>
      <c r="C3" s="8" t="s">
        <v>36</v>
      </c>
      <c r="D3" s="6" t="s">
        <v>48</v>
      </c>
      <c r="E3" s="6"/>
      <c r="F3" s="52" t="str">
        <f>B3</f>
        <v>何广宁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30</v>
      </c>
      <c r="C4" s="54" t="s">
        <v>37</v>
      </c>
      <c r="D4" s="6" t="s">
        <v>49</v>
      </c>
      <c r="E4" s="6"/>
      <c r="F4" s="125">
        <v>43160</v>
      </c>
      <c r="G4" s="125"/>
      <c r="K4" s="71">
        <f>F4-WEEKDAY(F4,1)+2+7*(F5-1)</f>
        <v>43157</v>
      </c>
      <c r="L4" s="71">
        <f t="shared" ref="L4:BW4" si="0">K4+1</f>
        <v>43158</v>
      </c>
      <c r="M4" s="71">
        <f t="shared" si="0"/>
        <v>43159</v>
      </c>
      <c r="N4" s="71">
        <f t="shared" si="0"/>
        <v>43160</v>
      </c>
      <c r="O4" s="71">
        <f t="shared" si="0"/>
        <v>43161</v>
      </c>
      <c r="P4" s="71">
        <f t="shared" si="0"/>
        <v>43162</v>
      </c>
      <c r="Q4" s="71">
        <f t="shared" si="0"/>
        <v>43163</v>
      </c>
      <c r="R4" s="71">
        <f t="shared" si="0"/>
        <v>43164</v>
      </c>
      <c r="S4" s="71">
        <f t="shared" si="0"/>
        <v>43165</v>
      </c>
      <c r="T4" s="71">
        <f t="shared" si="0"/>
        <v>43166</v>
      </c>
      <c r="U4" s="71">
        <f t="shared" si="0"/>
        <v>43167</v>
      </c>
      <c r="V4" s="71">
        <f t="shared" si="0"/>
        <v>43168</v>
      </c>
      <c r="W4" s="71">
        <f t="shared" si="0"/>
        <v>43169</v>
      </c>
      <c r="X4" s="71">
        <f t="shared" si="0"/>
        <v>43170</v>
      </c>
      <c r="Y4" s="71">
        <f t="shared" si="0"/>
        <v>43171</v>
      </c>
      <c r="Z4" s="71">
        <f t="shared" si="0"/>
        <v>43172</v>
      </c>
      <c r="AA4" s="71">
        <f t="shared" si="0"/>
        <v>43173</v>
      </c>
      <c r="AB4" s="71">
        <f t="shared" si="0"/>
        <v>43174</v>
      </c>
      <c r="AC4" s="71">
        <f t="shared" si="0"/>
        <v>43175</v>
      </c>
      <c r="AD4" s="71">
        <f t="shared" si="0"/>
        <v>43176</v>
      </c>
      <c r="AE4" s="71">
        <f t="shared" si="0"/>
        <v>43177</v>
      </c>
      <c r="AF4" s="71">
        <f t="shared" si="0"/>
        <v>43178</v>
      </c>
      <c r="AG4" s="71">
        <f t="shared" si="0"/>
        <v>43179</v>
      </c>
      <c r="AH4" s="71">
        <f t="shared" si="0"/>
        <v>43180</v>
      </c>
      <c r="AI4" s="71">
        <f t="shared" si="0"/>
        <v>43181</v>
      </c>
      <c r="AJ4" s="71">
        <f t="shared" si="0"/>
        <v>43182</v>
      </c>
      <c r="AK4" s="71">
        <f t="shared" si="0"/>
        <v>43183</v>
      </c>
      <c r="AL4" s="71">
        <f t="shared" si="0"/>
        <v>43184</v>
      </c>
      <c r="AM4" s="71">
        <f t="shared" si="0"/>
        <v>43185</v>
      </c>
      <c r="AN4" s="71">
        <f t="shared" si="0"/>
        <v>43186</v>
      </c>
      <c r="AO4" s="71">
        <f t="shared" si="0"/>
        <v>43187</v>
      </c>
      <c r="AP4" s="71">
        <f t="shared" si="0"/>
        <v>43188</v>
      </c>
      <c r="AQ4" s="71">
        <f t="shared" si="0"/>
        <v>43189</v>
      </c>
      <c r="AR4" s="71">
        <f t="shared" si="0"/>
        <v>43190</v>
      </c>
      <c r="AS4" s="71">
        <f t="shared" si="0"/>
        <v>43191</v>
      </c>
      <c r="AT4" s="71">
        <f t="shared" si="0"/>
        <v>43192</v>
      </c>
      <c r="AU4" s="71">
        <f t="shared" si="0"/>
        <v>43193</v>
      </c>
      <c r="AV4" s="71">
        <f t="shared" si="0"/>
        <v>43194</v>
      </c>
      <c r="AW4" s="71">
        <f t="shared" si="0"/>
        <v>43195</v>
      </c>
      <c r="AX4" s="71">
        <f t="shared" si="0"/>
        <v>43196</v>
      </c>
      <c r="AY4" s="71">
        <f t="shared" si="0"/>
        <v>43197</v>
      </c>
      <c r="AZ4" s="71">
        <f t="shared" si="0"/>
        <v>43198</v>
      </c>
      <c r="BA4" s="71">
        <f t="shared" si="0"/>
        <v>43199</v>
      </c>
      <c r="BB4" s="71">
        <f t="shared" si="0"/>
        <v>43200</v>
      </c>
      <c r="BC4" s="71">
        <f t="shared" si="0"/>
        <v>43201</v>
      </c>
      <c r="BD4" s="71">
        <f t="shared" si="0"/>
        <v>43202</v>
      </c>
      <c r="BE4" s="71">
        <f t="shared" si="0"/>
        <v>43203</v>
      </c>
      <c r="BF4" s="71">
        <f t="shared" si="0"/>
        <v>43204</v>
      </c>
      <c r="BG4" s="71">
        <f t="shared" si="0"/>
        <v>43205</v>
      </c>
      <c r="BH4" s="71">
        <f t="shared" si="0"/>
        <v>43206</v>
      </c>
      <c r="BI4" s="71">
        <f t="shared" si="0"/>
        <v>43207</v>
      </c>
      <c r="BJ4" s="71">
        <f t="shared" si="0"/>
        <v>43208</v>
      </c>
      <c r="BK4" s="71">
        <f t="shared" si="0"/>
        <v>43209</v>
      </c>
      <c r="BL4" s="71">
        <f t="shared" si="0"/>
        <v>43210</v>
      </c>
      <c r="BM4" s="71">
        <f t="shared" si="0"/>
        <v>43211</v>
      </c>
      <c r="BN4" s="71">
        <f t="shared" si="0"/>
        <v>43212</v>
      </c>
      <c r="BO4" s="71">
        <f t="shared" si="0"/>
        <v>43213</v>
      </c>
      <c r="BP4" s="71">
        <f t="shared" si="0"/>
        <v>43214</v>
      </c>
      <c r="BQ4" s="71">
        <f t="shared" si="0"/>
        <v>43215</v>
      </c>
      <c r="BR4" s="71">
        <f t="shared" si="0"/>
        <v>43216</v>
      </c>
      <c r="BS4" s="71">
        <f t="shared" si="0"/>
        <v>43217</v>
      </c>
      <c r="BT4" s="71">
        <f t="shared" si="0"/>
        <v>43218</v>
      </c>
      <c r="BU4" s="71">
        <f t="shared" si="0"/>
        <v>43219</v>
      </c>
      <c r="BV4" s="71">
        <f t="shared" si="0"/>
        <v>43220</v>
      </c>
      <c r="BW4" s="71">
        <f t="shared" si="0"/>
        <v>43221</v>
      </c>
      <c r="BX4" s="71">
        <f t="shared" ref="BX4:EI4" si="1">BW4+1</f>
        <v>43222</v>
      </c>
      <c r="BY4" s="71">
        <f t="shared" si="1"/>
        <v>43223</v>
      </c>
      <c r="BZ4" s="71">
        <f t="shared" si="1"/>
        <v>43224</v>
      </c>
      <c r="CA4" s="71">
        <f t="shared" si="1"/>
        <v>43225</v>
      </c>
      <c r="CB4" s="71">
        <f t="shared" si="1"/>
        <v>43226</v>
      </c>
      <c r="CC4" s="71">
        <f t="shared" si="1"/>
        <v>43227</v>
      </c>
      <c r="CD4" s="71">
        <f t="shared" si="1"/>
        <v>43228</v>
      </c>
      <c r="CE4" s="71">
        <f t="shared" si="1"/>
        <v>43229</v>
      </c>
      <c r="CF4" s="71">
        <f t="shared" si="1"/>
        <v>43230</v>
      </c>
      <c r="CG4" s="71">
        <f t="shared" si="1"/>
        <v>43231</v>
      </c>
      <c r="CH4" s="71">
        <f t="shared" si="1"/>
        <v>43232</v>
      </c>
      <c r="CI4" s="71">
        <f t="shared" si="1"/>
        <v>43233</v>
      </c>
      <c r="CJ4" s="71">
        <f t="shared" si="1"/>
        <v>43234</v>
      </c>
      <c r="CK4" s="71">
        <f t="shared" si="1"/>
        <v>43235</v>
      </c>
      <c r="CL4" s="71">
        <f t="shared" si="1"/>
        <v>43236</v>
      </c>
      <c r="CM4" s="71">
        <f t="shared" si="1"/>
        <v>43237</v>
      </c>
      <c r="CN4" s="71">
        <f t="shared" si="1"/>
        <v>43238</v>
      </c>
      <c r="CO4" s="71">
        <f t="shared" si="1"/>
        <v>43239</v>
      </c>
      <c r="CP4" s="71">
        <f t="shared" si="1"/>
        <v>43240</v>
      </c>
      <c r="CQ4" s="71">
        <f t="shared" si="1"/>
        <v>43241</v>
      </c>
      <c r="CR4" s="71">
        <f t="shared" si="1"/>
        <v>43242</v>
      </c>
      <c r="CS4" s="71">
        <f t="shared" si="1"/>
        <v>43243</v>
      </c>
      <c r="CT4" s="71">
        <f t="shared" si="1"/>
        <v>43244</v>
      </c>
      <c r="CU4" s="71">
        <f t="shared" si="1"/>
        <v>43245</v>
      </c>
      <c r="CV4" s="71">
        <f t="shared" si="1"/>
        <v>43246</v>
      </c>
      <c r="CW4" s="71">
        <f t="shared" si="1"/>
        <v>43247</v>
      </c>
      <c r="CX4" s="71">
        <f t="shared" si="1"/>
        <v>43248</v>
      </c>
      <c r="CY4" s="71">
        <f t="shared" si="1"/>
        <v>43249</v>
      </c>
      <c r="CZ4" s="71">
        <f t="shared" si="1"/>
        <v>43250</v>
      </c>
      <c r="DA4" s="71">
        <f t="shared" si="1"/>
        <v>43251</v>
      </c>
      <c r="DB4" s="71">
        <f t="shared" si="1"/>
        <v>43252</v>
      </c>
      <c r="DC4" s="71">
        <f t="shared" si="1"/>
        <v>43253</v>
      </c>
      <c r="DD4" s="71">
        <f t="shared" si="1"/>
        <v>43254</v>
      </c>
      <c r="DE4" s="71">
        <f t="shared" si="1"/>
        <v>43255</v>
      </c>
      <c r="DF4" s="71">
        <f t="shared" si="1"/>
        <v>43256</v>
      </c>
      <c r="DG4" s="71">
        <f t="shared" si="1"/>
        <v>43257</v>
      </c>
      <c r="DH4" s="71">
        <f t="shared" si="1"/>
        <v>43258</v>
      </c>
      <c r="DI4" s="71">
        <f t="shared" si="1"/>
        <v>43259</v>
      </c>
      <c r="DJ4" s="71">
        <f t="shared" si="1"/>
        <v>43260</v>
      </c>
      <c r="DK4" s="71">
        <f t="shared" si="1"/>
        <v>43261</v>
      </c>
      <c r="DL4" s="71">
        <f t="shared" si="1"/>
        <v>43262</v>
      </c>
      <c r="DM4" s="71">
        <f t="shared" si="1"/>
        <v>43263</v>
      </c>
      <c r="DN4" s="71">
        <f t="shared" si="1"/>
        <v>43264</v>
      </c>
      <c r="DO4" s="71">
        <f t="shared" si="1"/>
        <v>43265</v>
      </c>
      <c r="DP4" s="71">
        <f t="shared" si="1"/>
        <v>43266</v>
      </c>
      <c r="DQ4" s="71">
        <f t="shared" si="1"/>
        <v>43267</v>
      </c>
      <c r="DR4" s="71">
        <f t="shared" si="1"/>
        <v>43268</v>
      </c>
      <c r="DS4" s="71">
        <f t="shared" si="1"/>
        <v>43269</v>
      </c>
      <c r="DT4" s="71">
        <f t="shared" si="1"/>
        <v>43270</v>
      </c>
      <c r="DU4" s="71">
        <f t="shared" si="1"/>
        <v>43271</v>
      </c>
      <c r="DV4" s="71">
        <f t="shared" si="1"/>
        <v>43272</v>
      </c>
      <c r="DW4" s="71">
        <f t="shared" si="1"/>
        <v>43273</v>
      </c>
      <c r="DX4" s="71">
        <f t="shared" si="1"/>
        <v>43274</v>
      </c>
      <c r="DY4" s="71">
        <f t="shared" si="1"/>
        <v>43275</v>
      </c>
      <c r="DZ4" s="71">
        <f t="shared" si="1"/>
        <v>43276</v>
      </c>
      <c r="EA4" s="71">
        <f t="shared" si="1"/>
        <v>43277</v>
      </c>
      <c r="EB4" s="71">
        <f t="shared" si="1"/>
        <v>43278</v>
      </c>
      <c r="EC4" s="71">
        <f t="shared" si="1"/>
        <v>43279</v>
      </c>
      <c r="ED4" s="71">
        <f t="shared" si="1"/>
        <v>43280</v>
      </c>
      <c r="EE4" s="71">
        <f t="shared" si="1"/>
        <v>43281</v>
      </c>
      <c r="EF4" s="71">
        <f t="shared" si="1"/>
        <v>43282</v>
      </c>
      <c r="EG4" s="71">
        <f t="shared" si="1"/>
        <v>43283</v>
      </c>
      <c r="EH4" s="71">
        <f t="shared" si="1"/>
        <v>43284</v>
      </c>
      <c r="EI4" s="71">
        <f t="shared" si="1"/>
        <v>43285</v>
      </c>
      <c r="EJ4" s="71">
        <f t="shared" ref="EJ4:EM4" si="2">EI4+1</f>
        <v>43286</v>
      </c>
      <c r="EK4" s="71">
        <f t="shared" si="2"/>
        <v>43287</v>
      </c>
      <c r="EL4" s="71">
        <f t="shared" si="2"/>
        <v>43288</v>
      </c>
      <c r="EM4" s="71">
        <f t="shared" si="2"/>
        <v>43289</v>
      </c>
    </row>
    <row r="5" spans="1:143" ht="16.5">
      <c r="B5" s="54" t="s">
        <v>33</v>
      </c>
      <c r="C5" s="54" t="s">
        <v>40</v>
      </c>
      <c r="D5" s="6" t="s">
        <v>50</v>
      </c>
      <c r="E5" s="6"/>
      <c r="F5" s="57">
        <v>1</v>
      </c>
      <c r="G5" s="15">
        <f>MAX(F8:G16)-F8</f>
        <v>121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124</v>
      </c>
      <c r="D6" s="10"/>
      <c r="E6" s="58"/>
      <c r="F6" s="10"/>
      <c r="G6" s="10"/>
      <c r="K6" s="115">
        <f>K4</f>
        <v>43157</v>
      </c>
      <c r="L6" s="115"/>
      <c r="M6" s="115"/>
      <c r="N6" s="115"/>
      <c r="O6" s="115"/>
      <c r="P6" s="115"/>
      <c r="Q6" s="115"/>
      <c r="R6" s="115">
        <f>R4</f>
        <v>43164</v>
      </c>
      <c r="S6" s="115"/>
      <c r="T6" s="115"/>
      <c r="U6" s="115"/>
      <c r="V6" s="115"/>
      <c r="W6" s="115"/>
      <c r="X6" s="115"/>
      <c r="Y6" s="115">
        <f>Y4</f>
        <v>43171</v>
      </c>
      <c r="Z6" s="115"/>
      <c r="AA6" s="115"/>
      <c r="AB6" s="115"/>
      <c r="AC6" s="115"/>
      <c r="AD6" s="115"/>
      <c r="AE6" s="115"/>
      <c r="AF6" s="115">
        <f>AF4</f>
        <v>43178</v>
      </c>
      <c r="AG6" s="115"/>
      <c r="AH6" s="115"/>
      <c r="AI6" s="115"/>
      <c r="AJ6" s="115"/>
      <c r="AK6" s="115"/>
      <c r="AL6" s="115"/>
      <c r="AM6" s="115">
        <f>AM4</f>
        <v>43185</v>
      </c>
      <c r="AN6" s="115"/>
      <c r="AO6" s="115"/>
      <c r="AP6" s="115"/>
      <c r="AQ6" s="115"/>
      <c r="AR6" s="115"/>
      <c r="AS6" s="115"/>
      <c r="AT6" s="115">
        <f>AT4</f>
        <v>43192</v>
      </c>
      <c r="AU6" s="115"/>
      <c r="AV6" s="115"/>
      <c r="AW6" s="115"/>
      <c r="AX6" s="115"/>
      <c r="AY6" s="115"/>
      <c r="AZ6" s="115"/>
      <c r="BA6" s="115">
        <f>BA4</f>
        <v>43199</v>
      </c>
      <c r="BB6" s="115"/>
      <c r="BC6" s="115"/>
      <c r="BD6" s="115"/>
      <c r="BE6" s="115"/>
      <c r="BF6" s="115"/>
      <c r="BG6" s="115"/>
      <c r="BH6" s="115">
        <f>BH4</f>
        <v>43206</v>
      </c>
      <c r="BI6" s="115"/>
      <c r="BJ6" s="115"/>
      <c r="BK6" s="115"/>
      <c r="BL6" s="115"/>
      <c r="BM6" s="115"/>
      <c r="BN6" s="115"/>
      <c r="BO6" s="115">
        <f>BO4</f>
        <v>43213</v>
      </c>
      <c r="BP6" s="115"/>
      <c r="BQ6" s="115"/>
      <c r="BR6" s="115"/>
      <c r="BS6" s="115"/>
      <c r="BT6" s="115"/>
      <c r="BU6" s="115"/>
      <c r="BV6" s="115">
        <f>BV4</f>
        <v>43220</v>
      </c>
      <c r="BW6" s="115"/>
      <c r="BX6" s="115"/>
      <c r="BY6" s="115"/>
      <c r="BZ6" s="115"/>
      <c r="CA6" s="115"/>
      <c r="CB6" s="115"/>
      <c r="CC6" s="115">
        <f>CC4</f>
        <v>43227</v>
      </c>
      <c r="CD6" s="115"/>
      <c r="CE6" s="115"/>
      <c r="CF6" s="115"/>
      <c r="CG6" s="115"/>
      <c r="CH6" s="115"/>
      <c r="CI6" s="115"/>
      <c r="CJ6" s="115">
        <f>CJ4</f>
        <v>43234</v>
      </c>
      <c r="CK6" s="115"/>
      <c r="CL6" s="115"/>
      <c r="CM6" s="115"/>
      <c r="CN6" s="115"/>
      <c r="CO6" s="115"/>
      <c r="CP6" s="115"/>
      <c r="CQ6" s="115">
        <f>CQ4</f>
        <v>43241</v>
      </c>
      <c r="CR6" s="115"/>
      <c r="CS6" s="115"/>
      <c r="CT6" s="115"/>
      <c r="CU6" s="115"/>
      <c r="CV6" s="115"/>
      <c r="CW6" s="115"/>
      <c r="CX6" s="115">
        <f>CX4</f>
        <v>43248</v>
      </c>
      <c r="CY6" s="115"/>
      <c r="CZ6" s="115"/>
      <c r="DA6" s="115"/>
      <c r="DB6" s="115"/>
      <c r="DC6" s="115"/>
      <c r="DD6" s="115"/>
      <c r="DE6" s="115">
        <f>DE4</f>
        <v>43255</v>
      </c>
      <c r="DF6" s="115"/>
      <c r="DG6" s="115"/>
      <c r="DH6" s="115"/>
      <c r="DI6" s="115"/>
      <c r="DJ6" s="115"/>
      <c r="DK6" s="115"/>
      <c r="DL6" s="115">
        <f>DL4</f>
        <v>43262</v>
      </c>
      <c r="DM6" s="115"/>
      <c r="DN6" s="115"/>
      <c r="DO6" s="115"/>
      <c r="DP6" s="115"/>
      <c r="DQ6" s="115"/>
      <c r="DR6" s="115"/>
      <c r="DS6" s="115">
        <f>DS4</f>
        <v>43269</v>
      </c>
      <c r="DT6" s="115"/>
      <c r="DU6" s="115"/>
      <c r="DV6" s="115"/>
      <c r="DW6" s="115"/>
      <c r="DX6" s="115"/>
      <c r="DY6" s="115"/>
      <c r="DZ6" s="115">
        <f>DZ4</f>
        <v>43276</v>
      </c>
      <c r="EA6" s="115"/>
      <c r="EB6" s="115"/>
      <c r="EC6" s="115"/>
      <c r="ED6" s="115"/>
      <c r="EE6" s="115"/>
      <c r="EF6" s="115"/>
      <c r="EG6" s="115">
        <f>EG4</f>
        <v>43283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123</v>
      </c>
      <c r="C8" s="60"/>
      <c r="D8" s="60" t="str">
        <f>F3</f>
        <v>何广宁</v>
      </c>
      <c r="E8" s="61"/>
      <c r="F8" s="62">
        <v>43160</v>
      </c>
      <c r="G8" s="63">
        <f>F8+H8-1</f>
        <v>43280</v>
      </c>
      <c r="H8" s="64">
        <f>MAX(F9:G16)-F8</f>
        <v>121</v>
      </c>
      <c r="I8" s="64">
        <f t="shared" ref="I8:I13" si="6">IF(OR(G8=0,F8=0),0,NETWORKDAYS(F8,G8))</f>
        <v>87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4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125</v>
      </c>
      <c r="C9" s="26" t="s">
        <v>126</v>
      </c>
      <c r="D9" s="26" t="s">
        <v>127</v>
      </c>
      <c r="E9" s="66"/>
      <c r="F9" s="67">
        <f>$F$4</f>
        <v>43160</v>
      </c>
      <c r="G9" s="67">
        <f t="shared" ref="G9:G13" si="8">IF(H9=0,F9,F9+H9-1)</f>
        <v>43184</v>
      </c>
      <c r="H9" s="68">
        <v>25</v>
      </c>
      <c r="I9" s="75">
        <f t="shared" si="6"/>
        <v>17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128</v>
      </c>
      <c r="C10" s="26" t="s">
        <v>129</v>
      </c>
      <c r="D10" s="26" t="s">
        <v>127</v>
      </c>
      <c r="E10" s="66"/>
      <c r="F10" s="67">
        <f t="shared" ref="F10:F13" si="9">G9+1</f>
        <v>43185</v>
      </c>
      <c r="G10" s="67">
        <f t="shared" si="8"/>
        <v>43193</v>
      </c>
      <c r="H10" s="68">
        <v>9</v>
      </c>
      <c r="I10" s="75">
        <f t="shared" si="6"/>
        <v>7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130</v>
      </c>
      <c r="C11" s="26" t="s">
        <v>131</v>
      </c>
      <c r="D11" s="26" t="s">
        <v>127</v>
      </c>
      <c r="E11" s="82"/>
      <c r="F11" s="67">
        <f t="shared" si="9"/>
        <v>43194</v>
      </c>
      <c r="G11" s="67">
        <f t="shared" si="8"/>
        <v>43233</v>
      </c>
      <c r="H11" s="68">
        <v>40</v>
      </c>
      <c r="I11" s="75">
        <f t="shared" si="6"/>
        <v>28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132</v>
      </c>
      <c r="C12" s="26" t="s">
        <v>133</v>
      </c>
      <c r="D12" s="26" t="s">
        <v>127</v>
      </c>
      <c r="E12" s="66"/>
      <c r="F12" s="67">
        <f t="shared" si="9"/>
        <v>43234</v>
      </c>
      <c r="G12" s="67">
        <f t="shared" si="8"/>
        <v>43235</v>
      </c>
      <c r="H12" s="68">
        <v>2</v>
      </c>
      <c r="I12" s="75">
        <f t="shared" si="6"/>
        <v>2</v>
      </c>
      <c r="J12" s="6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7"/>
        <v>1.5</v>
      </c>
      <c r="B13" s="65" t="s">
        <v>134</v>
      </c>
      <c r="C13" s="26" t="s">
        <v>63</v>
      </c>
      <c r="D13" s="26" t="s">
        <v>127</v>
      </c>
      <c r="E13" s="66"/>
      <c r="F13" s="67">
        <f t="shared" si="9"/>
        <v>43236</v>
      </c>
      <c r="G13" s="67">
        <f t="shared" si="8"/>
        <v>43281</v>
      </c>
      <c r="H13" s="68">
        <v>46</v>
      </c>
      <c r="I13" s="75">
        <f t="shared" si="6"/>
        <v>33</v>
      </c>
      <c r="J13" s="68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5" customFormat="1" ht="13.5">
      <c r="A14" s="32" t="str">
        <f t="shared" ca="1" si="7"/>
        <v>1.6</v>
      </c>
      <c r="B14" s="38" t="s">
        <v>68</v>
      </c>
      <c r="C14" s="38"/>
      <c r="D14" s="38"/>
      <c r="E14" s="69"/>
      <c r="F14" s="40"/>
      <c r="G14" s="40"/>
      <c r="H14" s="36"/>
      <c r="I14" s="41"/>
      <c r="J14" s="81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ht="20.100000000000001" customHeight="1">
      <c r="A15" s="121" t="s">
        <v>89</v>
      </c>
      <c r="B15" s="121"/>
    </row>
    <row r="16" spans="1:143" ht="260.10000000000002" customHeight="1">
      <c r="A16" s="126" t="s">
        <v>135</v>
      </c>
      <c r="B16" s="127"/>
      <c r="C16" s="127"/>
      <c r="D16" s="127"/>
      <c r="E16" s="127"/>
      <c r="F16" s="127"/>
      <c r="G16" s="127"/>
      <c r="H16" s="127"/>
      <c r="I16" s="127"/>
      <c r="J16" s="127"/>
      <c r="X16" s="83"/>
    </row>
  </sheetData>
  <mergeCells count="45">
    <mergeCell ref="A1:G1"/>
    <mergeCell ref="A2:B2"/>
    <mergeCell ref="F2:G2"/>
    <mergeCell ref="K2:AA2"/>
    <mergeCell ref="F4:G4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DZ6:EF6"/>
    <mergeCell ref="EG6:EM6"/>
    <mergeCell ref="A15:B15"/>
    <mergeCell ref="A16:J16"/>
    <mergeCell ref="CQ6:CW6"/>
    <mergeCell ref="CX6:DD6"/>
    <mergeCell ref="DE6:DK6"/>
    <mergeCell ref="DL6:DR6"/>
    <mergeCell ref="DS6:DY6"/>
  </mergeCells>
  <phoneticPr fontId="13" type="noConversion"/>
  <conditionalFormatting sqref="K7:BN7">
    <cfRule type="expression" dxfId="129" priority="41">
      <formula>AND(TODAY()&gt;=K4,TODAY()&lt;L4)</formula>
    </cfRule>
  </conditionalFormatting>
  <conditionalFormatting sqref="BO7:BU7">
    <cfRule type="expression" dxfId="128" priority="40">
      <formula>AND(TODAY()&gt;=BO4,TODAY()&lt;BP4)</formula>
    </cfRule>
  </conditionalFormatting>
  <conditionalFormatting sqref="BV7:CB7">
    <cfRule type="expression" dxfId="127" priority="39">
      <formula>AND(TODAY()&gt;=BV4,TODAY()&lt;BW4)</formula>
    </cfRule>
  </conditionalFormatting>
  <conditionalFormatting sqref="CC7:CI7">
    <cfRule type="expression" dxfId="126" priority="38">
      <formula>AND(TODAY()&gt;=CC4,TODAY()&lt;CD4)</formula>
    </cfRule>
  </conditionalFormatting>
  <conditionalFormatting sqref="CJ7:CP7">
    <cfRule type="expression" dxfId="125" priority="37">
      <formula>AND(TODAY()&gt;=CJ4,TODAY()&lt;CK4)</formula>
    </cfRule>
  </conditionalFormatting>
  <conditionalFormatting sqref="CQ7:CW7">
    <cfRule type="expression" dxfId="124" priority="36">
      <formula>AND(TODAY()&gt;=CQ4,TODAY()&lt;CR4)</formula>
    </cfRule>
  </conditionalFormatting>
  <conditionalFormatting sqref="CX7:DD7">
    <cfRule type="expression" dxfId="123" priority="35">
      <formula>AND(TODAY()&gt;=CX4,TODAY()&lt;CY4)</formula>
    </cfRule>
  </conditionalFormatting>
  <conditionalFormatting sqref="DE7:DK7">
    <cfRule type="expression" dxfId="122" priority="34">
      <formula>AND(TODAY()&gt;=DE4,TODAY()&lt;DF4)</formula>
    </cfRule>
  </conditionalFormatting>
  <conditionalFormatting sqref="DL7:DR7">
    <cfRule type="expression" dxfId="121" priority="33">
      <formula>AND(TODAY()&gt;=DL4,TODAY()&lt;DM4)</formula>
    </cfRule>
  </conditionalFormatting>
  <conditionalFormatting sqref="DS7:DY7">
    <cfRule type="expression" dxfId="120" priority="32">
      <formula>AND(TODAY()&gt;=DS4,TODAY()&lt;DT4)</formula>
    </cfRule>
  </conditionalFormatting>
  <conditionalFormatting sqref="DZ7:EF7">
    <cfRule type="expression" dxfId="119" priority="31">
      <formula>AND(TODAY()&gt;=DZ4,TODAY()&lt;EA4)</formula>
    </cfRule>
  </conditionalFormatting>
  <conditionalFormatting sqref="EG7:EL7">
    <cfRule type="expression" dxfId="118" priority="30">
      <formula>AND(TODAY()&gt;=EG4,TODAY()&lt;EH4)</formula>
    </cfRule>
  </conditionalFormatting>
  <conditionalFormatting sqref="EM7">
    <cfRule type="expression" dxfId="117" priority="44">
      <formula>AND(TODAY()&gt;=EM4,TODAY()&lt;#REF!)</formula>
    </cfRule>
  </conditionalFormatting>
  <conditionalFormatting sqref="K13:EM13">
    <cfRule type="expression" dxfId="116" priority="10">
      <formula>K$4=TODAY()</formula>
    </cfRule>
    <cfRule type="expression" dxfId="115" priority="11">
      <formula>AND($F13&lt;L$4,$G13&gt;=K$4)</formula>
    </cfRule>
  </conditionalFormatting>
  <conditionalFormatting sqref="I14">
    <cfRule type="dataBar" priority="26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{B231AF1C-CE77-48C5-95BA-1571C8645629}</x14:id>
        </ext>
      </extLst>
    </cfRule>
  </conditionalFormatting>
  <conditionalFormatting sqref="A16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{D9F3E2FE-001A-452B-8B5D-330FCAB9A19B}</x14:id>
        </ext>
      </extLst>
    </cfRule>
  </conditionalFormatting>
  <conditionalFormatting sqref="K1:AR1048576">
    <cfRule type="expression" dxfId="114" priority="8">
      <formula>MOD(columu(),2)</formula>
    </cfRule>
  </conditionalFormatting>
  <conditionalFormatting sqref="K8:EM12 K14:EM14">
    <cfRule type="expression" dxfId="113" priority="42">
      <formula>K$4=TODAY()</formula>
    </cfRule>
    <cfRule type="expression" dxfId="112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1AF1C-CE77-48C5-95BA-1571C864562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I14</xm:sqref>
        </x14:conditionalFormatting>
        <x14:conditionalFormatting xmlns:xm="http://schemas.microsoft.com/office/excel/2006/main">
          <x14:cfRule type="dataBar" id="{D9F3E2FE-001A-452B-8B5D-330FCAB9A19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小组信息!$B$4:$B$31</xm:f>
          </x14:formula1>
          <xm:sqref>B3:C6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M17"/>
  <sheetViews>
    <sheetView showGridLines="0" workbookViewId="0">
      <pane xSplit="10" topLeftCell="K1" activePane="topRight" state="frozen"/>
      <selection pane="topRight" activeCell="G13" sqref="G13"/>
    </sheetView>
  </sheetViews>
  <sheetFormatPr defaultColWidth="9.140625" defaultRowHeight="12.75"/>
  <cols>
    <col min="1" max="1" width="9.7109375" style="11" customWidth="1"/>
    <col min="2" max="3" width="25.7109375" style="13" customWidth="1"/>
    <col min="4" max="4" width="15.570312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136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29</v>
      </c>
      <c r="C3" s="8" t="s">
        <v>36</v>
      </c>
      <c r="D3" s="6" t="s">
        <v>48</v>
      </c>
      <c r="E3" s="6"/>
      <c r="F3" s="52" t="str">
        <f>B3</f>
        <v>于浩洋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42</v>
      </c>
      <c r="C4" s="54" t="s">
        <v>37</v>
      </c>
      <c r="D4" s="6" t="s">
        <v>49</v>
      </c>
      <c r="E4" s="6"/>
      <c r="F4" s="55">
        <f>二维码过闸项目建设!G16</f>
        <v>43250</v>
      </c>
      <c r="G4" s="105" t="s">
        <v>178</v>
      </c>
      <c r="K4" s="71">
        <f>F4-WEEKDAY(F4,1)+2+7*(F5-1)</f>
        <v>43248</v>
      </c>
      <c r="L4" s="71">
        <f t="shared" ref="L4:BW4" si="0">K4+1</f>
        <v>43249</v>
      </c>
      <c r="M4" s="71">
        <f t="shared" si="0"/>
        <v>43250</v>
      </c>
      <c r="N4" s="71">
        <f t="shared" si="0"/>
        <v>43251</v>
      </c>
      <c r="O4" s="71">
        <f t="shared" si="0"/>
        <v>43252</v>
      </c>
      <c r="P4" s="71">
        <f t="shared" si="0"/>
        <v>43253</v>
      </c>
      <c r="Q4" s="71">
        <f t="shared" si="0"/>
        <v>43254</v>
      </c>
      <c r="R4" s="71">
        <f t="shared" si="0"/>
        <v>43255</v>
      </c>
      <c r="S4" s="71">
        <f t="shared" si="0"/>
        <v>43256</v>
      </c>
      <c r="T4" s="71">
        <f t="shared" si="0"/>
        <v>43257</v>
      </c>
      <c r="U4" s="71">
        <f t="shared" si="0"/>
        <v>43258</v>
      </c>
      <c r="V4" s="71">
        <f t="shared" si="0"/>
        <v>43259</v>
      </c>
      <c r="W4" s="71">
        <f t="shared" si="0"/>
        <v>43260</v>
      </c>
      <c r="X4" s="71">
        <f t="shared" si="0"/>
        <v>43261</v>
      </c>
      <c r="Y4" s="71">
        <f t="shared" si="0"/>
        <v>43262</v>
      </c>
      <c r="Z4" s="71">
        <f t="shared" si="0"/>
        <v>43263</v>
      </c>
      <c r="AA4" s="71">
        <f t="shared" si="0"/>
        <v>43264</v>
      </c>
      <c r="AB4" s="71">
        <f t="shared" si="0"/>
        <v>43265</v>
      </c>
      <c r="AC4" s="71">
        <f t="shared" si="0"/>
        <v>43266</v>
      </c>
      <c r="AD4" s="71">
        <f t="shared" si="0"/>
        <v>43267</v>
      </c>
      <c r="AE4" s="71">
        <f t="shared" si="0"/>
        <v>43268</v>
      </c>
      <c r="AF4" s="71">
        <f t="shared" si="0"/>
        <v>43269</v>
      </c>
      <c r="AG4" s="71">
        <f t="shared" si="0"/>
        <v>43270</v>
      </c>
      <c r="AH4" s="71">
        <f t="shared" si="0"/>
        <v>43271</v>
      </c>
      <c r="AI4" s="71">
        <f t="shared" si="0"/>
        <v>43272</v>
      </c>
      <c r="AJ4" s="71">
        <f t="shared" si="0"/>
        <v>43273</v>
      </c>
      <c r="AK4" s="71">
        <f t="shared" si="0"/>
        <v>43274</v>
      </c>
      <c r="AL4" s="71">
        <f t="shared" si="0"/>
        <v>43275</v>
      </c>
      <c r="AM4" s="71">
        <f t="shared" si="0"/>
        <v>43276</v>
      </c>
      <c r="AN4" s="71">
        <f t="shared" si="0"/>
        <v>43277</v>
      </c>
      <c r="AO4" s="71">
        <f t="shared" si="0"/>
        <v>43278</v>
      </c>
      <c r="AP4" s="71">
        <f t="shared" si="0"/>
        <v>43279</v>
      </c>
      <c r="AQ4" s="71">
        <f t="shared" si="0"/>
        <v>43280</v>
      </c>
      <c r="AR4" s="71">
        <f t="shared" si="0"/>
        <v>43281</v>
      </c>
      <c r="AS4" s="71">
        <f t="shared" si="0"/>
        <v>43282</v>
      </c>
      <c r="AT4" s="71">
        <f t="shared" si="0"/>
        <v>43283</v>
      </c>
      <c r="AU4" s="71">
        <f t="shared" si="0"/>
        <v>43284</v>
      </c>
      <c r="AV4" s="71">
        <f t="shared" si="0"/>
        <v>43285</v>
      </c>
      <c r="AW4" s="71">
        <f t="shared" si="0"/>
        <v>43286</v>
      </c>
      <c r="AX4" s="71">
        <f t="shared" si="0"/>
        <v>43287</v>
      </c>
      <c r="AY4" s="71">
        <f t="shared" si="0"/>
        <v>43288</v>
      </c>
      <c r="AZ4" s="71">
        <f t="shared" si="0"/>
        <v>43289</v>
      </c>
      <c r="BA4" s="71">
        <f t="shared" si="0"/>
        <v>43290</v>
      </c>
      <c r="BB4" s="71">
        <f t="shared" si="0"/>
        <v>43291</v>
      </c>
      <c r="BC4" s="71">
        <f t="shared" si="0"/>
        <v>43292</v>
      </c>
      <c r="BD4" s="71">
        <f t="shared" si="0"/>
        <v>43293</v>
      </c>
      <c r="BE4" s="71">
        <f t="shared" si="0"/>
        <v>43294</v>
      </c>
      <c r="BF4" s="71">
        <f t="shared" si="0"/>
        <v>43295</v>
      </c>
      <c r="BG4" s="71">
        <f t="shared" si="0"/>
        <v>43296</v>
      </c>
      <c r="BH4" s="71">
        <f t="shared" si="0"/>
        <v>43297</v>
      </c>
      <c r="BI4" s="71">
        <f t="shared" si="0"/>
        <v>43298</v>
      </c>
      <c r="BJ4" s="71">
        <f t="shared" si="0"/>
        <v>43299</v>
      </c>
      <c r="BK4" s="71">
        <f t="shared" si="0"/>
        <v>43300</v>
      </c>
      <c r="BL4" s="71">
        <f t="shared" si="0"/>
        <v>43301</v>
      </c>
      <c r="BM4" s="71">
        <f t="shared" si="0"/>
        <v>43302</v>
      </c>
      <c r="BN4" s="71">
        <f t="shared" si="0"/>
        <v>43303</v>
      </c>
      <c r="BO4" s="71">
        <f t="shared" si="0"/>
        <v>43304</v>
      </c>
      <c r="BP4" s="71">
        <f t="shared" si="0"/>
        <v>43305</v>
      </c>
      <c r="BQ4" s="71">
        <f t="shared" si="0"/>
        <v>43306</v>
      </c>
      <c r="BR4" s="71">
        <f t="shared" si="0"/>
        <v>43307</v>
      </c>
      <c r="BS4" s="71">
        <f t="shared" si="0"/>
        <v>43308</v>
      </c>
      <c r="BT4" s="71">
        <f t="shared" si="0"/>
        <v>43309</v>
      </c>
      <c r="BU4" s="71">
        <f t="shared" si="0"/>
        <v>43310</v>
      </c>
      <c r="BV4" s="71">
        <f t="shared" si="0"/>
        <v>43311</v>
      </c>
      <c r="BW4" s="71">
        <f t="shared" si="0"/>
        <v>43312</v>
      </c>
      <c r="BX4" s="71">
        <f t="shared" ref="BX4:EI4" si="1">BW4+1</f>
        <v>43313</v>
      </c>
      <c r="BY4" s="71">
        <f t="shared" si="1"/>
        <v>43314</v>
      </c>
      <c r="BZ4" s="71">
        <f t="shared" si="1"/>
        <v>43315</v>
      </c>
      <c r="CA4" s="71">
        <f t="shared" si="1"/>
        <v>43316</v>
      </c>
      <c r="CB4" s="71">
        <f t="shared" si="1"/>
        <v>43317</v>
      </c>
      <c r="CC4" s="71">
        <f t="shared" si="1"/>
        <v>43318</v>
      </c>
      <c r="CD4" s="71">
        <f t="shared" si="1"/>
        <v>43319</v>
      </c>
      <c r="CE4" s="71">
        <f t="shared" si="1"/>
        <v>43320</v>
      </c>
      <c r="CF4" s="71">
        <f t="shared" si="1"/>
        <v>43321</v>
      </c>
      <c r="CG4" s="71">
        <f t="shared" si="1"/>
        <v>43322</v>
      </c>
      <c r="CH4" s="71">
        <f t="shared" si="1"/>
        <v>43323</v>
      </c>
      <c r="CI4" s="71">
        <f t="shared" si="1"/>
        <v>43324</v>
      </c>
      <c r="CJ4" s="71">
        <f t="shared" si="1"/>
        <v>43325</v>
      </c>
      <c r="CK4" s="71">
        <f t="shared" si="1"/>
        <v>43326</v>
      </c>
      <c r="CL4" s="71">
        <f t="shared" si="1"/>
        <v>43327</v>
      </c>
      <c r="CM4" s="71">
        <f t="shared" si="1"/>
        <v>43328</v>
      </c>
      <c r="CN4" s="71">
        <f t="shared" si="1"/>
        <v>43329</v>
      </c>
      <c r="CO4" s="71">
        <f t="shared" si="1"/>
        <v>43330</v>
      </c>
      <c r="CP4" s="71">
        <f t="shared" si="1"/>
        <v>43331</v>
      </c>
      <c r="CQ4" s="71">
        <f t="shared" si="1"/>
        <v>43332</v>
      </c>
      <c r="CR4" s="71">
        <f t="shared" si="1"/>
        <v>43333</v>
      </c>
      <c r="CS4" s="71">
        <f t="shared" si="1"/>
        <v>43334</v>
      </c>
      <c r="CT4" s="71">
        <f t="shared" si="1"/>
        <v>43335</v>
      </c>
      <c r="CU4" s="71">
        <f t="shared" si="1"/>
        <v>43336</v>
      </c>
      <c r="CV4" s="71">
        <f t="shared" si="1"/>
        <v>43337</v>
      </c>
      <c r="CW4" s="71">
        <f t="shared" si="1"/>
        <v>43338</v>
      </c>
      <c r="CX4" s="71">
        <f t="shared" si="1"/>
        <v>43339</v>
      </c>
      <c r="CY4" s="71">
        <f t="shared" si="1"/>
        <v>43340</v>
      </c>
      <c r="CZ4" s="71">
        <f t="shared" si="1"/>
        <v>43341</v>
      </c>
      <c r="DA4" s="71">
        <f t="shared" si="1"/>
        <v>43342</v>
      </c>
      <c r="DB4" s="71">
        <f t="shared" si="1"/>
        <v>43343</v>
      </c>
      <c r="DC4" s="71">
        <f t="shared" si="1"/>
        <v>43344</v>
      </c>
      <c r="DD4" s="71">
        <f t="shared" si="1"/>
        <v>43345</v>
      </c>
      <c r="DE4" s="71">
        <f t="shared" si="1"/>
        <v>43346</v>
      </c>
      <c r="DF4" s="71">
        <f t="shared" si="1"/>
        <v>43347</v>
      </c>
      <c r="DG4" s="71">
        <f t="shared" si="1"/>
        <v>43348</v>
      </c>
      <c r="DH4" s="71">
        <f t="shared" si="1"/>
        <v>43349</v>
      </c>
      <c r="DI4" s="71">
        <f t="shared" si="1"/>
        <v>43350</v>
      </c>
      <c r="DJ4" s="71">
        <f t="shared" si="1"/>
        <v>43351</v>
      </c>
      <c r="DK4" s="71">
        <f t="shared" si="1"/>
        <v>43352</v>
      </c>
      <c r="DL4" s="71">
        <f t="shared" si="1"/>
        <v>43353</v>
      </c>
      <c r="DM4" s="71">
        <f t="shared" si="1"/>
        <v>43354</v>
      </c>
      <c r="DN4" s="71">
        <f t="shared" si="1"/>
        <v>43355</v>
      </c>
      <c r="DO4" s="71">
        <f t="shared" si="1"/>
        <v>43356</v>
      </c>
      <c r="DP4" s="71">
        <f t="shared" si="1"/>
        <v>43357</v>
      </c>
      <c r="DQ4" s="71">
        <f t="shared" si="1"/>
        <v>43358</v>
      </c>
      <c r="DR4" s="71">
        <f t="shared" si="1"/>
        <v>43359</v>
      </c>
      <c r="DS4" s="71">
        <f t="shared" si="1"/>
        <v>43360</v>
      </c>
      <c r="DT4" s="71">
        <f t="shared" si="1"/>
        <v>43361</v>
      </c>
      <c r="DU4" s="71">
        <f t="shared" si="1"/>
        <v>43362</v>
      </c>
      <c r="DV4" s="71">
        <f t="shared" si="1"/>
        <v>43363</v>
      </c>
      <c r="DW4" s="71">
        <f t="shared" si="1"/>
        <v>43364</v>
      </c>
      <c r="DX4" s="71">
        <f t="shared" si="1"/>
        <v>43365</v>
      </c>
      <c r="DY4" s="71">
        <f t="shared" si="1"/>
        <v>43366</v>
      </c>
      <c r="DZ4" s="71">
        <f t="shared" si="1"/>
        <v>43367</v>
      </c>
      <c r="EA4" s="71">
        <f t="shared" si="1"/>
        <v>43368</v>
      </c>
      <c r="EB4" s="71">
        <f t="shared" si="1"/>
        <v>43369</v>
      </c>
      <c r="EC4" s="71">
        <f t="shared" si="1"/>
        <v>43370</v>
      </c>
      <c r="ED4" s="71">
        <f t="shared" si="1"/>
        <v>43371</v>
      </c>
      <c r="EE4" s="71">
        <f t="shared" si="1"/>
        <v>43372</v>
      </c>
      <c r="EF4" s="71">
        <f t="shared" si="1"/>
        <v>43373</v>
      </c>
      <c r="EG4" s="71">
        <f t="shared" si="1"/>
        <v>43374</v>
      </c>
      <c r="EH4" s="71">
        <f t="shared" si="1"/>
        <v>43375</v>
      </c>
      <c r="EI4" s="71">
        <f t="shared" si="1"/>
        <v>43376</v>
      </c>
      <c r="EJ4" s="71">
        <f t="shared" ref="EJ4:EM4" si="2">EI4+1</f>
        <v>43377</v>
      </c>
      <c r="EK4" s="71">
        <f t="shared" si="2"/>
        <v>43378</v>
      </c>
      <c r="EL4" s="71">
        <f t="shared" si="2"/>
        <v>43379</v>
      </c>
      <c r="EM4" s="71">
        <f t="shared" si="2"/>
        <v>43380</v>
      </c>
    </row>
    <row r="5" spans="1:143" ht="16.5">
      <c r="B5" s="54" t="s">
        <v>43</v>
      </c>
      <c r="C5" s="54" t="s">
        <v>40</v>
      </c>
      <c r="D5" s="6" t="s">
        <v>50</v>
      </c>
      <c r="E5" s="6"/>
      <c r="F5" s="57">
        <v>1</v>
      </c>
      <c r="G5" s="15">
        <f>MAX(F8:G16)-F8</f>
        <v>9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 t="s">
        <v>44</v>
      </c>
      <c r="C6" s="54" t="s">
        <v>36</v>
      </c>
      <c r="D6" s="10"/>
      <c r="E6" s="58"/>
      <c r="F6" s="10"/>
      <c r="G6" s="10"/>
      <c r="K6" s="115">
        <f>K4</f>
        <v>43248</v>
      </c>
      <c r="L6" s="115"/>
      <c r="M6" s="115"/>
      <c r="N6" s="115"/>
      <c r="O6" s="115"/>
      <c r="P6" s="115"/>
      <c r="Q6" s="115"/>
      <c r="R6" s="115">
        <f>R4</f>
        <v>43255</v>
      </c>
      <c r="S6" s="115"/>
      <c r="T6" s="115"/>
      <c r="U6" s="115"/>
      <c r="V6" s="115"/>
      <c r="W6" s="115"/>
      <c r="X6" s="115"/>
      <c r="Y6" s="115">
        <f>Y4</f>
        <v>43262</v>
      </c>
      <c r="Z6" s="115"/>
      <c r="AA6" s="115"/>
      <c r="AB6" s="115"/>
      <c r="AC6" s="115"/>
      <c r="AD6" s="115"/>
      <c r="AE6" s="115"/>
      <c r="AF6" s="115">
        <f>AF4</f>
        <v>43269</v>
      </c>
      <c r="AG6" s="115"/>
      <c r="AH6" s="115"/>
      <c r="AI6" s="115"/>
      <c r="AJ6" s="115"/>
      <c r="AK6" s="115"/>
      <c r="AL6" s="115"/>
      <c r="AM6" s="115">
        <f>AM4</f>
        <v>43276</v>
      </c>
      <c r="AN6" s="115"/>
      <c r="AO6" s="115"/>
      <c r="AP6" s="115"/>
      <c r="AQ6" s="115"/>
      <c r="AR6" s="115"/>
      <c r="AS6" s="115"/>
      <c r="AT6" s="115">
        <f>AT4</f>
        <v>43283</v>
      </c>
      <c r="AU6" s="115"/>
      <c r="AV6" s="115"/>
      <c r="AW6" s="115"/>
      <c r="AX6" s="115"/>
      <c r="AY6" s="115"/>
      <c r="AZ6" s="115"/>
      <c r="BA6" s="115">
        <f>BA4</f>
        <v>43290</v>
      </c>
      <c r="BB6" s="115"/>
      <c r="BC6" s="115"/>
      <c r="BD6" s="115"/>
      <c r="BE6" s="115"/>
      <c r="BF6" s="115"/>
      <c r="BG6" s="115"/>
      <c r="BH6" s="115">
        <f>BH4</f>
        <v>43297</v>
      </c>
      <c r="BI6" s="115"/>
      <c r="BJ6" s="115"/>
      <c r="BK6" s="115"/>
      <c r="BL6" s="115"/>
      <c r="BM6" s="115"/>
      <c r="BN6" s="115"/>
      <c r="BO6" s="115">
        <f>BO4</f>
        <v>43304</v>
      </c>
      <c r="BP6" s="115"/>
      <c r="BQ6" s="115"/>
      <c r="BR6" s="115"/>
      <c r="BS6" s="115"/>
      <c r="BT6" s="115"/>
      <c r="BU6" s="115"/>
      <c r="BV6" s="115">
        <f>BV4</f>
        <v>43311</v>
      </c>
      <c r="BW6" s="115"/>
      <c r="BX6" s="115"/>
      <c r="BY6" s="115"/>
      <c r="BZ6" s="115"/>
      <c r="CA6" s="115"/>
      <c r="CB6" s="115"/>
      <c r="CC6" s="115">
        <f>CC4</f>
        <v>43318</v>
      </c>
      <c r="CD6" s="115"/>
      <c r="CE6" s="115"/>
      <c r="CF6" s="115"/>
      <c r="CG6" s="115"/>
      <c r="CH6" s="115"/>
      <c r="CI6" s="115"/>
      <c r="CJ6" s="115">
        <f>CJ4</f>
        <v>43325</v>
      </c>
      <c r="CK6" s="115"/>
      <c r="CL6" s="115"/>
      <c r="CM6" s="115"/>
      <c r="CN6" s="115"/>
      <c r="CO6" s="115"/>
      <c r="CP6" s="115"/>
      <c r="CQ6" s="115">
        <f>CQ4</f>
        <v>43332</v>
      </c>
      <c r="CR6" s="115"/>
      <c r="CS6" s="115"/>
      <c r="CT6" s="115"/>
      <c r="CU6" s="115"/>
      <c r="CV6" s="115"/>
      <c r="CW6" s="115"/>
      <c r="CX6" s="115">
        <f>CX4</f>
        <v>43339</v>
      </c>
      <c r="CY6" s="115"/>
      <c r="CZ6" s="115"/>
      <c r="DA6" s="115"/>
      <c r="DB6" s="115"/>
      <c r="DC6" s="115"/>
      <c r="DD6" s="115"/>
      <c r="DE6" s="115">
        <f>DE4</f>
        <v>43346</v>
      </c>
      <c r="DF6" s="115"/>
      <c r="DG6" s="115"/>
      <c r="DH6" s="115"/>
      <c r="DI6" s="115"/>
      <c r="DJ6" s="115"/>
      <c r="DK6" s="115"/>
      <c r="DL6" s="115">
        <f>DL4</f>
        <v>43353</v>
      </c>
      <c r="DM6" s="115"/>
      <c r="DN6" s="115"/>
      <c r="DO6" s="115"/>
      <c r="DP6" s="115"/>
      <c r="DQ6" s="115"/>
      <c r="DR6" s="115"/>
      <c r="DS6" s="115">
        <f>DS4</f>
        <v>43360</v>
      </c>
      <c r="DT6" s="115"/>
      <c r="DU6" s="115"/>
      <c r="DV6" s="115"/>
      <c r="DW6" s="115"/>
      <c r="DX6" s="115"/>
      <c r="DY6" s="115"/>
      <c r="DZ6" s="115">
        <f>DZ4</f>
        <v>43367</v>
      </c>
      <c r="EA6" s="115"/>
      <c r="EB6" s="115"/>
      <c r="EC6" s="115"/>
      <c r="ED6" s="115"/>
      <c r="EE6" s="115"/>
      <c r="EF6" s="115"/>
      <c r="EG6" s="115">
        <f>EG4</f>
        <v>43374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>CHOOSE(WEEKDAY(T4,1),"日","一","二","三","四","五","六")</f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136</v>
      </c>
      <c r="C8" s="60"/>
      <c r="D8" s="60" t="str">
        <f>F3</f>
        <v>于浩洋</v>
      </c>
      <c r="E8" s="61"/>
      <c r="F8" s="63">
        <f>F4</f>
        <v>43250</v>
      </c>
      <c r="G8" s="63">
        <f>F8+H8-1</f>
        <v>43258</v>
      </c>
      <c r="H8" s="64">
        <f>MAX(F9:G16)-F8</f>
        <v>9</v>
      </c>
      <c r="I8" s="64">
        <f t="shared" ref="I8:I14" si="6">IF(OR(G8=0,F8=0),0,NETWORKDAYS(F8,G8))</f>
        <v>7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5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109" t="s">
        <v>138</v>
      </c>
      <c r="C9" s="109" t="s">
        <v>139</v>
      </c>
      <c r="D9" s="109" t="s">
        <v>140</v>
      </c>
      <c r="E9" s="110"/>
      <c r="F9" s="111">
        <f>F8+1</f>
        <v>43251</v>
      </c>
      <c r="G9" s="111">
        <f>IF(H9=0,F9,F9+H9-1)</f>
        <v>43255</v>
      </c>
      <c r="H9" s="112">
        <v>5</v>
      </c>
      <c r="I9" s="113">
        <f t="shared" si="6"/>
        <v>3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109" t="s">
        <v>141</v>
      </c>
      <c r="C10" s="109" t="s">
        <v>139</v>
      </c>
      <c r="D10" s="109" t="s">
        <v>140</v>
      </c>
      <c r="E10" s="110"/>
      <c r="F10" s="111">
        <f>F9+1</f>
        <v>43252</v>
      </c>
      <c r="G10" s="111">
        <f>IF(H10=0,F10,F10+H10-1)</f>
        <v>43256</v>
      </c>
      <c r="H10" s="112">
        <v>5</v>
      </c>
      <c r="I10" s="113">
        <f t="shared" si="6"/>
        <v>3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109" t="s">
        <v>142</v>
      </c>
      <c r="C11" s="109" t="s">
        <v>143</v>
      </c>
      <c r="D11" s="109" t="s">
        <v>140</v>
      </c>
      <c r="E11" s="110"/>
      <c r="F11" s="111">
        <f>F10+1</f>
        <v>43253</v>
      </c>
      <c r="G11" s="111">
        <f t="shared" ref="G11:G14" si="8">IF(H11=0,F11,F11+H11-1)</f>
        <v>43253</v>
      </c>
      <c r="H11" s="112">
        <v>1</v>
      </c>
      <c r="I11" s="113">
        <f t="shared" si="6"/>
        <v>0</v>
      </c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144</v>
      </c>
      <c r="C12" s="65"/>
      <c r="D12" s="65" t="s">
        <v>140</v>
      </c>
      <c r="E12" s="66"/>
      <c r="F12" s="27">
        <f t="shared" ref="F12:F13" si="9">F11+1</f>
        <v>43254</v>
      </c>
      <c r="G12" s="27">
        <f t="shared" si="8"/>
        <v>43258</v>
      </c>
      <c r="H12" s="68">
        <v>5</v>
      </c>
      <c r="I12" s="75">
        <f t="shared" si="6"/>
        <v>4</v>
      </c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4" customFormat="1" ht="16.5">
      <c r="A13" s="65" t="str">
        <f t="shared" ca="1" si="7"/>
        <v>1.5</v>
      </c>
      <c r="B13" s="109" t="s">
        <v>145</v>
      </c>
      <c r="C13" s="109"/>
      <c r="D13" s="109" t="s">
        <v>140</v>
      </c>
      <c r="E13" s="110"/>
      <c r="F13" s="111">
        <f t="shared" si="9"/>
        <v>43255</v>
      </c>
      <c r="G13" s="111">
        <f t="shared" si="8"/>
        <v>43255</v>
      </c>
      <c r="H13" s="112">
        <v>1</v>
      </c>
      <c r="I13" s="113">
        <f t="shared" si="6"/>
        <v>1</v>
      </c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s="44" customFormat="1" ht="16.5">
      <c r="A14" s="65" t="str">
        <f t="shared" ca="1" si="7"/>
        <v>1.6</v>
      </c>
      <c r="B14" s="65" t="s">
        <v>146</v>
      </c>
      <c r="C14" s="65"/>
      <c r="D14" s="65" t="s">
        <v>147</v>
      </c>
      <c r="E14" s="66"/>
      <c r="F14" s="27">
        <f>G13+1</f>
        <v>43256</v>
      </c>
      <c r="G14" s="27">
        <f t="shared" si="8"/>
        <v>43259</v>
      </c>
      <c r="H14" s="68">
        <v>4</v>
      </c>
      <c r="I14" s="75">
        <f t="shared" si="6"/>
        <v>4</v>
      </c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7"/>
      <c r="AX14" s="77"/>
      <c r="AY14" s="77"/>
      <c r="AZ14" s="77"/>
      <c r="BA14" s="77"/>
      <c r="BB14" s="77"/>
      <c r="BC14" s="77"/>
      <c r="BD14" s="77"/>
      <c r="BE14" s="77"/>
      <c r="BF14" s="77"/>
      <c r="BG14" s="77"/>
      <c r="BH14" s="77"/>
      <c r="BI14" s="77"/>
      <c r="BJ14" s="77"/>
      <c r="BK14" s="77"/>
      <c r="BL14" s="77"/>
      <c r="BM14" s="77"/>
      <c r="BN14" s="77"/>
      <c r="BO14" s="77"/>
      <c r="BP14" s="77"/>
      <c r="BQ14" s="77"/>
      <c r="BR14" s="77"/>
      <c r="BS14" s="77"/>
      <c r="BT14" s="77"/>
      <c r="BU14" s="77"/>
      <c r="BV14" s="77"/>
      <c r="BW14" s="77"/>
      <c r="BX14" s="77"/>
      <c r="BY14" s="77"/>
      <c r="BZ14" s="77"/>
      <c r="CA14" s="77"/>
      <c r="CB14" s="77"/>
      <c r="CC14" s="77"/>
      <c r="CD14" s="77"/>
      <c r="CE14" s="77"/>
      <c r="CF14" s="77"/>
      <c r="CG14" s="77"/>
      <c r="CH14" s="77"/>
      <c r="CI14" s="77"/>
      <c r="CJ14" s="77"/>
      <c r="CK14" s="77"/>
      <c r="CL14" s="77"/>
      <c r="CM14" s="77"/>
      <c r="CN14" s="77"/>
      <c r="CO14" s="77"/>
      <c r="CP14" s="77"/>
      <c r="CQ14" s="77"/>
      <c r="CR14" s="77"/>
      <c r="CS14" s="77"/>
      <c r="CT14" s="77"/>
      <c r="CU14" s="77"/>
      <c r="CV14" s="77"/>
      <c r="CW14" s="77"/>
      <c r="CX14" s="77"/>
      <c r="CY14" s="77"/>
      <c r="CZ14" s="77"/>
      <c r="DA14" s="77"/>
      <c r="DB14" s="77"/>
      <c r="DC14" s="77"/>
      <c r="DD14" s="77"/>
      <c r="DE14" s="77"/>
      <c r="DF14" s="77"/>
      <c r="DG14" s="77"/>
      <c r="DH14" s="77"/>
      <c r="DI14" s="77"/>
      <c r="DJ14" s="77"/>
      <c r="DK14" s="77"/>
      <c r="DL14" s="77"/>
      <c r="DM14" s="77"/>
      <c r="DN14" s="77"/>
      <c r="DO14" s="77"/>
      <c r="DP14" s="77"/>
      <c r="DQ14" s="77"/>
      <c r="DR14" s="77"/>
      <c r="DS14" s="77"/>
      <c r="DT14" s="77"/>
      <c r="DU14" s="77"/>
      <c r="DV14" s="77"/>
      <c r="DW14" s="77"/>
      <c r="DX14" s="77"/>
      <c r="DY14" s="77"/>
      <c r="DZ14" s="77"/>
      <c r="EA14" s="77"/>
      <c r="EB14" s="77"/>
      <c r="EC14" s="77"/>
      <c r="ED14" s="77"/>
      <c r="EE14" s="77"/>
      <c r="EF14" s="77"/>
      <c r="EG14" s="77"/>
      <c r="EH14" s="77"/>
      <c r="EI14" s="77"/>
      <c r="EJ14" s="77"/>
      <c r="EK14" s="77"/>
      <c r="EL14" s="77"/>
      <c r="EM14" s="77"/>
    </row>
    <row r="15" spans="1:143" s="45" customFormat="1" ht="13.5">
      <c r="A15" s="32" t="str">
        <f t="shared" ca="1" si="7"/>
        <v>1.7</v>
      </c>
      <c r="B15" s="38" t="s">
        <v>68</v>
      </c>
      <c r="C15" s="38"/>
      <c r="D15" s="38"/>
      <c r="E15" s="69"/>
      <c r="F15" s="40"/>
      <c r="G15" s="40"/>
      <c r="H15" s="36"/>
      <c r="I15" s="41"/>
      <c r="J15" s="81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  <c r="AU15" s="77"/>
      <c r="AV15" s="77"/>
      <c r="AW15" s="77"/>
      <c r="AX15" s="77"/>
      <c r="AY15" s="77"/>
      <c r="AZ15" s="77"/>
      <c r="BA15" s="77"/>
      <c r="BB15" s="77"/>
      <c r="BC15" s="77"/>
      <c r="BD15" s="77"/>
      <c r="BE15" s="77"/>
      <c r="BF15" s="77"/>
      <c r="BG15" s="77"/>
      <c r="BH15" s="77"/>
      <c r="BI15" s="77"/>
      <c r="BJ15" s="77"/>
      <c r="BK15" s="77"/>
      <c r="BL15" s="77"/>
      <c r="BM15" s="77"/>
      <c r="BN15" s="77"/>
      <c r="BO15" s="77"/>
      <c r="BP15" s="77"/>
      <c r="BQ15" s="77"/>
      <c r="BR15" s="77"/>
      <c r="BS15" s="77"/>
      <c r="BT15" s="77"/>
      <c r="BU15" s="77"/>
      <c r="BV15" s="77"/>
      <c r="BW15" s="77"/>
      <c r="BX15" s="77"/>
      <c r="BY15" s="77"/>
      <c r="BZ15" s="77"/>
      <c r="CA15" s="77"/>
      <c r="CB15" s="77"/>
      <c r="CC15" s="77"/>
      <c r="CD15" s="77"/>
      <c r="CE15" s="77"/>
      <c r="CF15" s="77"/>
      <c r="CG15" s="77"/>
      <c r="CH15" s="77"/>
      <c r="CI15" s="77"/>
      <c r="CJ15" s="77"/>
      <c r="CK15" s="77"/>
      <c r="CL15" s="77"/>
      <c r="CM15" s="77"/>
      <c r="CN15" s="77"/>
      <c r="CO15" s="77"/>
      <c r="CP15" s="77"/>
      <c r="CQ15" s="77"/>
      <c r="CR15" s="77"/>
      <c r="CS15" s="77"/>
      <c r="CT15" s="77"/>
      <c r="CU15" s="77"/>
      <c r="CV15" s="77"/>
      <c r="CW15" s="77"/>
      <c r="CX15" s="77"/>
      <c r="CY15" s="77"/>
      <c r="CZ15" s="77"/>
      <c r="DA15" s="77"/>
      <c r="DB15" s="77"/>
      <c r="DC15" s="77"/>
      <c r="DD15" s="77"/>
      <c r="DE15" s="77"/>
      <c r="DF15" s="77"/>
      <c r="DG15" s="77"/>
      <c r="DH15" s="77"/>
      <c r="DI15" s="77"/>
      <c r="DJ15" s="77"/>
      <c r="DK15" s="77"/>
      <c r="DL15" s="77"/>
      <c r="DM15" s="77"/>
      <c r="DN15" s="77"/>
      <c r="DO15" s="77"/>
      <c r="DP15" s="77"/>
      <c r="DQ15" s="77"/>
      <c r="DR15" s="77"/>
      <c r="DS15" s="77"/>
      <c r="DT15" s="77"/>
      <c r="DU15" s="77"/>
      <c r="DV15" s="77"/>
      <c r="DW15" s="77"/>
      <c r="DX15" s="77"/>
      <c r="DY15" s="77"/>
      <c r="DZ15" s="77"/>
      <c r="EA15" s="77"/>
      <c r="EB15" s="77"/>
      <c r="EC15" s="77"/>
      <c r="ED15" s="77"/>
      <c r="EE15" s="77"/>
      <c r="EF15" s="77"/>
      <c r="EG15" s="77"/>
      <c r="EH15" s="77"/>
      <c r="EI15" s="77"/>
      <c r="EJ15" s="77"/>
      <c r="EK15" s="77"/>
      <c r="EL15" s="77"/>
      <c r="EM15" s="77"/>
    </row>
    <row r="16" spans="1:143" ht="20.100000000000001" customHeight="1">
      <c r="A16" s="121" t="s">
        <v>89</v>
      </c>
      <c r="B16" s="121"/>
    </row>
    <row r="17" spans="1:10" ht="260.10000000000002" customHeight="1">
      <c r="A17" s="126" t="s">
        <v>148</v>
      </c>
      <c r="B17" s="128"/>
      <c r="C17" s="128"/>
      <c r="D17" s="128"/>
      <c r="E17" s="128"/>
      <c r="F17" s="128"/>
      <c r="G17" s="128"/>
      <c r="H17" s="128"/>
      <c r="I17" s="128"/>
      <c r="J17" s="128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7:J17"/>
    <mergeCell ref="DL6:DR6"/>
    <mergeCell ref="DS6:DY6"/>
    <mergeCell ref="DZ6:EF6"/>
    <mergeCell ref="EG6:EM6"/>
    <mergeCell ref="A16:B16"/>
  </mergeCells>
  <phoneticPr fontId="13" type="noConversion"/>
  <conditionalFormatting sqref="K7:BN7">
    <cfRule type="expression" dxfId="111" priority="41">
      <formula>AND(TODAY()&gt;=K4,TODAY()&lt;L4)</formula>
    </cfRule>
  </conditionalFormatting>
  <conditionalFormatting sqref="BO7:BU7">
    <cfRule type="expression" dxfId="110" priority="40">
      <formula>AND(TODAY()&gt;=BO4,TODAY()&lt;BP4)</formula>
    </cfRule>
  </conditionalFormatting>
  <conditionalFormatting sqref="BV7:CB7">
    <cfRule type="expression" dxfId="109" priority="39">
      <formula>AND(TODAY()&gt;=BV4,TODAY()&lt;BW4)</formula>
    </cfRule>
  </conditionalFormatting>
  <conditionalFormatting sqref="CC7:CI7">
    <cfRule type="expression" dxfId="108" priority="38">
      <formula>AND(TODAY()&gt;=CC4,TODAY()&lt;CD4)</formula>
    </cfRule>
  </conditionalFormatting>
  <conditionalFormatting sqref="CJ7:CP7">
    <cfRule type="expression" dxfId="107" priority="37">
      <formula>AND(TODAY()&gt;=CJ4,TODAY()&lt;CK4)</formula>
    </cfRule>
  </conditionalFormatting>
  <conditionalFormatting sqref="CQ7:CW7">
    <cfRule type="expression" dxfId="106" priority="36">
      <formula>AND(TODAY()&gt;=CQ4,TODAY()&lt;CR4)</formula>
    </cfRule>
  </conditionalFormatting>
  <conditionalFormatting sqref="CX7:DD7">
    <cfRule type="expression" dxfId="105" priority="35">
      <formula>AND(TODAY()&gt;=CX4,TODAY()&lt;CY4)</formula>
    </cfRule>
  </conditionalFormatting>
  <conditionalFormatting sqref="DE7:DK7">
    <cfRule type="expression" dxfId="104" priority="34">
      <formula>AND(TODAY()&gt;=DE4,TODAY()&lt;DF4)</formula>
    </cfRule>
  </conditionalFormatting>
  <conditionalFormatting sqref="DL7:DR7">
    <cfRule type="expression" dxfId="103" priority="33">
      <formula>AND(TODAY()&gt;=DL4,TODAY()&lt;DM4)</formula>
    </cfRule>
  </conditionalFormatting>
  <conditionalFormatting sqref="DS7:DY7">
    <cfRule type="expression" dxfId="102" priority="32">
      <formula>AND(TODAY()&gt;=DS4,TODAY()&lt;DT4)</formula>
    </cfRule>
  </conditionalFormatting>
  <conditionalFormatting sqref="DZ7:EF7">
    <cfRule type="expression" dxfId="101" priority="31">
      <formula>AND(TODAY()&gt;=DZ4,TODAY()&lt;EA4)</formula>
    </cfRule>
  </conditionalFormatting>
  <conditionalFormatting sqref="EG7:EL7">
    <cfRule type="expression" dxfId="100" priority="30">
      <formula>AND(TODAY()&gt;=EG4,TODAY()&lt;EH4)</formula>
    </cfRule>
  </conditionalFormatting>
  <conditionalFormatting sqref="EM7">
    <cfRule type="expression" dxfId="99" priority="44">
      <formula>AND(TODAY()&gt;=EM4,TODAY()&lt;#REF!)</formula>
    </cfRule>
  </conditionalFormatting>
  <conditionalFormatting sqref="I15">
    <cfRule type="dataBar" priority="27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{6655953E-A427-4776-8A02-A993E8F24B14}</x14:id>
        </ext>
      </extLst>
    </cfRule>
  </conditionalFormatting>
  <conditionalFormatting sqref="A17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{64DD5332-0DBC-4E23-B270-982B7073F9F6}</x14:id>
        </ext>
      </extLst>
    </cfRule>
  </conditionalFormatting>
  <conditionalFormatting sqref="K1:AR1048576">
    <cfRule type="expression" dxfId="98" priority="8">
      <formula>MOD(columu(),2)</formula>
    </cfRule>
  </conditionalFormatting>
  <conditionalFormatting sqref="K8:EM15">
    <cfRule type="expression" dxfId="97" priority="42">
      <formula>K$4=TODAY()</formula>
    </cfRule>
    <cfRule type="expression" dxfId="96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5953E-A427-4776-8A02-A993E8F24B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4DD5332-0DBC-4E23-B270-982B7073F9F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小组信息!$B$4:$B$32</xm:f>
          </x14:formula1>
          <xm:sqref>B3:C6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M15"/>
  <sheetViews>
    <sheetView showGridLines="0" workbookViewId="0">
      <pane xSplit="10" topLeftCell="K1" activePane="topRight" state="frozen"/>
      <selection pane="topRight" activeCell="C12" sqref="C12"/>
    </sheetView>
  </sheetViews>
  <sheetFormatPr defaultColWidth="9.140625" defaultRowHeight="12.75"/>
  <cols>
    <col min="1" max="1" width="9.7109375" style="11" customWidth="1"/>
    <col min="2" max="2" width="22.7109375" style="13" customWidth="1"/>
    <col min="3" max="3" width="27.140625" style="13" customWidth="1"/>
    <col min="4" max="4" width="12.7109375" style="13" customWidth="1"/>
    <col min="5" max="5" width="4.85546875" style="46" hidden="1" customWidth="1"/>
    <col min="6" max="7" width="22.7109375" style="13" customWidth="1"/>
    <col min="8" max="9" width="12.7109375" style="13" customWidth="1"/>
    <col min="10" max="10" width="32.7109375" style="13" customWidth="1"/>
    <col min="11" max="66" width="2.42578125" style="13" customWidth="1"/>
    <col min="67" max="67" width="2.42578125" style="47" customWidth="1"/>
    <col min="68" max="143" width="2.42578125" style="48" customWidth="1"/>
    <col min="144" max="16384" width="9.140625" style="48"/>
  </cols>
  <sheetData>
    <row r="1" spans="1:143" s="42" customFormat="1" ht="21">
      <c r="A1" s="117" t="s">
        <v>149</v>
      </c>
      <c r="B1" s="117"/>
      <c r="C1" s="117"/>
      <c r="D1" s="117"/>
      <c r="E1" s="117"/>
      <c r="F1" s="117"/>
      <c r="G1" s="117"/>
      <c r="H1" s="1"/>
      <c r="I1" s="1"/>
      <c r="J1" s="1"/>
      <c r="K1" s="70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spans="1:143" s="42" customFormat="1" ht="20.100000000000001" customHeight="1">
      <c r="A2" s="123" t="s">
        <v>70</v>
      </c>
      <c r="B2" s="123"/>
      <c r="C2" s="49"/>
      <c r="D2" s="50"/>
      <c r="E2" s="51"/>
      <c r="F2" s="124"/>
      <c r="G2" s="124"/>
      <c r="H2" s="1"/>
      <c r="I2" s="5"/>
      <c r="J2" s="1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78"/>
    </row>
    <row r="3" spans="1:143" ht="16.5">
      <c r="A3" s="6" t="s">
        <v>71</v>
      </c>
      <c r="B3" s="8" t="s">
        <v>26</v>
      </c>
      <c r="C3" s="8" t="s">
        <v>36</v>
      </c>
      <c r="D3" s="6" t="s">
        <v>48</v>
      </c>
      <c r="E3" s="6"/>
      <c r="F3" s="52" t="str">
        <f>B3</f>
        <v>惠鹏程</v>
      </c>
      <c r="G3" s="53"/>
      <c r="H3" s="10"/>
      <c r="I3" s="10"/>
      <c r="J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</row>
    <row r="4" spans="1:143" ht="16.5">
      <c r="B4" s="54" t="s">
        <v>29</v>
      </c>
      <c r="C4" s="54" t="s">
        <v>37</v>
      </c>
      <c r="D4" s="6" t="s">
        <v>49</v>
      </c>
      <c r="E4" s="6"/>
      <c r="F4" s="55">
        <f>二维码过闸项目建设!G16</f>
        <v>43250</v>
      </c>
      <c r="G4" s="56" t="s">
        <v>137</v>
      </c>
      <c r="K4" s="71">
        <f>F4-WEEKDAY(F4,1)+2+7*(F5-1)</f>
        <v>43248</v>
      </c>
      <c r="L4" s="71">
        <f t="shared" ref="L4:BW4" si="0">K4+1</f>
        <v>43249</v>
      </c>
      <c r="M4" s="71">
        <f t="shared" si="0"/>
        <v>43250</v>
      </c>
      <c r="N4" s="71">
        <f t="shared" si="0"/>
        <v>43251</v>
      </c>
      <c r="O4" s="71">
        <f t="shared" si="0"/>
        <v>43252</v>
      </c>
      <c r="P4" s="71">
        <f t="shared" si="0"/>
        <v>43253</v>
      </c>
      <c r="Q4" s="71">
        <f t="shared" si="0"/>
        <v>43254</v>
      </c>
      <c r="R4" s="71">
        <f t="shared" si="0"/>
        <v>43255</v>
      </c>
      <c r="S4" s="71">
        <f t="shared" si="0"/>
        <v>43256</v>
      </c>
      <c r="T4" s="71">
        <f t="shared" si="0"/>
        <v>43257</v>
      </c>
      <c r="U4" s="71">
        <f t="shared" si="0"/>
        <v>43258</v>
      </c>
      <c r="V4" s="71">
        <f t="shared" si="0"/>
        <v>43259</v>
      </c>
      <c r="W4" s="71">
        <f t="shared" si="0"/>
        <v>43260</v>
      </c>
      <c r="X4" s="71">
        <f t="shared" si="0"/>
        <v>43261</v>
      </c>
      <c r="Y4" s="71">
        <f t="shared" si="0"/>
        <v>43262</v>
      </c>
      <c r="Z4" s="71">
        <f t="shared" si="0"/>
        <v>43263</v>
      </c>
      <c r="AA4" s="71">
        <f t="shared" si="0"/>
        <v>43264</v>
      </c>
      <c r="AB4" s="71">
        <f t="shared" si="0"/>
        <v>43265</v>
      </c>
      <c r="AC4" s="71">
        <f t="shared" si="0"/>
        <v>43266</v>
      </c>
      <c r="AD4" s="71">
        <f t="shared" si="0"/>
        <v>43267</v>
      </c>
      <c r="AE4" s="71">
        <f t="shared" si="0"/>
        <v>43268</v>
      </c>
      <c r="AF4" s="71">
        <f t="shared" si="0"/>
        <v>43269</v>
      </c>
      <c r="AG4" s="71">
        <f t="shared" si="0"/>
        <v>43270</v>
      </c>
      <c r="AH4" s="71">
        <f t="shared" si="0"/>
        <v>43271</v>
      </c>
      <c r="AI4" s="71">
        <f t="shared" si="0"/>
        <v>43272</v>
      </c>
      <c r="AJ4" s="71">
        <f t="shared" si="0"/>
        <v>43273</v>
      </c>
      <c r="AK4" s="71">
        <f t="shared" si="0"/>
        <v>43274</v>
      </c>
      <c r="AL4" s="71">
        <f t="shared" si="0"/>
        <v>43275</v>
      </c>
      <c r="AM4" s="71">
        <f t="shared" si="0"/>
        <v>43276</v>
      </c>
      <c r="AN4" s="71">
        <f t="shared" si="0"/>
        <v>43277</v>
      </c>
      <c r="AO4" s="71">
        <f t="shared" si="0"/>
        <v>43278</v>
      </c>
      <c r="AP4" s="71">
        <f t="shared" si="0"/>
        <v>43279</v>
      </c>
      <c r="AQ4" s="71">
        <f t="shared" si="0"/>
        <v>43280</v>
      </c>
      <c r="AR4" s="71">
        <f t="shared" si="0"/>
        <v>43281</v>
      </c>
      <c r="AS4" s="71">
        <f t="shared" si="0"/>
        <v>43282</v>
      </c>
      <c r="AT4" s="71">
        <f t="shared" si="0"/>
        <v>43283</v>
      </c>
      <c r="AU4" s="71">
        <f t="shared" si="0"/>
        <v>43284</v>
      </c>
      <c r="AV4" s="71">
        <f t="shared" si="0"/>
        <v>43285</v>
      </c>
      <c r="AW4" s="71">
        <f t="shared" si="0"/>
        <v>43286</v>
      </c>
      <c r="AX4" s="71">
        <f t="shared" si="0"/>
        <v>43287</v>
      </c>
      <c r="AY4" s="71">
        <f t="shared" si="0"/>
        <v>43288</v>
      </c>
      <c r="AZ4" s="71">
        <f t="shared" si="0"/>
        <v>43289</v>
      </c>
      <c r="BA4" s="71">
        <f t="shared" si="0"/>
        <v>43290</v>
      </c>
      <c r="BB4" s="71">
        <f t="shared" si="0"/>
        <v>43291</v>
      </c>
      <c r="BC4" s="71">
        <f t="shared" si="0"/>
        <v>43292</v>
      </c>
      <c r="BD4" s="71">
        <f t="shared" si="0"/>
        <v>43293</v>
      </c>
      <c r="BE4" s="71">
        <f t="shared" si="0"/>
        <v>43294</v>
      </c>
      <c r="BF4" s="71">
        <f t="shared" si="0"/>
        <v>43295</v>
      </c>
      <c r="BG4" s="71">
        <f t="shared" si="0"/>
        <v>43296</v>
      </c>
      <c r="BH4" s="71">
        <f t="shared" si="0"/>
        <v>43297</v>
      </c>
      <c r="BI4" s="71">
        <f t="shared" si="0"/>
        <v>43298</v>
      </c>
      <c r="BJ4" s="71">
        <f t="shared" si="0"/>
        <v>43299</v>
      </c>
      <c r="BK4" s="71">
        <f t="shared" si="0"/>
        <v>43300</v>
      </c>
      <c r="BL4" s="71">
        <f t="shared" si="0"/>
        <v>43301</v>
      </c>
      <c r="BM4" s="71">
        <f t="shared" si="0"/>
        <v>43302</v>
      </c>
      <c r="BN4" s="71">
        <f t="shared" si="0"/>
        <v>43303</v>
      </c>
      <c r="BO4" s="71">
        <f t="shared" si="0"/>
        <v>43304</v>
      </c>
      <c r="BP4" s="71">
        <f t="shared" si="0"/>
        <v>43305</v>
      </c>
      <c r="BQ4" s="71">
        <f t="shared" si="0"/>
        <v>43306</v>
      </c>
      <c r="BR4" s="71">
        <f t="shared" si="0"/>
        <v>43307</v>
      </c>
      <c r="BS4" s="71">
        <f t="shared" si="0"/>
        <v>43308</v>
      </c>
      <c r="BT4" s="71">
        <f t="shared" si="0"/>
        <v>43309</v>
      </c>
      <c r="BU4" s="71">
        <f t="shared" si="0"/>
        <v>43310</v>
      </c>
      <c r="BV4" s="71">
        <f t="shared" si="0"/>
        <v>43311</v>
      </c>
      <c r="BW4" s="71">
        <f t="shared" si="0"/>
        <v>43312</v>
      </c>
      <c r="BX4" s="71">
        <f t="shared" ref="BX4:EI4" si="1">BW4+1</f>
        <v>43313</v>
      </c>
      <c r="BY4" s="71">
        <f t="shared" si="1"/>
        <v>43314</v>
      </c>
      <c r="BZ4" s="71">
        <f t="shared" si="1"/>
        <v>43315</v>
      </c>
      <c r="CA4" s="71">
        <f t="shared" si="1"/>
        <v>43316</v>
      </c>
      <c r="CB4" s="71">
        <f t="shared" si="1"/>
        <v>43317</v>
      </c>
      <c r="CC4" s="71">
        <f t="shared" si="1"/>
        <v>43318</v>
      </c>
      <c r="CD4" s="71">
        <f t="shared" si="1"/>
        <v>43319</v>
      </c>
      <c r="CE4" s="71">
        <f t="shared" si="1"/>
        <v>43320</v>
      </c>
      <c r="CF4" s="71">
        <f t="shared" si="1"/>
        <v>43321</v>
      </c>
      <c r="CG4" s="71">
        <f t="shared" si="1"/>
        <v>43322</v>
      </c>
      <c r="CH4" s="71">
        <f t="shared" si="1"/>
        <v>43323</v>
      </c>
      <c r="CI4" s="71">
        <f t="shared" si="1"/>
        <v>43324</v>
      </c>
      <c r="CJ4" s="71">
        <f t="shared" si="1"/>
        <v>43325</v>
      </c>
      <c r="CK4" s="71">
        <f t="shared" si="1"/>
        <v>43326</v>
      </c>
      <c r="CL4" s="71">
        <f t="shared" si="1"/>
        <v>43327</v>
      </c>
      <c r="CM4" s="71">
        <f t="shared" si="1"/>
        <v>43328</v>
      </c>
      <c r="CN4" s="71">
        <f t="shared" si="1"/>
        <v>43329</v>
      </c>
      <c r="CO4" s="71">
        <f t="shared" si="1"/>
        <v>43330</v>
      </c>
      <c r="CP4" s="71">
        <f t="shared" si="1"/>
        <v>43331</v>
      </c>
      <c r="CQ4" s="71">
        <f t="shared" si="1"/>
        <v>43332</v>
      </c>
      <c r="CR4" s="71">
        <f t="shared" si="1"/>
        <v>43333</v>
      </c>
      <c r="CS4" s="71">
        <f t="shared" si="1"/>
        <v>43334</v>
      </c>
      <c r="CT4" s="71">
        <f t="shared" si="1"/>
        <v>43335</v>
      </c>
      <c r="CU4" s="71">
        <f t="shared" si="1"/>
        <v>43336</v>
      </c>
      <c r="CV4" s="71">
        <f t="shared" si="1"/>
        <v>43337</v>
      </c>
      <c r="CW4" s="71">
        <f t="shared" si="1"/>
        <v>43338</v>
      </c>
      <c r="CX4" s="71">
        <f t="shared" si="1"/>
        <v>43339</v>
      </c>
      <c r="CY4" s="71">
        <f t="shared" si="1"/>
        <v>43340</v>
      </c>
      <c r="CZ4" s="71">
        <f t="shared" si="1"/>
        <v>43341</v>
      </c>
      <c r="DA4" s="71">
        <f t="shared" si="1"/>
        <v>43342</v>
      </c>
      <c r="DB4" s="71">
        <f t="shared" si="1"/>
        <v>43343</v>
      </c>
      <c r="DC4" s="71">
        <f t="shared" si="1"/>
        <v>43344</v>
      </c>
      <c r="DD4" s="71">
        <f t="shared" si="1"/>
        <v>43345</v>
      </c>
      <c r="DE4" s="71">
        <f t="shared" si="1"/>
        <v>43346</v>
      </c>
      <c r="DF4" s="71">
        <f t="shared" si="1"/>
        <v>43347</v>
      </c>
      <c r="DG4" s="71">
        <f t="shared" si="1"/>
        <v>43348</v>
      </c>
      <c r="DH4" s="71">
        <f t="shared" si="1"/>
        <v>43349</v>
      </c>
      <c r="DI4" s="71">
        <f t="shared" si="1"/>
        <v>43350</v>
      </c>
      <c r="DJ4" s="71">
        <f t="shared" si="1"/>
        <v>43351</v>
      </c>
      <c r="DK4" s="71">
        <f t="shared" si="1"/>
        <v>43352</v>
      </c>
      <c r="DL4" s="71">
        <f t="shared" si="1"/>
        <v>43353</v>
      </c>
      <c r="DM4" s="71">
        <f t="shared" si="1"/>
        <v>43354</v>
      </c>
      <c r="DN4" s="71">
        <f t="shared" si="1"/>
        <v>43355</v>
      </c>
      <c r="DO4" s="71">
        <f t="shared" si="1"/>
        <v>43356</v>
      </c>
      <c r="DP4" s="71">
        <f t="shared" si="1"/>
        <v>43357</v>
      </c>
      <c r="DQ4" s="71">
        <f t="shared" si="1"/>
        <v>43358</v>
      </c>
      <c r="DR4" s="71">
        <f t="shared" si="1"/>
        <v>43359</v>
      </c>
      <c r="DS4" s="71">
        <f t="shared" si="1"/>
        <v>43360</v>
      </c>
      <c r="DT4" s="71">
        <f t="shared" si="1"/>
        <v>43361</v>
      </c>
      <c r="DU4" s="71">
        <f t="shared" si="1"/>
        <v>43362</v>
      </c>
      <c r="DV4" s="71">
        <f t="shared" si="1"/>
        <v>43363</v>
      </c>
      <c r="DW4" s="71">
        <f t="shared" si="1"/>
        <v>43364</v>
      </c>
      <c r="DX4" s="71">
        <f t="shared" si="1"/>
        <v>43365</v>
      </c>
      <c r="DY4" s="71">
        <f t="shared" si="1"/>
        <v>43366</v>
      </c>
      <c r="DZ4" s="71">
        <f t="shared" si="1"/>
        <v>43367</v>
      </c>
      <c r="EA4" s="71">
        <f t="shared" si="1"/>
        <v>43368</v>
      </c>
      <c r="EB4" s="71">
        <f t="shared" si="1"/>
        <v>43369</v>
      </c>
      <c r="EC4" s="71">
        <f t="shared" si="1"/>
        <v>43370</v>
      </c>
      <c r="ED4" s="71">
        <f t="shared" si="1"/>
        <v>43371</v>
      </c>
      <c r="EE4" s="71">
        <f t="shared" si="1"/>
        <v>43372</v>
      </c>
      <c r="EF4" s="71">
        <f t="shared" si="1"/>
        <v>43373</v>
      </c>
      <c r="EG4" s="71">
        <f t="shared" si="1"/>
        <v>43374</v>
      </c>
      <c r="EH4" s="71">
        <f t="shared" si="1"/>
        <v>43375</v>
      </c>
      <c r="EI4" s="71">
        <f t="shared" si="1"/>
        <v>43376</v>
      </c>
      <c r="EJ4" s="71">
        <f t="shared" ref="EJ4:EM4" si="2">EI4+1</f>
        <v>43377</v>
      </c>
      <c r="EK4" s="71">
        <f t="shared" si="2"/>
        <v>43378</v>
      </c>
      <c r="EL4" s="71">
        <f t="shared" si="2"/>
        <v>43379</v>
      </c>
      <c r="EM4" s="71">
        <f t="shared" si="2"/>
        <v>43380</v>
      </c>
    </row>
    <row r="5" spans="1:143" ht="16.5">
      <c r="B5" s="54"/>
      <c r="C5" s="54" t="s">
        <v>40</v>
      </c>
      <c r="D5" s="6" t="s">
        <v>50</v>
      </c>
      <c r="E5" s="6"/>
      <c r="F5" s="57">
        <v>1</v>
      </c>
      <c r="G5" s="15">
        <f>MAX(F8:G15)-F8</f>
        <v>13</v>
      </c>
      <c r="K5" s="116" t="str">
        <f>"Week "&amp;(K4-($F$4-WEEKDAY($F$4,1)+2))/7+1</f>
        <v>Week 1</v>
      </c>
      <c r="L5" s="116"/>
      <c r="M5" s="116"/>
      <c r="N5" s="116"/>
      <c r="O5" s="116"/>
      <c r="P5" s="116"/>
      <c r="Q5" s="116"/>
      <c r="R5" s="116" t="str">
        <f>"Week "&amp;(R4-($F$4-WEEKDAY($F$4,1)+2))/7+1</f>
        <v>Week 2</v>
      </c>
      <c r="S5" s="116"/>
      <c r="T5" s="116"/>
      <c r="U5" s="116"/>
      <c r="V5" s="116"/>
      <c r="W5" s="116"/>
      <c r="X5" s="116"/>
      <c r="Y5" s="116" t="str">
        <f>"Week "&amp;(Y4-($F$4-WEEKDAY($F$4,1)+2))/7+1</f>
        <v>Week 3</v>
      </c>
      <c r="Z5" s="116"/>
      <c r="AA5" s="116"/>
      <c r="AB5" s="116"/>
      <c r="AC5" s="116"/>
      <c r="AD5" s="116"/>
      <c r="AE5" s="116"/>
      <c r="AF5" s="116" t="str">
        <f>"Week "&amp;(AF4-($F$4-WEEKDAY($F$4,1)+2))/7+1</f>
        <v>Week 4</v>
      </c>
      <c r="AG5" s="116"/>
      <c r="AH5" s="116"/>
      <c r="AI5" s="116"/>
      <c r="AJ5" s="116"/>
      <c r="AK5" s="116"/>
      <c r="AL5" s="116"/>
      <c r="AM5" s="116" t="str">
        <f>"Week "&amp;(AM4-($F$4-WEEKDAY($F$4,1)+2))/7+1</f>
        <v>Week 5</v>
      </c>
      <c r="AN5" s="116"/>
      <c r="AO5" s="116"/>
      <c r="AP5" s="116"/>
      <c r="AQ5" s="116"/>
      <c r="AR5" s="116"/>
      <c r="AS5" s="116"/>
      <c r="AT5" s="116" t="str">
        <f>"Week "&amp;(AT4-($F$4-WEEKDAY($F$4,1)+2))/7+1</f>
        <v>Week 6</v>
      </c>
      <c r="AU5" s="116"/>
      <c r="AV5" s="116"/>
      <c r="AW5" s="116"/>
      <c r="AX5" s="116"/>
      <c r="AY5" s="116"/>
      <c r="AZ5" s="116"/>
      <c r="BA5" s="116" t="str">
        <f>"Week "&amp;(BA4-($F$4-WEEKDAY($F$4,1)+2))/7+1</f>
        <v>Week 7</v>
      </c>
      <c r="BB5" s="116"/>
      <c r="BC5" s="116"/>
      <c r="BD5" s="116"/>
      <c r="BE5" s="116"/>
      <c r="BF5" s="116"/>
      <c r="BG5" s="116"/>
      <c r="BH5" s="116" t="str">
        <f>"Week "&amp;(BH4-($F$4-WEEKDAY($F$4,1)+2))/7+1</f>
        <v>Week 8</v>
      </c>
      <c r="BI5" s="116"/>
      <c r="BJ5" s="116"/>
      <c r="BK5" s="116"/>
      <c r="BL5" s="116"/>
      <c r="BM5" s="116"/>
      <c r="BN5" s="116"/>
      <c r="BO5" s="116" t="str">
        <f>"Week "&amp;(BO4-($F$4-WEEKDAY($F$4,1)+2))/7+1</f>
        <v>Week 9</v>
      </c>
      <c r="BP5" s="116"/>
      <c r="BQ5" s="116"/>
      <c r="BR5" s="116"/>
      <c r="BS5" s="116"/>
      <c r="BT5" s="116"/>
      <c r="BU5" s="116"/>
      <c r="BV5" s="116" t="str">
        <f>"Week "&amp;(BV4-($F$4-WEEKDAY($F$4,1)+2))/7+1</f>
        <v>Week 10</v>
      </c>
      <c r="BW5" s="116"/>
      <c r="BX5" s="116"/>
      <c r="BY5" s="116"/>
      <c r="BZ5" s="116"/>
      <c r="CA5" s="116"/>
      <c r="CB5" s="116"/>
      <c r="CC5" s="116" t="str">
        <f>"Week "&amp;(CC4-($F$4-WEEKDAY($F$4,1)+2))/7+1</f>
        <v>Week 11</v>
      </c>
      <c r="CD5" s="116"/>
      <c r="CE5" s="116"/>
      <c r="CF5" s="116"/>
      <c r="CG5" s="116"/>
      <c r="CH5" s="116"/>
      <c r="CI5" s="116"/>
      <c r="CJ5" s="116" t="str">
        <f>"Week "&amp;(CJ4-($F$4-WEEKDAY($F$4,1)+2))/7+1</f>
        <v>Week 12</v>
      </c>
      <c r="CK5" s="116"/>
      <c r="CL5" s="116"/>
      <c r="CM5" s="116"/>
      <c r="CN5" s="116"/>
      <c r="CO5" s="116"/>
      <c r="CP5" s="116"/>
      <c r="CQ5" s="116" t="str">
        <f>"Week "&amp;(CQ4-($F$4-WEEKDAY($F$4,1)+2))/7+1</f>
        <v>Week 13</v>
      </c>
      <c r="CR5" s="116"/>
      <c r="CS5" s="116"/>
      <c r="CT5" s="116"/>
      <c r="CU5" s="116"/>
      <c r="CV5" s="116"/>
      <c r="CW5" s="116"/>
      <c r="CX5" s="116" t="str">
        <f>"Week "&amp;(CX4-($F$4-WEEKDAY($F$4,1)+2))/7+1</f>
        <v>Week 14</v>
      </c>
      <c r="CY5" s="116"/>
      <c r="CZ5" s="116"/>
      <c r="DA5" s="116"/>
      <c r="DB5" s="116"/>
      <c r="DC5" s="116"/>
      <c r="DD5" s="116"/>
      <c r="DE5" s="116" t="str">
        <f>"Week "&amp;(DE4-($F$4-WEEKDAY($F$4,1)+2))/7+1</f>
        <v>Week 15</v>
      </c>
      <c r="DF5" s="116"/>
      <c r="DG5" s="116"/>
      <c r="DH5" s="116"/>
      <c r="DI5" s="116"/>
      <c r="DJ5" s="116"/>
      <c r="DK5" s="116"/>
      <c r="DL5" s="116" t="str">
        <f>"Week "&amp;(DL4-($F$4-WEEKDAY($F$4,1)+2))/7+1</f>
        <v>Week 16</v>
      </c>
      <c r="DM5" s="116"/>
      <c r="DN5" s="116"/>
      <c r="DO5" s="116"/>
      <c r="DP5" s="116"/>
      <c r="DQ5" s="116"/>
      <c r="DR5" s="116"/>
      <c r="DS5" s="116" t="str">
        <f>"Week "&amp;(DS4-($F$4-WEEKDAY($F$4,1)+2))/7+1</f>
        <v>Week 17</v>
      </c>
      <c r="DT5" s="116"/>
      <c r="DU5" s="116"/>
      <c r="DV5" s="116"/>
      <c r="DW5" s="116"/>
      <c r="DX5" s="116"/>
      <c r="DY5" s="116"/>
      <c r="DZ5" s="116" t="str">
        <f>"Week "&amp;(DZ4-($F$4-WEEKDAY($F$4,1)+2))/7+1</f>
        <v>Week 18</v>
      </c>
      <c r="EA5" s="116"/>
      <c r="EB5" s="116"/>
      <c r="EC5" s="116"/>
      <c r="ED5" s="116"/>
      <c r="EE5" s="116"/>
      <c r="EF5" s="116"/>
      <c r="EG5" s="116" t="str">
        <f>"Week "&amp;(EG4-($F$4-WEEKDAY($F$4,1)+2))/7+1</f>
        <v>Week 19</v>
      </c>
      <c r="EH5" s="116"/>
      <c r="EI5" s="116"/>
      <c r="EJ5" s="116"/>
      <c r="EK5" s="116"/>
      <c r="EL5" s="116"/>
      <c r="EM5" s="116"/>
    </row>
    <row r="6" spans="1:143" ht="16.5">
      <c r="B6" s="54"/>
      <c r="C6" s="54" t="s">
        <v>92</v>
      </c>
      <c r="D6" s="10"/>
      <c r="E6" s="58"/>
      <c r="F6" s="10"/>
      <c r="G6" s="10"/>
      <c r="K6" s="115">
        <f>K4</f>
        <v>43248</v>
      </c>
      <c r="L6" s="115"/>
      <c r="M6" s="115"/>
      <c r="N6" s="115"/>
      <c r="O6" s="115"/>
      <c r="P6" s="115"/>
      <c r="Q6" s="115"/>
      <c r="R6" s="115">
        <f>R4</f>
        <v>43255</v>
      </c>
      <c r="S6" s="115"/>
      <c r="T6" s="115"/>
      <c r="U6" s="115"/>
      <c r="V6" s="115"/>
      <c r="W6" s="115"/>
      <c r="X6" s="115"/>
      <c r="Y6" s="115">
        <f>Y4</f>
        <v>43262</v>
      </c>
      <c r="Z6" s="115"/>
      <c r="AA6" s="115"/>
      <c r="AB6" s="115"/>
      <c r="AC6" s="115"/>
      <c r="AD6" s="115"/>
      <c r="AE6" s="115"/>
      <c r="AF6" s="115">
        <f>AF4</f>
        <v>43269</v>
      </c>
      <c r="AG6" s="115"/>
      <c r="AH6" s="115"/>
      <c r="AI6" s="115"/>
      <c r="AJ6" s="115"/>
      <c r="AK6" s="115"/>
      <c r="AL6" s="115"/>
      <c r="AM6" s="115">
        <f>AM4</f>
        <v>43276</v>
      </c>
      <c r="AN6" s="115"/>
      <c r="AO6" s="115"/>
      <c r="AP6" s="115"/>
      <c r="AQ6" s="115"/>
      <c r="AR6" s="115"/>
      <c r="AS6" s="115"/>
      <c r="AT6" s="115">
        <f>AT4</f>
        <v>43283</v>
      </c>
      <c r="AU6" s="115"/>
      <c r="AV6" s="115"/>
      <c r="AW6" s="115"/>
      <c r="AX6" s="115"/>
      <c r="AY6" s="115"/>
      <c r="AZ6" s="115"/>
      <c r="BA6" s="115">
        <f>BA4</f>
        <v>43290</v>
      </c>
      <c r="BB6" s="115"/>
      <c r="BC6" s="115"/>
      <c r="BD6" s="115"/>
      <c r="BE6" s="115"/>
      <c r="BF6" s="115"/>
      <c r="BG6" s="115"/>
      <c r="BH6" s="115">
        <f>BH4</f>
        <v>43297</v>
      </c>
      <c r="BI6" s="115"/>
      <c r="BJ6" s="115"/>
      <c r="BK6" s="115"/>
      <c r="BL6" s="115"/>
      <c r="BM6" s="115"/>
      <c r="BN6" s="115"/>
      <c r="BO6" s="115">
        <f>BO4</f>
        <v>43304</v>
      </c>
      <c r="BP6" s="115"/>
      <c r="BQ6" s="115"/>
      <c r="BR6" s="115"/>
      <c r="BS6" s="115"/>
      <c r="BT6" s="115"/>
      <c r="BU6" s="115"/>
      <c r="BV6" s="115">
        <f>BV4</f>
        <v>43311</v>
      </c>
      <c r="BW6" s="115"/>
      <c r="BX6" s="115"/>
      <c r="BY6" s="115"/>
      <c r="BZ6" s="115"/>
      <c r="CA6" s="115"/>
      <c r="CB6" s="115"/>
      <c r="CC6" s="115">
        <f>CC4</f>
        <v>43318</v>
      </c>
      <c r="CD6" s="115"/>
      <c r="CE6" s="115"/>
      <c r="CF6" s="115"/>
      <c r="CG6" s="115"/>
      <c r="CH6" s="115"/>
      <c r="CI6" s="115"/>
      <c r="CJ6" s="115">
        <f>CJ4</f>
        <v>43325</v>
      </c>
      <c r="CK6" s="115"/>
      <c r="CL6" s="115"/>
      <c r="CM6" s="115"/>
      <c r="CN6" s="115"/>
      <c r="CO6" s="115"/>
      <c r="CP6" s="115"/>
      <c r="CQ6" s="115">
        <f>CQ4</f>
        <v>43332</v>
      </c>
      <c r="CR6" s="115"/>
      <c r="CS6" s="115"/>
      <c r="CT6" s="115"/>
      <c r="CU6" s="115"/>
      <c r="CV6" s="115"/>
      <c r="CW6" s="115"/>
      <c r="CX6" s="115">
        <f>CX4</f>
        <v>43339</v>
      </c>
      <c r="CY6" s="115"/>
      <c r="CZ6" s="115"/>
      <c r="DA6" s="115"/>
      <c r="DB6" s="115"/>
      <c r="DC6" s="115"/>
      <c r="DD6" s="115"/>
      <c r="DE6" s="115">
        <f>DE4</f>
        <v>43346</v>
      </c>
      <c r="DF6" s="115"/>
      <c r="DG6" s="115"/>
      <c r="DH6" s="115"/>
      <c r="DI6" s="115"/>
      <c r="DJ6" s="115"/>
      <c r="DK6" s="115"/>
      <c r="DL6" s="115">
        <f>DL4</f>
        <v>43353</v>
      </c>
      <c r="DM6" s="115"/>
      <c r="DN6" s="115"/>
      <c r="DO6" s="115"/>
      <c r="DP6" s="115"/>
      <c r="DQ6" s="115"/>
      <c r="DR6" s="115"/>
      <c r="DS6" s="115">
        <f>DS4</f>
        <v>43360</v>
      </c>
      <c r="DT6" s="115"/>
      <c r="DU6" s="115"/>
      <c r="DV6" s="115"/>
      <c r="DW6" s="115"/>
      <c r="DX6" s="115"/>
      <c r="DY6" s="115"/>
      <c r="DZ6" s="115">
        <f>DZ4</f>
        <v>43367</v>
      </c>
      <c r="EA6" s="115"/>
      <c r="EB6" s="115"/>
      <c r="EC6" s="115"/>
      <c r="ED6" s="115"/>
      <c r="EE6" s="115"/>
      <c r="EF6" s="115"/>
      <c r="EG6" s="115">
        <f>EG4</f>
        <v>43374</v>
      </c>
      <c r="EH6" s="115"/>
      <c r="EI6" s="115"/>
      <c r="EJ6" s="115"/>
      <c r="EK6" s="115"/>
      <c r="EL6" s="115"/>
      <c r="EM6" s="115"/>
    </row>
    <row r="7" spans="1:143" ht="60">
      <c r="A7" s="17" t="s">
        <v>51</v>
      </c>
      <c r="B7" s="18" t="s">
        <v>52</v>
      </c>
      <c r="C7" s="18" t="s">
        <v>53</v>
      </c>
      <c r="D7" s="19" t="s">
        <v>54</v>
      </c>
      <c r="E7" s="59" t="s">
        <v>55</v>
      </c>
      <c r="F7" s="20" t="s">
        <v>56</v>
      </c>
      <c r="G7" s="20" t="s">
        <v>57</v>
      </c>
      <c r="H7" s="21" t="s">
        <v>58</v>
      </c>
      <c r="I7" s="21" t="s">
        <v>59</v>
      </c>
      <c r="J7" s="21" t="s">
        <v>72</v>
      </c>
      <c r="K7" s="72" t="str">
        <f t="shared" ref="K7:BV7" si="3">CHOOSE(WEEKDAY(K4,1),"日","一","二","三","四","五","六")</f>
        <v>一</v>
      </c>
      <c r="L7" s="72" t="str">
        <f t="shared" si="3"/>
        <v>二</v>
      </c>
      <c r="M7" s="72" t="str">
        <f t="shared" si="3"/>
        <v>三</v>
      </c>
      <c r="N7" s="72" t="str">
        <f t="shared" si="3"/>
        <v>四</v>
      </c>
      <c r="O7" s="72" t="str">
        <f t="shared" si="3"/>
        <v>五</v>
      </c>
      <c r="P7" s="72" t="str">
        <f t="shared" si="3"/>
        <v>六</v>
      </c>
      <c r="Q7" s="72" t="str">
        <f t="shared" si="3"/>
        <v>日</v>
      </c>
      <c r="R7" s="72" t="str">
        <f t="shared" si="3"/>
        <v>一</v>
      </c>
      <c r="S7" s="72" t="str">
        <f t="shared" si="3"/>
        <v>二</v>
      </c>
      <c r="T7" s="72" t="str">
        <f t="shared" si="3"/>
        <v>三</v>
      </c>
      <c r="U7" s="72" t="str">
        <f t="shared" si="3"/>
        <v>四</v>
      </c>
      <c r="V7" s="72" t="str">
        <f t="shared" si="3"/>
        <v>五</v>
      </c>
      <c r="W7" s="72" t="str">
        <f t="shared" si="3"/>
        <v>六</v>
      </c>
      <c r="X7" s="72" t="str">
        <f t="shared" si="3"/>
        <v>日</v>
      </c>
      <c r="Y7" s="72" t="str">
        <f t="shared" si="3"/>
        <v>一</v>
      </c>
      <c r="Z7" s="72" t="str">
        <f t="shared" si="3"/>
        <v>二</v>
      </c>
      <c r="AA7" s="72" t="str">
        <f t="shared" si="3"/>
        <v>三</v>
      </c>
      <c r="AB7" s="72" t="str">
        <f t="shared" si="3"/>
        <v>四</v>
      </c>
      <c r="AC7" s="72" t="str">
        <f t="shared" si="3"/>
        <v>五</v>
      </c>
      <c r="AD7" s="72" t="str">
        <f t="shared" si="3"/>
        <v>六</v>
      </c>
      <c r="AE7" s="72" t="str">
        <f t="shared" si="3"/>
        <v>日</v>
      </c>
      <c r="AF7" s="72" t="str">
        <f t="shared" si="3"/>
        <v>一</v>
      </c>
      <c r="AG7" s="72" t="str">
        <f t="shared" si="3"/>
        <v>二</v>
      </c>
      <c r="AH7" s="72" t="str">
        <f t="shared" si="3"/>
        <v>三</v>
      </c>
      <c r="AI7" s="72" t="str">
        <f t="shared" si="3"/>
        <v>四</v>
      </c>
      <c r="AJ7" s="72" t="str">
        <f t="shared" si="3"/>
        <v>五</v>
      </c>
      <c r="AK7" s="72" t="str">
        <f t="shared" si="3"/>
        <v>六</v>
      </c>
      <c r="AL7" s="72" t="str">
        <f t="shared" si="3"/>
        <v>日</v>
      </c>
      <c r="AM7" s="72" t="str">
        <f t="shared" si="3"/>
        <v>一</v>
      </c>
      <c r="AN7" s="72" t="str">
        <f t="shared" si="3"/>
        <v>二</v>
      </c>
      <c r="AO7" s="72" t="str">
        <f t="shared" si="3"/>
        <v>三</v>
      </c>
      <c r="AP7" s="72" t="str">
        <f t="shared" si="3"/>
        <v>四</v>
      </c>
      <c r="AQ7" s="72" t="str">
        <f t="shared" si="3"/>
        <v>五</v>
      </c>
      <c r="AR7" s="72" t="str">
        <f t="shared" si="3"/>
        <v>六</v>
      </c>
      <c r="AS7" s="72" t="str">
        <f t="shared" si="3"/>
        <v>日</v>
      </c>
      <c r="AT7" s="72" t="str">
        <f t="shared" si="3"/>
        <v>一</v>
      </c>
      <c r="AU7" s="72" t="str">
        <f t="shared" si="3"/>
        <v>二</v>
      </c>
      <c r="AV7" s="72" t="str">
        <f t="shared" si="3"/>
        <v>三</v>
      </c>
      <c r="AW7" s="72" t="str">
        <f t="shared" si="3"/>
        <v>四</v>
      </c>
      <c r="AX7" s="72" t="str">
        <f t="shared" si="3"/>
        <v>五</v>
      </c>
      <c r="AY7" s="72" t="str">
        <f t="shared" si="3"/>
        <v>六</v>
      </c>
      <c r="AZ7" s="72" t="str">
        <f t="shared" si="3"/>
        <v>日</v>
      </c>
      <c r="BA7" s="72" t="str">
        <f t="shared" si="3"/>
        <v>一</v>
      </c>
      <c r="BB7" s="72" t="str">
        <f t="shared" si="3"/>
        <v>二</v>
      </c>
      <c r="BC7" s="72" t="str">
        <f t="shared" si="3"/>
        <v>三</v>
      </c>
      <c r="BD7" s="72" t="str">
        <f t="shared" si="3"/>
        <v>四</v>
      </c>
      <c r="BE7" s="72" t="str">
        <f t="shared" si="3"/>
        <v>五</v>
      </c>
      <c r="BF7" s="72" t="str">
        <f t="shared" si="3"/>
        <v>六</v>
      </c>
      <c r="BG7" s="72" t="str">
        <f t="shared" si="3"/>
        <v>日</v>
      </c>
      <c r="BH7" s="72" t="str">
        <f t="shared" si="3"/>
        <v>一</v>
      </c>
      <c r="BI7" s="72" t="str">
        <f t="shared" si="3"/>
        <v>二</v>
      </c>
      <c r="BJ7" s="72" t="str">
        <f t="shared" si="3"/>
        <v>三</v>
      </c>
      <c r="BK7" s="72" t="str">
        <f t="shared" si="3"/>
        <v>四</v>
      </c>
      <c r="BL7" s="72" t="str">
        <f t="shared" si="3"/>
        <v>五</v>
      </c>
      <c r="BM7" s="72" t="str">
        <f t="shared" si="3"/>
        <v>六</v>
      </c>
      <c r="BN7" s="72" t="str">
        <f t="shared" si="3"/>
        <v>日</v>
      </c>
      <c r="BO7" s="72" t="str">
        <f t="shared" si="3"/>
        <v>一</v>
      </c>
      <c r="BP7" s="72" t="str">
        <f t="shared" si="3"/>
        <v>二</v>
      </c>
      <c r="BQ7" s="72" t="str">
        <f t="shared" si="3"/>
        <v>三</v>
      </c>
      <c r="BR7" s="72" t="str">
        <f t="shared" si="3"/>
        <v>四</v>
      </c>
      <c r="BS7" s="72" t="str">
        <f t="shared" si="3"/>
        <v>五</v>
      </c>
      <c r="BT7" s="72" t="str">
        <f t="shared" si="3"/>
        <v>六</v>
      </c>
      <c r="BU7" s="72" t="str">
        <f t="shared" si="3"/>
        <v>日</v>
      </c>
      <c r="BV7" s="72" t="str">
        <f t="shared" si="3"/>
        <v>一</v>
      </c>
      <c r="BW7" s="72" t="str">
        <f t="shared" ref="BW7:EH7" si="4">CHOOSE(WEEKDAY(BW4,1),"日","一","二","三","四","五","六")</f>
        <v>二</v>
      </c>
      <c r="BX7" s="72" t="str">
        <f t="shared" si="4"/>
        <v>三</v>
      </c>
      <c r="BY7" s="72" t="str">
        <f t="shared" si="4"/>
        <v>四</v>
      </c>
      <c r="BZ7" s="72" t="str">
        <f t="shared" si="4"/>
        <v>五</v>
      </c>
      <c r="CA7" s="72" t="str">
        <f t="shared" si="4"/>
        <v>六</v>
      </c>
      <c r="CB7" s="72" t="str">
        <f t="shared" si="4"/>
        <v>日</v>
      </c>
      <c r="CC7" s="72" t="str">
        <f t="shared" si="4"/>
        <v>一</v>
      </c>
      <c r="CD7" s="72" t="str">
        <f t="shared" si="4"/>
        <v>二</v>
      </c>
      <c r="CE7" s="72" t="str">
        <f t="shared" si="4"/>
        <v>三</v>
      </c>
      <c r="CF7" s="72" t="str">
        <f t="shared" si="4"/>
        <v>四</v>
      </c>
      <c r="CG7" s="72" t="str">
        <f t="shared" si="4"/>
        <v>五</v>
      </c>
      <c r="CH7" s="72" t="str">
        <f t="shared" si="4"/>
        <v>六</v>
      </c>
      <c r="CI7" s="72" t="str">
        <f t="shared" si="4"/>
        <v>日</v>
      </c>
      <c r="CJ7" s="72" t="str">
        <f t="shared" si="4"/>
        <v>一</v>
      </c>
      <c r="CK7" s="72" t="str">
        <f t="shared" si="4"/>
        <v>二</v>
      </c>
      <c r="CL7" s="72" t="str">
        <f t="shared" si="4"/>
        <v>三</v>
      </c>
      <c r="CM7" s="72" t="str">
        <f t="shared" si="4"/>
        <v>四</v>
      </c>
      <c r="CN7" s="72" t="str">
        <f t="shared" si="4"/>
        <v>五</v>
      </c>
      <c r="CO7" s="72" t="str">
        <f t="shared" si="4"/>
        <v>六</v>
      </c>
      <c r="CP7" s="72" t="str">
        <f t="shared" si="4"/>
        <v>日</v>
      </c>
      <c r="CQ7" s="72" t="str">
        <f t="shared" si="4"/>
        <v>一</v>
      </c>
      <c r="CR7" s="72" t="str">
        <f t="shared" si="4"/>
        <v>二</v>
      </c>
      <c r="CS7" s="72" t="str">
        <f t="shared" si="4"/>
        <v>三</v>
      </c>
      <c r="CT7" s="72" t="str">
        <f t="shared" si="4"/>
        <v>四</v>
      </c>
      <c r="CU7" s="72" t="str">
        <f t="shared" si="4"/>
        <v>五</v>
      </c>
      <c r="CV7" s="72" t="str">
        <f t="shared" si="4"/>
        <v>六</v>
      </c>
      <c r="CW7" s="72" t="str">
        <f t="shared" si="4"/>
        <v>日</v>
      </c>
      <c r="CX7" s="72" t="str">
        <f t="shared" si="4"/>
        <v>一</v>
      </c>
      <c r="CY7" s="72" t="str">
        <f t="shared" si="4"/>
        <v>二</v>
      </c>
      <c r="CZ7" s="72" t="str">
        <f t="shared" si="4"/>
        <v>三</v>
      </c>
      <c r="DA7" s="72" t="str">
        <f t="shared" si="4"/>
        <v>四</v>
      </c>
      <c r="DB7" s="72" t="str">
        <f t="shared" si="4"/>
        <v>五</v>
      </c>
      <c r="DC7" s="72" t="str">
        <f t="shared" si="4"/>
        <v>六</v>
      </c>
      <c r="DD7" s="72" t="str">
        <f t="shared" si="4"/>
        <v>日</v>
      </c>
      <c r="DE7" s="72" t="str">
        <f t="shared" si="4"/>
        <v>一</v>
      </c>
      <c r="DF7" s="72" t="str">
        <f t="shared" si="4"/>
        <v>二</v>
      </c>
      <c r="DG7" s="72" t="str">
        <f t="shared" si="4"/>
        <v>三</v>
      </c>
      <c r="DH7" s="72" t="str">
        <f t="shared" si="4"/>
        <v>四</v>
      </c>
      <c r="DI7" s="72" t="str">
        <f t="shared" si="4"/>
        <v>五</v>
      </c>
      <c r="DJ7" s="72" t="str">
        <f t="shared" si="4"/>
        <v>六</v>
      </c>
      <c r="DK7" s="72" t="str">
        <f t="shared" si="4"/>
        <v>日</v>
      </c>
      <c r="DL7" s="72" t="str">
        <f t="shared" si="4"/>
        <v>一</v>
      </c>
      <c r="DM7" s="72" t="str">
        <f t="shared" si="4"/>
        <v>二</v>
      </c>
      <c r="DN7" s="72" t="str">
        <f t="shared" si="4"/>
        <v>三</v>
      </c>
      <c r="DO7" s="72" t="str">
        <f t="shared" si="4"/>
        <v>四</v>
      </c>
      <c r="DP7" s="72" t="str">
        <f t="shared" si="4"/>
        <v>五</v>
      </c>
      <c r="DQ7" s="72" t="str">
        <f t="shared" si="4"/>
        <v>六</v>
      </c>
      <c r="DR7" s="72" t="str">
        <f t="shared" si="4"/>
        <v>日</v>
      </c>
      <c r="DS7" s="72" t="str">
        <f t="shared" si="4"/>
        <v>一</v>
      </c>
      <c r="DT7" s="72" t="str">
        <f t="shared" si="4"/>
        <v>二</v>
      </c>
      <c r="DU7" s="72" t="str">
        <f t="shared" si="4"/>
        <v>三</v>
      </c>
      <c r="DV7" s="72" t="str">
        <f t="shared" si="4"/>
        <v>四</v>
      </c>
      <c r="DW7" s="72" t="str">
        <f t="shared" si="4"/>
        <v>五</v>
      </c>
      <c r="DX7" s="72" t="str">
        <f t="shared" si="4"/>
        <v>六</v>
      </c>
      <c r="DY7" s="72" t="str">
        <f t="shared" si="4"/>
        <v>日</v>
      </c>
      <c r="DZ7" s="72" t="str">
        <f t="shared" si="4"/>
        <v>一</v>
      </c>
      <c r="EA7" s="72" t="str">
        <f t="shared" si="4"/>
        <v>二</v>
      </c>
      <c r="EB7" s="72" t="str">
        <f t="shared" si="4"/>
        <v>三</v>
      </c>
      <c r="EC7" s="72" t="str">
        <f t="shared" si="4"/>
        <v>四</v>
      </c>
      <c r="ED7" s="72" t="str">
        <f t="shared" si="4"/>
        <v>五</v>
      </c>
      <c r="EE7" s="72" t="str">
        <f t="shared" si="4"/>
        <v>六</v>
      </c>
      <c r="EF7" s="72" t="str">
        <f t="shared" si="4"/>
        <v>日</v>
      </c>
      <c r="EG7" s="72" t="str">
        <f t="shared" si="4"/>
        <v>一</v>
      </c>
      <c r="EH7" s="72" t="str">
        <f t="shared" si="4"/>
        <v>二</v>
      </c>
      <c r="EI7" s="72" t="str">
        <f t="shared" ref="EI7:EM7" si="5">CHOOSE(WEEKDAY(EI4,1),"日","一","二","三","四","五","六")</f>
        <v>三</v>
      </c>
      <c r="EJ7" s="72" t="str">
        <f t="shared" si="5"/>
        <v>四</v>
      </c>
      <c r="EK7" s="72" t="str">
        <f t="shared" si="5"/>
        <v>五</v>
      </c>
      <c r="EL7" s="72" t="str">
        <f t="shared" si="5"/>
        <v>六</v>
      </c>
      <c r="EM7" s="72" t="str">
        <f t="shared" si="5"/>
        <v>日</v>
      </c>
    </row>
    <row r="8" spans="1:143" s="43" customFormat="1" ht="16.5">
      <c r="A8" s="6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60" t="s">
        <v>149</v>
      </c>
      <c r="C8" s="60"/>
      <c r="D8" s="60" t="str">
        <f>F3</f>
        <v>惠鹏程</v>
      </c>
      <c r="E8" s="61"/>
      <c r="F8" s="62">
        <f>F4</f>
        <v>43250</v>
      </c>
      <c r="G8" s="63">
        <f>F8+H8-1</f>
        <v>43262</v>
      </c>
      <c r="H8" s="64">
        <f>MAX(F9:G15)-F8</f>
        <v>13</v>
      </c>
      <c r="I8" s="64">
        <f t="shared" ref="I8:I12" si="6">IF(OR(G8=0,F8=0),0,NETWORKDAYS(F8,G8))</f>
        <v>9</v>
      </c>
      <c r="J8" s="73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</row>
    <row r="9" spans="1:143" s="44" customFormat="1" ht="16.5">
      <c r="A9" s="65" t="str">
        <f t="shared" ref="A9:A13" ca="1" si="7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5" t="s">
        <v>151</v>
      </c>
      <c r="C9" s="26" t="s">
        <v>152</v>
      </c>
      <c r="D9" s="26" t="s">
        <v>150</v>
      </c>
      <c r="E9" s="66"/>
      <c r="F9" s="67">
        <f>F8</f>
        <v>43250</v>
      </c>
      <c r="G9" s="67">
        <f t="shared" ref="G9:G12" si="8">IF(H9=0,F9,F9+H9-1)</f>
        <v>43250</v>
      </c>
      <c r="H9" s="68">
        <v>1</v>
      </c>
      <c r="I9" s="75">
        <f t="shared" si="6"/>
        <v>1</v>
      </c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7"/>
      <c r="AH9" s="77"/>
      <c r="AI9" s="77"/>
      <c r="AJ9" s="77"/>
      <c r="AK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  <c r="BC9" s="77"/>
      <c r="BD9" s="77"/>
      <c r="BE9" s="77"/>
      <c r="BF9" s="77"/>
      <c r="BG9" s="77"/>
      <c r="BH9" s="77"/>
      <c r="BI9" s="77"/>
      <c r="BJ9" s="77"/>
      <c r="BK9" s="77"/>
      <c r="BL9" s="77"/>
      <c r="BM9" s="77"/>
      <c r="BN9" s="77"/>
      <c r="BO9" s="77"/>
      <c r="BP9" s="77"/>
      <c r="BQ9" s="77"/>
      <c r="BR9" s="77"/>
      <c r="BS9" s="77"/>
      <c r="BT9" s="77"/>
      <c r="BU9" s="77"/>
      <c r="BV9" s="77"/>
      <c r="BW9" s="77"/>
      <c r="BX9" s="77"/>
      <c r="BY9" s="77"/>
      <c r="BZ9" s="77"/>
      <c r="CA9" s="77"/>
      <c r="CB9" s="77"/>
      <c r="CC9" s="77"/>
      <c r="CD9" s="77"/>
      <c r="CE9" s="77"/>
      <c r="CF9" s="77"/>
      <c r="CG9" s="77"/>
      <c r="CH9" s="77"/>
      <c r="CI9" s="77"/>
      <c r="CJ9" s="77"/>
      <c r="CK9" s="77"/>
      <c r="CL9" s="77"/>
      <c r="CM9" s="77"/>
      <c r="CN9" s="77"/>
      <c r="CO9" s="77"/>
      <c r="CP9" s="77"/>
      <c r="CQ9" s="77"/>
      <c r="CR9" s="77"/>
      <c r="CS9" s="77"/>
      <c r="CT9" s="77"/>
      <c r="CU9" s="77"/>
      <c r="CV9" s="77"/>
      <c r="CW9" s="77"/>
      <c r="CX9" s="77"/>
      <c r="CY9" s="77"/>
      <c r="CZ9" s="77"/>
      <c r="DA9" s="77"/>
      <c r="DB9" s="77"/>
      <c r="DC9" s="77"/>
      <c r="DD9" s="77"/>
      <c r="DE9" s="77"/>
      <c r="DF9" s="77"/>
      <c r="DG9" s="77"/>
      <c r="DH9" s="77"/>
      <c r="DI9" s="77"/>
      <c r="DJ9" s="77"/>
      <c r="DK9" s="77"/>
      <c r="DL9" s="77"/>
      <c r="DM9" s="77"/>
      <c r="DN9" s="77"/>
      <c r="DO9" s="77"/>
      <c r="DP9" s="77"/>
      <c r="DQ9" s="77"/>
      <c r="DR9" s="77"/>
      <c r="DS9" s="77"/>
      <c r="DT9" s="77"/>
      <c r="DU9" s="77"/>
      <c r="DV9" s="77"/>
      <c r="DW9" s="77"/>
      <c r="DX9" s="77"/>
      <c r="DY9" s="77"/>
      <c r="DZ9" s="77"/>
      <c r="EA9" s="77"/>
      <c r="EB9" s="77"/>
      <c r="EC9" s="77"/>
      <c r="ED9" s="77"/>
      <c r="EE9" s="77"/>
      <c r="EF9" s="77"/>
      <c r="EG9" s="77"/>
      <c r="EH9" s="77"/>
      <c r="EI9" s="77"/>
      <c r="EJ9" s="77"/>
      <c r="EK9" s="77"/>
      <c r="EL9" s="77"/>
      <c r="EM9" s="77"/>
    </row>
    <row r="10" spans="1:143" s="44" customFormat="1" ht="16.5">
      <c r="A10" s="65" t="str">
        <f t="shared" ca="1" si="7"/>
        <v>1.2</v>
      </c>
      <c r="B10" s="65" t="s">
        <v>153</v>
      </c>
      <c r="C10" s="26"/>
      <c r="D10" s="26" t="s">
        <v>150</v>
      </c>
      <c r="E10" s="66"/>
      <c r="F10" s="67">
        <f t="shared" ref="F10:F11" si="9">F9+1</f>
        <v>43251</v>
      </c>
      <c r="G10" s="67">
        <f t="shared" si="8"/>
        <v>43256</v>
      </c>
      <c r="H10" s="68">
        <v>6</v>
      </c>
      <c r="I10" s="75">
        <f t="shared" si="6"/>
        <v>4</v>
      </c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77"/>
      <c r="BQ10" s="77"/>
      <c r="BR10" s="77"/>
      <c r="BS10" s="77"/>
      <c r="BT10" s="77"/>
      <c r="BU10" s="77"/>
      <c r="BV10" s="77"/>
      <c r="BW10" s="77"/>
      <c r="BX10" s="77"/>
      <c r="BY10" s="77"/>
      <c r="BZ10" s="77"/>
      <c r="CA10" s="77"/>
      <c r="CB10" s="77"/>
      <c r="CC10" s="77"/>
      <c r="CD10" s="77"/>
      <c r="CE10" s="77"/>
      <c r="CF10" s="77"/>
      <c r="CG10" s="77"/>
      <c r="CH10" s="77"/>
      <c r="CI10" s="77"/>
      <c r="CJ10" s="77"/>
      <c r="CK10" s="77"/>
      <c r="CL10" s="77"/>
      <c r="CM10" s="77"/>
      <c r="CN10" s="77"/>
      <c r="CO10" s="77"/>
      <c r="CP10" s="77"/>
      <c r="CQ10" s="77"/>
      <c r="CR10" s="77"/>
      <c r="CS10" s="77"/>
      <c r="CT10" s="77"/>
      <c r="CU10" s="77"/>
      <c r="CV10" s="77"/>
      <c r="CW10" s="77"/>
      <c r="CX10" s="77"/>
      <c r="CY10" s="77"/>
      <c r="CZ10" s="77"/>
      <c r="DA10" s="77"/>
      <c r="DB10" s="77"/>
      <c r="DC10" s="77"/>
      <c r="DD10" s="77"/>
      <c r="DE10" s="77"/>
      <c r="DF10" s="77"/>
      <c r="DG10" s="77"/>
      <c r="DH10" s="77"/>
      <c r="DI10" s="77"/>
      <c r="DJ10" s="77"/>
      <c r="DK10" s="77"/>
      <c r="DL10" s="77"/>
      <c r="DM10" s="77"/>
      <c r="DN10" s="77"/>
      <c r="DO10" s="77"/>
      <c r="DP10" s="77"/>
      <c r="DQ10" s="77"/>
      <c r="DR10" s="77"/>
      <c r="DS10" s="77"/>
      <c r="DT10" s="77"/>
      <c r="DU10" s="77"/>
      <c r="DV10" s="77"/>
      <c r="DW10" s="77"/>
      <c r="DX10" s="77"/>
      <c r="DY10" s="77"/>
      <c r="DZ10" s="77"/>
      <c r="EA10" s="77"/>
      <c r="EB10" s="77"/>
      <c r="EC10" s="77"/>
      <c r="ED10" s="77"/>
      <c r="EE10" s="77"/>
      <c r="EF10" s="77"/>
      <c r="EG10" s="77"/>
      <c r="EH10" s="77"/>
      <c r="EI10" s="77"/>
      <c r="EJ10" s="77"/>
      <c r="EK10" s="77"/>
      <c r="EL10" s="77"/>
      <c r="EM10" s="77"/>
    </row>
    <row r="11" spans="1:143" s="44" customFormat="1" ht="16.5">
      <c r="A11" s="65" t="str">
        <f t="shared" ca="1" si="7"/>
        <v>1.3</v>
      </c>
      <c r="B11" s="65" t="s">
        <v>154</v>
      </c>
      <c r="C11" s="26" t="s">
        <v>152</v>
      </c>
      <c r="D11" s="26" t="s">
        <v>150</v>
      </c>
      <c r="E11" s="66"/>
      <c r="F11" s="67">
        <f t="shared" si="9"/>
        <v>43252</v>
      </c>
      <c r="G11" s="67">
        <f t="shared" si="8"/>
        <v>43255</v>
      </c>
      <c r="H11" s="68">
        <v>4</v>
      </c>
      <c r="I11" s="75">
        <f t="shared" si="6"/>
        <v>2</v>
      </c>
      <c r="J11" s="68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7"/>
      <c r="AZ11" s="77"/>
      <c r="BA11" s="77"/>
      <c r="BB11" s="77"/>
      <c r="BC11" s="77"/>
      <c r="BD11" s="77"/>
      <c r="BE11" s="77"/>
      <c r="BF11" s="77"/>
      <c r="BG11" s="77"/>
      <c r="BH11" s="77"/>
      <c r="BI11" s="77"/>
      <c r="BJ11" s="77"/>
      <c r="BK11" s="77"/>
      <c r="BL11" s="77"/>
      <c r="BM11" s="77"/>
      <c r="BN11" s="77"/>
      <c r="BO11" s="77"/>
      <c r="BP11" s="77"/>
      <c r="BQ11" s="77"/>
      <c r="BR11" s="77"/>
      <c r="BS11" s="77"/>
      <c r="BT11" s="77"/>
      <c r="BU11" s="77"/>
      <c r="BV11" s="77"/>
      <c r="BW11" s="77"/>
      <c r="BX11" s="77"/>
      <c r="BY11" s="77"/>
      <c r="BZ11" s="77"/>
      <c r="CA11" s="77"/>
      <c r="CB11" s="77"/>
      <c r="CC11" s="77"/>
      <c r="CD11" s="77"/>
      <c r="CE11" s="77"/>
      <c r="CF11" s="77"/>
      <c r="CG11" s="77"/>
      <c r="CH11" s="77"/>
      <c r="CI11" s="77"/>
      <c r="CJ11" s="77"/>
      <c r="CK11" s="77"/>
      <c r="CL11" s="77"/>
      <c r="CM11" s="77"/>
      <c r="CN11" s="77"/>
      <c r="CO11" s="77"/>
      <c r="CP11" s="77"/>
      <c r="CQ11" s="77"/>
      <c r="CR11" s="77"/>
      <c r="CS11" s="77"/>
      <c r="CT11" s="77"/>
      <c r="CU11" s="77"/>
      <c r="CV11" s="77"/>
      <c r="CW11" s="77"/>
      <c r="CX11" s="77"/>
      <c r="CY11" s="77"/>
      <c r="CZ11" s="77"/>
      <c r="DA11" s="77"/>
      <c r="DB11" s="77"/>
      <c r="DC11" s="77"/>
      <c r="DD11" s="77"/>
      <c r="DE11" s="77"/>
      <c r="DF11" s="77"/>
      <c r="DG11" s="77"/>
      <c r="DH11" s="77"/>
      <c r="DI11" s="77"/>
      <c r="DJ11" s="77"/>
      <c r="DK11" s="77"/>
      <c r="DL11" s="77"/>
      <c r="DM11" s="77"/>
      <c r="DN11" s="77"/>
      <c r="DO11" s="77"/>
      <c r="DP11" s="77"/>
      <c r="DQ11" s="77"/>
      <c r="DR11" s="77"/>
      <c r="DS11" s="77"/>
      <c r="DT11" s="77"/>
      <c r="DU11" s="77"/>
      <c r="DV11" s="77"/>
      <c r="DW11" s="77"/>
      <c r="DX11" s="77"/>
      <c r="DY11" s="77"/>
      <c r="DZ11" s="77"/>
      <c r="EA11" s="77"/>
      <c r="EB11" s="77"/>
      <c r="EC11" s="77"/>
      <c r="ED11" s="77"/>
      <c r="EE11" s="77"/>
      <c r="EF11" s="77"/>
      <c r="EG11" s="77"/>
      <c r="EH11" s="77"/>
      <c r="EI11" s="77"/>
      <c r="EJ11" s="77"/>
      <c r="EK11" s="77"/>
      <c r="EL11" s="77"/>
      <c r="EM11" s="77"/>
    </row>
    <row r="12" spans="1:143" s="44" customFormat="1" ht="16.5">
      <c r="A12" s="65" t="str">
        <f t="shared" ca="1" si="7"/>
        <v>1.4</v>
      </c>
      <c r="B12" s="65" t="s">
        <v>155</v>
      </c>
      <c r="C12" s="65"/>
      <c r="D12" s="26" t="s">
        <v>150</v>
      </c>
      <c r="E12" s="66"/>
      <c r="F12" s="67">
        <f>G11+1</f>
        <v>43256</v>
      </c>
      <c r="G12" s="67">
        <f t="shared" si="8"/>
        <v>43263</v>
      </c>
      <c r="H12" s="68">
        <v>8</v>
      </c>
      <c r="I12" s="75">
        <f t="shared" si="6"/>
        <v>6</v>
      </c>
      <c r="J12" s="68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  <c r="AU12" s="77"/>
      <c r="AV12" s="77"/>
      <c r="AW12" s="77"/>
      <c r="AX12" s="77"/>
      <c r="AY12" s="77"/>
      <c r="AZ12" s="77"/>
      <c r="BA12" s="77"/>
      <c r="BB12" s="77"/>
      <c r="BC12" s="77"/>
      <c r="BD12" s="77"/>
      <c r="BE12" s="77"/>
      <c r="BF12" s="77"/>
      <c r="BG12" s="77"/>
      <c r="BH12" s="77"/>
      <c r="BI12" s="77"/>
      <c r="BJ12" s="77"/>
      <c r="BK12" s="77"/>
      <c r="BL12" s="77"/>
      <c r="BM12" s="77"/>
      <c r="BN12" s="77"/>
      <c r="BO12" s="77"/>
      <c r="BP12" s="77"/>
      <c r="BQ12" s="77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</row>
    <row r="13" spans="1:143" s="45" customFormat="1" ht="13.5">
      <c r="A13" s="32" t="str">
        <f t="shared" ca="1" si="7"/>
        <v>1.5</v>
      </c>
      <c r="B13" s="38" t="s">
        <v>68</v>
      </c>
      <c r="C13" s="38"/>
      <c r="D13" s="38"/>
      <c r="E13" s="69"/>
      <c r="F13" s="40"/>
      <c r="G13" s="40"/>
      <c r="H13" s="36"/>
      <c r="I13" s="41"/>
      <c r="J13" s="81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7"/>
      <c r="DX13" s="77"/>
      <c r="DY13" s="77"/>
      <c r="DZ13" s="77"/>
      <c r="EA13" s="77"/>
      <c r="EB13" s="77"/>
      <c r="EC13" s="77"/>
      <c r="ED13" s="77"/>
      <c r="EE13" s="77"/>
      <c r="EF13" s="77"/>
      <c r="EG13" s="77"/>
      <c r="EH13" s="77"/>
      <c r="EI13" s="77"/>
      <c r="EJ13" s="77"/>
      <c r="EK13" s="77"/>
      <c r="EL13" s="77"/>
      <c r="EM13" s="77"/>
    </row>
    <row r="14" spans="1:143" ht="20.100000000000001" customHeight="1">
      <c r="A14" s="121" t="s">
        <v>89</v>
      </c>
      <c r="B14" s="121"/>
    </row>
    <row r="15" spans="1:143" ht="260.10000000000002" customHeight="1">
      <c r="A15" s="126" t="s">
        <v>156</v>
      </c>
      <c r="B15" s="127"/>
      <c r="C15" s="127"/>
      <c r="D15" s="127"/>
      <c r="E15" s="127"/>
      <c r="F15" s="127"/>
      <c r="G15" s="127"/>
      <c r="H15" s="127"/>
      <c r="I15" s="127"/>
      <c r="J15" s="127"/>
    </row>
  </sheetData>
  <mergeCells count="44">
    <mergeCell ref="A1:G1"/>
    <mergeCell ref="A2:B2"/>
    <mergeCell ref="F2:G2"/>
    <mergeCell ref="K2:AA2"/>
    <mergeCell ref="K5:Q5"/>
    <mergeCell ref="R5:X5"/>
    <mergeCell ref="Y5:AE5"/>
    <mergeCell ref="AF5:AL5"/>
    <mergeCell ref="AM5:AS5"/>
    <mergeCell ref="AT5:AZ5"/>
    <mergeCell ref="BA5:BG5"/>
    <mergeCell ref="BH5:BN5"/>
    <mergeCell ref="BO5:BU5"/>
    <mergeCell ref="BV5:CB5"/>
    <mergeCell ref="CC5:CI5"/>
    <mergeCell ref="CJ5:CP5"/>
    <mergeCell ref="CQ5:CW5"/>
    <mergeCell ref="CX5:DD5"/>
    <mergeCell ref="DE5:DK5"/>
    <mergeCell ref="DL5:DR5"/>
    <mergeCell ref="DS5:DY5"/>
    <mergeCell ref="DZ5:EF5"/>
    <mergeCell ref="EG5:EM5"/>
    <mergeCell ref="K6:Q6"/>
    <mergeCell ref="R6:X6"/>
    <mergeCell ref="Y6:AE6"/>
    <mergeCell ref="AF6:AL6"/>
    <mergeCell ref="AM6:AS6"/>
    <mergeCell ref="AT6:AZ6"/>
    <mergeCell ref="BA6:BG6"/>
    <mergeCell ref="BH6:BN6"/>
    <mergeCell ref="BO6:BU6"/>
    <mergeCell ref="BV6:CB6"/>
    <mergeCell ref="CC6:CI6"/>
    <mergeCell ref="CJ6:CP6"/>
    <mergeCell ref="CQ6:CW6"/>
    <mergeCell ref="CX6:DD6"/>
    <mergeCell ref="DE6:DK6"/>
    <mergeCell ref="A15:J15"/>
    <mergeCell ref="DL6:DR6"/>
    <mergeCell ref="DS6:DY6"/>
    <mergeCell ref="DZ6:EF6"/>
    <mergeCell ref="EG6:EM6"/>
    <mergeCell ref="A14:B14"/>
  </mergeCells>
  <phoneticPr fontId="13" type="noConversion"/>
  <conditionalFormatting sqref="K7:BN7">
    <cfRule type="expression" dxfId="95" priority="41">
      <formula>AND(TODAY()&gt;=K4,TODAY()&lt;L4)</formula>
    </cfRule>
  </conditionalFormatting>
  <conditionalFormatting sqref="BO7:BU7">
    <cfRule type="expression" dxfId="94" priority="40">
      <formula>AND(TODAY()&gt;=BO4,TODAY()&lt;BP4)</formula>
    </cfRule>
  </conditionalFormatting>
  <conditionalFormatting sqref="BV7:CB7">
    <cfRule type="expression" dxfId="93" priority="39">
      <formula>AND(TODAY()&gt;=BV4,TODAY()&lt;BW4)</formula>
    </cfRule>
  </conditionalFormatting>
  <conditionalFormatting sqref="CC7:CI7">
    <cfRule type="expression" dxfId="92" priority="38">
      <formula>AND(TODAY()&gt;=CC4,TODAY()&lt;CD4)</formula>
    </cfRule>
  </conditionalFormatting>
  <conditionalFormatting sqref="CJ7:CP7">
    <cfRule type="expression" dxfId="91" priority="37">
      <formula>AND(TODAY()&gt;=CJ4,TODAY()&lt;CK4)</formula>
    </cfRule>
  </conditionalFormatting>
  <conditionalFormatting sqref="CQ7:CW7">
    <cfRule type="expression" dxfId="90" priority="36">
      <formula>AND(TODAY()&gt;=CQ4,TODAY()&lt;CR4)</formula>
    </cfRule>
  </conditionalFormatting>
  <conditionalFormatting sqref="CX7:DD7">
    <cfRule type="expression" dxfId="89" priority="35">
      <formula>AND(TODAY()&gt;=CX4,TODAY()&lt;CY4)</formula>
    </cfRule>
  </conditionalFormatting>
  <conditionalFormatting sqref="DE7:DK7">
    <cfRule type="expression" dxfId="88" priority="34">
      <formula>AND(TODAY()&gt;=DE4,TODAY()&lt;DF4)</formula>
    </cfRule>
  </conditionalFormatting>
  <conditionalFormatting sqref="DL7:DR7">
    <cfRule type="expression" dxfId="87" priority="33">
      <formula>AND(TODAY()&gt;=DL4,TODAY()&lt;DM4)</formula>
    </cfRule>
  </conditionalFormatting>
  <conditionalFormatting sqref="DS7:DY7">
    <cfRule type="expression" dxfId="86" priority="32">
      <formula>AND(TODAY()&gt;=DS4,TODAY()&lt;DT4)</formula>
    </cfRule>
  </conditionalFormatting>
  <conditionalFormatting sqref="DZ7:EF7">
    <cfRule type="expression" dxfId="85" priority="31">
      <formula>AND(TODAY()&gt;=DZ4,TODAY()&lt;EA4)</formula>
    </cfRule>
  </conditionalFormatting>
  <conditionalFormatting sqref="EG7:EL7">
    <cfRule type="expression" dxfId="84" priority="30">
      <formula>AND(TODAY()&gt;=EG4,TODAY()&lt;EH4)</formula>
    </cfRule>
  </conditionalFormatting>
  <conditionalFormatting sqref="EM7">
    <cfRule type="expression" dxfId="83" priority="44">
      <formula>AND(TODAY()&gt;=EM4,TODAY()&lt;#REF!)</formula>
    </cfRule>
  </conditionalFormatting>
  <conditionalFormatting sqref="I13">
    <cfRule type="dataBar" priority="25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{5613589D-8017-4DD0-AE5E-23E3409F696D}</x14:id>
        </ext>
      </extLst>
    </cfRule>
  </conditionalFormatting>
  <conditionalFormatting sqref="A15">
    <cfRule type="dataBar" priority="1">
      <dataBar>
        <cfvo type="num" val="0"/>
        <cfvo type="num" val="1"/>
        <color theme="1" tint="0.499984740745262"/>
      </dataBar>
      <extLst>
        <ext xmlns:x14="http://schemas.microsoft.com/office/spreadsheetml/2009/9/main" uri="{B025F937-C7B1-47D3-B67F-A62EFF666E3E}">
          <x14:id>{B932D20A-DF5B-41BF-A06D-6FBC1F331861}</x14:id>
        </ext>
      </extLst>
    </cfRule>
  </conditionalFormatting>
  <conditionalFormatting sqref="K1:AR1048576">
    <cfRule type="expression" dxfId="82" priority="8">
      <formula>MOD(columu(),2)</formula>
    </cfRule>
  </conditionalFormatting>
  <conditionalFormatting sqref="K8:EM13">
    <cfRule type="expression" dxfId="81" priority="42">
      <formula>K$4=TODAY()</formula>
    </cfRule>
    <cfRule type="expression" dxfId="80" priority="43">
      <formula>AND($F8&lt;L$4,$G8&gt;=K$4)</formula>
    </cfRule>
  </conditionalFormatting>
  <pageMargins left="0.69930555555555596" right="0.69930555555555596" top="0.75" bottom="0.75" header="0.3" footer="0.3"/>
  <pageSetup paperSize="9" scale="51" orientation="landscape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13589D-8017-4DD0-AE5E-23E3409F696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I13</xm:sqref>
        </x14:conditionalFormatting>
        <x14:conditionalFormatting xmlns:xm="http://schemas.microsoft.com/office/excel/2006/main">
          <x14:cfRule type="dataBar" id="{B932D20A-DF5B-41BF-A06D-6FBC1F33186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小组信息!$B$4:$B$31</xm:f>
          </x14:formula1>
          <xm:sqref>B3:C6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二维码扫码过闸计划节点</vt:lpstr>
      <vt:lpstr>小组信息</vt:lpstr>
      <vt:lpstr>计划汇总表</vt:lpstr>
      <vt:lpstr>实验室测试环境搭建</vt:lpstr>
      <vt:lpstr>业务规则确定</vt:lpstr>
      <vt:lpstr>二维码过闸项目建设</vt:lpstr>
      <vt:lpstr>APP开发</vt:lpstr>
      <vt:lpstr>站点建设部署</vt:lpstr>
      <vt:lpstr>联调测试</vt:lpstr>
      <vt:lpstr>功能验收 </vt:lpstr>
      <vt:lpstr>灰度测试</vt:lpstr>
      <vt:lpstr>应急预案 </vt:lpstr>
      <vt:lpstr>培训 </vt:lpstr>
      <vt:lpstr>试运行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justchen</dc:creator>
  <cp:lastModifiedBy>Randy</cp:lastModifiedBy>
  <cp:lastPrinted>2017-09-19T17:19:00Z</cp:lastPrinted>
  <dcterms:created xsi:type="dcterms:W3CDTF">2017-09-19T17:00:00Z</dcterms:created>
  <dcterms:modified xsi:type="dcterms:W3CDTF">2018-03-20T13:03:43Z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  <property fmtid="{D5CDD505-2E9C-101B-9397-08002B2CF9AE}" pid="3" name="WorkbookGuid">
    <vt:lpwstr>91404499-c739-41ea-a2dc-75bec3b16448</vt:lpwstr>
  </property>
</Properties>
</file>