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firstSheet="2" activeTab="4"/>
  </bookViews>
  <sheets>
    <sheet name="二维码扫码过闸计划节点" sheetId="15" r:id="rId1"/>
    <sheet name="小组信息" sheetId="3" r:id="rId2"/>
    <sheet name="计划汇总表" sheetId="1" r:id="rId3"/>
    <sheet name="实验室测试环境搭建" sheetId="16" r:id="rId4"/>
    <sheet name="业务规则确定" sheetId="17" r:id="rId5"/>
    <sheet name="APP开发" sheetId="20" r:id="rId6"/>
    <sheet name="二维码过闸项目建设" sheetId="27" r:id="rId7"/>
    <sheet name="站点建设部署" sheetId="19" r:id="rId8"/>
    <sheet name="联调测试" sheetId="21" r:id="rId9"/>
    <sheet name="功能验收 " sheetId="22" r:id="rId10"/>
    <sheet name="灰度测试" sheetId="26" r:id="rId11"/>
    <sheet name="应急预案 " sheetId="25" r:id="rId12"/>
    <sheet name="培训 " sheetId="24" r:id="rId13"/>
    <sheet name="试运行 " sheetId="23" r:id="rId14"/>
    <sheet name="系统完善" sheetId="28" r:id="rId15"/>
  </sheet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E7" authorId="0">
      <text>
        <r>
          <rPr>
            <b/>
            <sz val="8"/>
            <rFont val="Tahoma"/>
            <charset val="134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charset val="134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</commentList>
</comments>
</file>

<file path=xl/sharedStrings.xml><?xml version="1.0" encoding="utf-8"?>
<sst xmlns="http://schemas.openxmlformats.org/spreadsheetml/2006/main" count="181">
  <si>
    <t>乌鲁木齐地铁AFC系统手机过闸互联网+项目实施进度计划表</t>
  </si>
  <si>
    <t>版本：</t>
  </si>
  <si>
    <t>V0</t>
  </si>
  <si>
    <t>日期：</t>
  </si>
  <si>
    <t>2018.3.1</t>
  </si>
  <si>
    <t>编写：</t>
  </si>
  <si>
    <t>张登</t>
  </si>
  <si>
    <t>项目小组信息</t>
  </si>
  <si>
    <t>更新日期：</t>
  </si>
  <si>
    <t>部门</t>
  </si>
  <si>
    <t>姓名</t>
  </si>
  <si>
    <t>职务</t>
  </si>
  <si>
    <t>性别</t>
  </si>
  <si>
    <t>办公室电话</t>
  </si>
  <si>
    <t>手机</t>
  </si>
  <si>
    <t>微信</t>
  </si>
  <si>
    <t>邮箱</t>
  </si>
  <si>
    <t>城轨集团</t>
  </si>
  <si>
    <t>潘安</t>
  </si>
  <si>
    <t>集团副总</t>
  </si>
  <si>
    <t>0888-88888888</t>
  </si>
  <si>
    <t>isoaio@kdl.com</t>
  </si>
  <si>
    <t>运营分公司</t>
  </si>
  <si>
    <t>徐平</t>
  </si>
  <si>
    <t>运营副总、总工</t>
  </si>
  <si>
    <t>客运部</t>
  </si>
  <si>
    <t>惠鹏程</t>
  </si>
  <si>
    <t>清分车间</t>
  </si>
  <si>
    <t>何广宁</t>
  </si>
  <si>
    <t>于浩洋</t>
  </si>
  <si>
    <t>刘敬</t>
  </si>
  <si>
    <t>杨森</t>
  </si>
  <si>
    <t>孙华彬</t>
  </si>
  <si>
    <t>李佳慧</t>
  </si>
  <si>
    <t>小码联城</t>
  </si>
  <si>
    <t>史艳阳</t>
  </si>
  <si>
    <t>杨牧</t>
  </si>
  <si>
    <t>严军</t>
  </si>
  <si>
    <t>郭琳艳</t>
  </si>
  <si>
    <t>阮吉</t>
  </si>
  <si>
    <t>王振林</t>
  </si>
  <si>
    <t>集成商</t>
  </si>
  <si>
    <t>项目经理</t>
  </si>
  <si>
    <t>资料员</t>
  </si>
  <si>
    <t>技术负责人</t>
  </si>
  <si>
    <t>乌鲁木齐扫码过闸工程计划</t>
  </si>
  <si>
    <t>扫码过闸项目小组</t>
  </si>
  <si>
    <t>组长：</t>
  </si>
  <si>
    <r>
      <rPr>
        <sz val="10"/>
        <rFont val="微软雅黑"/>
        <charset val="134"/>
      </rPr>
      <t>项目负责人</t>
    </r>
    <r>
      <rPr>
        <sz val="10"/>
        <color theme="1"/>
        <rFont val="微软雅黑"/>
        <charset val="134"/>
      </rPr>
      <t>:</t>
    </r>
  </si>
  <si>
    <r>
      <rPr>
        <sz val="10"/>
        <rFont val="微软雅黑"/>
        <charset val="134"/>
      </rPr>
      <t>项目开始日期</t>
    </r>
    <r>
      <rPr>
        <sz val="10"/>
        <color theme="1"/>
        <rFont val="微软雅黑"/>
        <charset val="134"/>
      </rPr>
      <t>:</t>
    </r>
  </si>
  <si>
    <t>项目周期:</t>
  </si>
  <si>
    <t>序目</t>
  </si>
  <si>
    <t>分派任务</t>
  </si>
  <si>
    <t>工作内容</t>
  </si>
  <si>
    <t>任务负责人</t>
  </si>
  <si>
    <t>Prede
cessor</t>
  </si>
  <si>
    <t>开始日期</t>
  </si>
  <si>
    <t>结束日期</t>
  </si>
  <si>
    <t>计划天数</t>
  </si>
  <si>
    <t>工作天数</t>
  </si>
  <si>
    <t>责任任务</t>
  </si>
  <si>
    <t>全线两进两出站点软件部署</t>
  </si>
  <si>
    <t>选定的硬件商</t>
  </si>
  <si>
    <t>在正式上线前15天开始推广</t>
  </si>
  <si>
    <t>史艳阳。杨牧</t>
  </si>
  <si>
    <t>小批量测试计划的制定</t>
  </si>
  <si>
    <t>小批量测试</t>
  </si>
  <si>
    <t>提交方案、</t>
  </si>
  <si>
    <r>
      <rPr>
        <i/>
        <sz val="9"/>
        <rFont val="Arial"/>
        <charset val="134"/>
      </rPr>
      <t>[</t>
    </r>
    <r>
      <rPr>
        <i/>
        <sz val="9"/>
        <rFont val="宋体"/>
        <charset val="134"/>
      </rPr>
      <t>在上面插入行，然后隐藏或删除这一行</t>
    </r>
    <r>
      <rPr>
        <i/>
        <sz val="9"/>
        <rFont val="Arial"/>
        <charset val="134"/>
      </rPr>
      <t>]</t>
    </r>
  </si>
  <si>
    <t>实验室测试环境搭建</t>
  </si>
  <si>
    <t>实验室测试环境搭建小组</t>
  </si>
  <si>
    <t>小组成员：</t>
  </si>
  <si>
    <t>提交文档</t>
  </si>
  <si>
    <t>实验室环境需求确定</t>
  </si>
  <si>
    <t>带宽、功率、环境要求</t>
  </si>
  <si>
    <t>张登、博宁福田</t>
  </si>
  <si>
    <t>实验室进场手续办理</t>
  </si>
  <si>
    <t>实验室进场手续</t>
  </si>
  <si>
    <t>于浩洋、张清晨</t>
  </si>
  <si>
    <t>实验室环境建设</t>
  </si>
  <si>
    <t>设备与ACC测试系统对接</t>
  </si>
  <si>
    <t>测试闸机软硬件确定</t>
  </si>
  <si>
    <t>细化闸机的需求AFC系统对接</t>
  </si>
  <si>
    <t>实验室设备部署</t>
  </si>
  <si>
    <t>硬件、坏境验收</t>
  </si>
  <si>
    <t>程序联调</t>
  </si>
  <si>
    <t>系统功能实验、调试</t>
  </si>
  <si>
    <t>工作内容描述：</t>
  </si>
  <si>
    <r>
      <rPr>
        <sz val="10"/>
        <rFont val="微软雅黑"/>
        <charset val="134"/>
      </rPr>
      <t xml:space="preserve">1、在地铁指定地点安装部署闸机通道
2、在上述地点部署网络设备，打通与地铁检测中心的网络连接
3、部署模拟SC、LC服务器
4、部署模拟ACC服务器
5、部署模拟多元化支付平台
</t>
    </r>
    <r>
      <rPr>
        <b/>
        <sz val="10"/>
        <rFont val="微软雅黑"/>
        <charset val="134"/>
      </rPr>
      <t>6、实验室建设、闸机硬件确定、实验室部署都需实验室手续完成。实验室功能联调一直持续到站点全部部署完成。</t>
    </r>
  </si>
  <si>
    <t>业务规则确定</t>
  </si>
  <si>
    <t>票务政策会签</t>
  </si>
  <si>
    <t>与运营公司沟通</t>
  </si>
  <si>
    <t>张登、杨森</t>
  </si>
  <si>
    <t>业务规则会签</t>
  </si>
  <si>
    <t>站点编码</t>
  </si>
  <si>
    <t>闸机设备信息编码</t>
  </si>
  <si>
    <r>
      <rPr>
        <sz val="10"/>
        <rFont val="微软雅黑"/>
        <charset val="134"/>
      </rPr>
      <t xml:space="preserve">1、制定二维码使用中的相应规则，如二维码生成机制、防复制机制
2、制定论异常情况的处理，如单边交易处理等
3、制定乘客事务处理机制
4、确定对账机制
</t>
    </r>
    <r>
      <rPr>
        <b/>
        <sz val="10"/>
        <rFont val="微软雅黑"/>
        <charset val="134"/>
      </rPr>
      <t>5、实验室环境完成前规则需提交测试平台</t>
    </r>
  </si>
  <si>
    <t>APP开发</t>
  </si>
  <si>
    <t>APP开发功能确认</t>
  </si>
  <si>
    <t>运营服务功能与商业功能兼顾</t>
  </si>
  <si>
    <t>刘敬、阮吉</t>
  </si>
  <si>
    <t>功能模块确定</t>
  </si>
  <si>
    <t>模块确定和架构设计</t>
  </si>
  <si>
    <t>APP软件编写</t>
  </si>
  <si>
    <t>软件编写，时间需30天</t>
  </si>
  <si>
    <t>APP测试联调</t>
  </si>
  <si>
    <t>测试</t>
  </si>
  <si>
    <t>APP推广</t>
  </si>
  <si>
    <t>1、APP功能模块确定
2、二维码规则的确定
2、与多元化支付平台进行数据交互</t>
  </si>
  <si>
    <t>二维码过闸项目建设</t>
  </si>
  <si>
    <t>二维码过闸系统建设需求书</t>
  </si>
  <si>
    <t>软硬件需求、资料需求</t>
  </si>
  <si>
    <t>二维码过闸系统建设方案确认</t>
  </si>
  <si>
    <t>投资、可行性、等</t>
  </si>
  <si>
    <t>邓、李、史</t>
  </si>
  <si>
    <t>二维码系统建设集成确认</t>
  </si>
  <si>
    <t>招投标流程、城轨流程</t>
  </si>
  <si>
    <t>政府招标中心</t>
  </si>
  <si>
    <t>二维码扫码过闸系统建设</t>
  </si>
  <si>
    <t>中标单位执行</t>
  </si>
  <si>
    <t>中标单位</t>
  </si>
  <si>
    <t>多元化支付平台软件开发</t>
  </si>
  <si>
    <t>软件开发</t>
  </si>
  <si>
    <t>AFC系统软件升级</t>
  </si>
  <si>
    <t>AFC集成商对原系统进行升级</t>
  </si>
  <si>
    <t>ACC系统软件升级</t>
  </si>
  <si>
    <t>ACC集成商对原系统进行升级</t>
  </si>
  <si>
    <t>二维码过闸系统调试</t>
  </si>
  <si>
    <t>小码与建设单位流程</t>
  </si>
  <si>
    <r>
      <rPr>
        <sz val="10"/>
        <rFont val="微软雅黑"/>
        <charset val="134"/>
      </rPr>
      <t xml:space="preserve">1、由中标单位与小码联城共同完成项目的软硬件建设，
2、AFC与集成厂商与原ACC集成厂商对系统进行升级。
3、项目实施的资料符合城轨整体资料需求。
</t>
    </r>
    <r>
      <rPr>
        <b/>
        <sz val="10"/>
        <rFont val="微软雅黑"/>
        <charset val="134"/>
      </rPr>
      <t>4、二维码过闸系统调试在系统建设后期可介入调试</t>
    </r>
  </si>
  <si>
    <t>站点建设部署</t>
  </si>
  <si>
    <t>前置任务（项目建设）</t>
  </si>
  <si>
    <t>一个站点闸机部署-施工部署</t>
  </si>
  <si>
    <t>站点安装部署</t>
  </si>
  <si>
    <t>一个站点、手持设备部署</t>
  </si>
  <si>
    <t>一个站点软件联调</t>
  </si>
  <si>
    <t>整体功能调试</t>
  </si>
  <si>
    <t>全线闸机施工部署</t>
  </si>
  <si>
    <t>站点票亭手持设备部署</t>
  </si>
  <si>
    <t>全线两进两出站点软件联调</t>
  </si>
  <si>
    <t>1、工作前置任务为二维码过闸项目建设系统调试完成可接入站点部署。
2、在测试站点部署中，完成整体站点部署的重点。
3、</t>
  </si>
  <si>
    <t>联调测试</t>
  </si>
  <si>
    <t>站级联调测试方案审核</t>
  </si>
  <si>
    <t>提交方案由业主单位审核</t>
  </si>
  <si>
    <t>站级联调测试</t>
  </si>
  <si>
    <t>线网级联调测试方案审核</t>
  </si>
  <si>
    <t>线网级联调测试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</si>
  <si>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，测试站点设备与ACC系统的网络连接
2，完成各级联调测试方案
3，执行各测试阶段测试任务
4，形成测试报告</t>
    </r>
  </si>
  <si>
    <t xml:space="preserve">功能验收 </t>
  </si>
  <si>
    <t>前置任务（联调测试）</t>
  </si>
  <si>
    <t>功能验收</t>
  </si>
  <si>
    <t>功能验收资料整理</t>
  </si>
  <si>
    <t>博宁福田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</si>
  <si>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，总包商准备功能验收相关资料
2，地铁方对二维码过闸功能进行验收</t>
    </r>
  </si>
  <si>
    <t>灰度测试</t>
  </si>
  <si>
    <t>灰度测试计划审核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</si>
  <si>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，指定测试计划
2，执行灰度测试
3，出具测试报告</t>
    </r>
  </si>
  <si>
    <t xml:space="preserve">应急预案 </t>
  </si>
  <si>
    <t>应急预案</t>
  </si>
  <si>
    <t>应急预案审核</t>
  </si>
  <si>
    <t>应急预案执行</t>
  </si>
  <si>
    <t xml:space="preserve">培训 </t>
  </si>
  <si>
    <t>培训</t>
  </si>
  <si>
    <t>培训方案</t>
  </si>
  <si>
    <t>个回复</t>
  </si>
  <si>
    <t xml:space="preserve">试运行 </t>
  </si>
  <si>
    <t>试运行</t>
  </si>
  <si>
    <t>试运行方案审核</t>
  </si>
  <si>
    <t>上线试运行</t>
  </si>
  <si>
    <t xml:space="preserve">系统完善 </t>
  </si>
  <si>
    <t>前置任务（试运行）</t>
  </si>
  <si>
    <t>系统完善</t>
  </si>
  <si>
    <t>根据试运行情况完善系统软件功能</t>
  </si>
  <si>
    <t>部分新增功能及业务完善</t>
  </si>
  <si>
    <t>根据用户需求新增和完善部分功能，如：BOM、SC、LC</t>
  </si>
  <si>
    <t>2018年6月29</t>
  </si>
  <si>
    <t>全线剩余设备改造</t>
  </si>
  <si>
    <t>升级改造所有剩余设备</t>
  </si>
  <si>
    <t>整个系统试运行</t>
  </si>
  <si>
    <t>整个系统软件、硬件改造完毕后试运行一个月</t>
  </si>
  <si>
    <t>正式运营进入质保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</si>
</sst>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\ /\ d\ /\ yy"/>
    <numFmt numFmtId="177" formatCode="yyyy&quot;年&quot;mm&quot;月&quot;dd&quot;日&quot;aaaa"/>
  </numFmts>
  <fonts count="48"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4"/>
      <color theme="1"/>
      <name val="微软雅黑"/>
      <charset val="134"/>
    </font>
    <font>
      <b/>
      <sz val="10"/>
      <name val="微软雅黑"/>
      <charset val="134"/>
    </font>
    <font>
      <b/>
      <sz val="9"/>
      <name val="微软雅黑"/>
      <charset val="134"/>
    </font>
    <font>
      <b/>
      <sz val="9"/>
      <name val="Arial"/>
      <charset val="134"/>
    </font>
    <font>
      <b/>
      <u/>
      <sz val="8"/>
      <color indexed="12"/>
      <name val="Arial"/>
      <charset val="134"/>
    </font>
    <font>
      <b/>
      <sz val="7"/>
      <color indexed="55"/>
      <name val="Arial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b/>
      <i/>
      <sz val="8"/>
      <color theme="1"/>
      <name val="Arial"/>
      <charset val="134"/>
    </font>
    <font>
      <b/>
      <u/>
      <sz val="10"/>
      <color theme="10"/>
      <name val="Arial"/>
      <charset val="134"/>
    </font>
    <font>
      <sz val="8"/>
      <color indexed="22"/>
      <name val="Arial"/>
      <charset val="134"/>
    </font>
    <font>
      <b/>
      <sz val="10"/>
      <name val="Arial"/>
      <charset val="134"/>
    </font>
    <font>
      <sz val="9"/>
      <color rgb="FF000000"/>
      <name val="Arial"/>
      <charset val="134"/>
    </font>
    <font>
      <i/>
      <sz val="9"/>
      <name val="Arial"/>
      <charset val="134"/>
    </font>
    <font>
      <i/>
      <sz val="9"/>
      <name val="Arial Narrow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b/>
      <sz val="16"/>
      <color theme="1"/>
      <name val="黑体"/>
      <charset val="134"/>
      <scheme val="minor"/>
    </font>
    <font>
      <sz val="11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3"/>
      <color theme="3"/>
      <name val="黑体"/>
      <charset val="134"/>
      <scheme val="minor"/>
    </font>
    <font>
      <sz val="11"/>
      <color rgb="FFFF0000"/>
      <name val="黑体"/>
      <charset val="0"/>
      <scheme val="minor"/>
    </font>
    <font>
      <b/>
      <sz val="11"/>
      <color theme="3"/>
      <name val="黑体"/>
      <charset val="134"/>
      <scheme val="minor"/>
    </font>
    <font>
      <b/>
      <sz val="18"/>
      <color theme="3"/>
      <name val="黑体"/>
      <charset val="134"/>
      <scheme val="minor"/>
    </font>
    <font>
      <u/>
      <sz val="10"/>
      <color theme="10"/>
      <name val="Arial"/>
      <charset val="134"/>
    </font>
    <font>
      <sz val="11"/>
      <color rgb="FF9C0006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1"/>
      <color rgb="FF3F3F3F"/>
      <name val="黑体"/>
      <charset val="0"/>
      <scheme val="minor"/>
    </font>
    <font>
      <sz val="11"/>
      <color rgb="FF3F3F76"/>
      <name val="黑体"/>
      <charset val="0"/>
      <scheme val="minor"/>
    </font>
    <font>
      <sz val="11"/>
      <color rgb="FF0061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b/>
      <sz val="11"/>
      <color theme="1"/>
      <name val="黑体"/>
      <charset val="0"/>
      <scheme val="minor"/>
    </font>
    <font>
      <i/>
      <sz val="11"/>
      <color rgb="FF7F7F7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i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20651875362"/>
        <bgColor rgb="FFD6F4D9"/>
      </patternFill>
    </fill>
    <fill>
      <patternFill patternType="solid">
        <fgColor indexed="9"/>
        <bgColor indexed="64"/>
      </patternFill>
    </fill>
    <fill>
      <patternFill patternType="solid">
        <fgColor theme="9" tint="0.4"/>
        <bgColor rgb="FFD6F4D9"/>
      </patternFill>
    </fill>
    <fill>
      <patternFill patternType="solid">
        <fgColor theme="3" tint="0.799951170384838"/>
        <bgColor rgb="FFD6F4D9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2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41" fillId="33" borderId="18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6" fillId="30" borderId="19" applyNumberFormat="0" applyFont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0" fillId="28" borderId="20" applyNumberFormat="0" applyAlignment="0" applyProtection="0">
      <alignment vertical="center"/>
    </xf>
    <xf numFmtId="0" fontId="38" fillId="28" borderId="18" applyNumberFormat="0" applyAlignment="0" applyProtection="0">
      <alignment vertical="center"/>
    </xf>
    <xf numFmtId="0" fontId="43" fillId="37" borderId="21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2" fillId="2" borderId="1" xfId="0" applyFont="1" applyFill="1" applyBorder="1" applyAlignment="1" applyProtection="1"/>
    <xf numFmtId="0" fontId="3" fillId="0" borderId="1" xfId="0" applyFont="1" applyBorder="1" applyAlignment="1" applyProtection="1"/>
    <xf numFmtId="0" fontId="3" fillId="0" borderId="1" xfId="0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Alignment="1" applyProtection="1"/>
    <xf numFmtId="0" fontId="0" fillId="0" borderId="0" xfId="0" applyNumberFormat="1" applyAlignment="1" applyProtection="1"/>
    <xf numFmtId="0" fontId="2" fillId="0" borderId="0" xfId="0" applyFont="1" applyFill="1" applyBorder="1" applyAlignment="1" applyProtection="1"/>
    <xf numFmtId="0" fontId="4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 applyProtection="1"/>
    <xf numFmtId="0" fontId="5" fillId="0" borderId="0" xfId="0" applyNumberFormat="1" applyFont="1" applyFill="1" applyAlignment="1" applyProtection="1">
      <alignment horizontal="left"/>
      <protection locked="0"/>
    </xf>
    <xf numFmtId="0" fontId="6" fillId="0" borderId="0" xfId="0" applyNumberFormat="1" applyFont="1" applyFill="1" applyAlignment="1" applyProtection="1">
      <protection locked="0"/>
    </xf>
    <xf numFmtId="0" fontId="7" fillId="0" borderId="0" xfId="0" applyNumberFormat="1" applyFont="1" applyFill="1" applyAlignment="1" applyProtection="1">
      <protection locked="0"/>
    </xf>
    <xf numFmtId="0" fontId="8" fillId="0" borderId="0" xfId="10" applyNumberFormat="1" applyFont="1" applyFill="1" applyAlignment="1" applyProtection="1">
      <alignment horizontal="right"/>
    </xf>
    <xf numFmtId="0" fontId="9" fillId="0" borderId="0" xfId="0" applyFont="1" applyFill="1" applyAlignment="1" applyProtection="1">
      <alignment horizontal="right"/>
    </xf>
    <xf numFmtId="0" fontId="10" fillId="0" borderId="0" xfId="0" applyFont="1" applyFill="1" applyAlignment="1" applyProtection="1"/>
    <xf numFmtId="0" fontId="10" fillId="0" borderId="0" xfId="0" applyFont="1" applyFill="1" applyAlignment="1" applyProtection="1">
      <alignment horizontal="center"/>
    </xf>
    <xf numFmtId="0" fontId="5" fillId="0" borderId="0" xfId="0" applyNumberFormat="1" applyFont="1" applyFill="1" applyAlignment="1" applyProtection="1">
      <alignment horizontal="right"/>
      <protection locked="0"/>
    </xf>
    <xf numFmtId="0" fontId="5" fillId="0" borderId="0" xfId="0" applyNumberFormat="1" applyFont="1" applyFill="1" applyAlignment="1" applyProtection="1">
      <protection locked="0"/>
    </xf>
    <xf numFmtId="0" fontId="0" fillId="0" borderId="0" xfId="0" applyFill="1" applyAlignment="1" applyProtection="1"/>
    <xf numFmtId="31" fontId="10" fillId="0" borderId="2" xfId="0" applyNumberFormat="1" applyFont="1" applyFill="1" applyBorder="1" applyAlignment="1" applyProtection="1">
      <alignment horizontal="center"/>
      <protection locked="0"/>
    </xf>
    <xf numFmtId="31" fontId="10" fillId="0" borderId="2" xfId="0" applyNumberFormat="1" applyFont="1" applyFill="1" applyBorder="1" applyAlignment="1" applyProtection="1"/>
    <xf numFmtId="31" fontId="5" fillId="3" borderId="2" xfId="0" applyNumberFormat="1" applyFont="1" applyFill="1" applyBorder="1" applyAlignment="1" applyProtection="1">
      <alignment horizontal="center"/>
      <protection locked="0"/>
    </xf>
    <xf numFmtId="0" fontId="11" fillId="0" borderId="2" xfId="0" applyNumberFormat="1" applyFont="1" applyFill="1" applyBorder="1" applyAlignment="1" applyProtection="1">
      <alignment horizontal="right"/>
    </xf>
    <xf numFmtId="0" fontId="11" fillId="0" borderId="2" xfId="0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2" fillId="0" borderId="3" xfId="0" applyNumberFormat="1" applyFont="1" applyFill="1" applyBorder="1" applyAlignment="1" applyProtection="1"/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Alignment="1" applyProtection="1">
      <alignment horizontal="left" wrapText="1"/>
    </xf>
    <xf numFmtId="0" fontId="12" fillId="0" borderId="3" xfId="0" applyNumberFormat="1" applyFont="1" applyBorder="1" applyAlignment="1" applyProtection="1">
      <alignment horizontal="center" wrapText="1"/>
    </xf>
    <xf numFmtId="0" fontId="12" fillId="0" borderId="3" xfId="0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center" wrapText="1"/>
    </xf>
    <xf numFmtId="0" fontId="13" fillId="4" borderId="4" xfId="0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 applyProtection="1">
      <alignment horizontal="center"/>
    </xf>
    <xf numFmtId="31" fontId="13" fillId="5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wrapText="1"/>
      <protection locked="0"/>
    </xf>
    <xf numFmtId="0" fontId="13" fillId="4" borderId="5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 applyProtection="1">
      <alignment horizontal="center"/>
    </xf>
    <xf numFmtId="31" fontId="13" fillId="5" borderId="8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5" fillId="0" borderId="0" xfId="0" applyFont="1" applyFill="1" applyAlignment="1" applyProtection="1">
      <alignment horizontal="left" vertical="top" wrapText="1"/>
      <protection locked="0"/>
    </xf>
    <xf numFmtId="0" fontId="15" fillId="0" borderId="0" xfId="0" applyFont="1" applyBorder="1" applyAlignment="1">
      <alignment vertical="center"/>
    </xf>
    <xf numFmtId="0" fontId="16" fillId="0" borderId="0" xfId="10" applyFont="1" applyAlignment="1" applyProtection="1">
      <alignment horizontal="left"/>
    </xf>
    <xf numFmtId="176" fontId="17" fillId="2" borderId="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left" vertical="center"/>
    </xf>
    <xf numFmtId="14" fontId="3" fillId="0" borderId="13" xfId="0" applyNumberFormat="1" applyFont="1" applyFill="1" applyBorder="1" applyAlignment="1" applyProtection="1">
      <alignment horizontal="left" vertical="center"/>
    </xf>
    <xf numFmtId="0" fontId="3" fillId="0" borderId="14" xfId="0" applyNumberFormat="1" applyFont="1" applyFill="1" applyBorder="1" applyAlignment="1" applyProtection="1">
      <alignment horizontal="center" shrinkToFit="1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/>
    <xf numFmtId="0" fontId="5" fillId="2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center"/>
    </xf>
    <xf numFmtId="177" fontId="5" fillId="0" borderId="1" xfId="0" applyNumberFormat="1" applyFont="1" applyFill="1" applyBorder="1" applyAlignment="1" applyProtection="1">
      <alignment wrapText="1"/>
      <protection locked="0"/>
    </xf>
    <xf numFmtId="177" fontId="5" fillId="0" borderId="1" xfId="0" applyNumberFormat="1" applyFont="1" applyFill="1" applyBorder="1" applyAlignment="1" applyProtection="1">
      <alignment wrapText="1"/>
    </xf>
    <xf numFmtId="0" fontId="5" fillId="0" borderId="1" xfId="0" applyFont="1" applyFill="1" applyBorder="1" applyAlignment="1" applyProtection="1">
      <alignment horizontal="center" wrapText="1"/>
    </xf>
    <xf numFmtId="0" fontId="10" fillId="0" borderId="1" xfId="0" applyFont="1" applyFill="1" applyBorder="1" applyAlignment="1" applyProtection="1">
      <alignment wrapText="1"/>
      <protection locked="0"/>
    </xf>
    <xf numFmtId="0" fontId="10" fillId="0" borderId="1" xfId="0" applyFont="1" applyFill="1" applyBorder="1" applyAlignment="1" applyProtection="1">
      <alignment vertical="top" wrapText="1"/>
      <protection locked="0"/>
    </xf>
    <xf numFmtId="0" fontId="19" fillId="0" borderId="7" xfId="0" applyFont="1" applyBorder="1" applyAlignment="1">
      <alignment horizontal="center"/>
    </xf>
    <xf numFmtId="177" fontId="13" fillId="6" borderId="7" xfId="0" applyNumberFormat="1" applyFont="1" applyFill="1" applyBorder="1" applyAlignment="1">
      <alignment horizontal="right"/>
    </xf>
    <xf numFmtId="1" fontId="19" fillId="0" borderId="7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 applyProtection="1">
      <alignment horizontal="left"/>
    </xf>
    <xf numFmtId="0" fontId="20" fillId="0" borderId="1" xfId="0" applyFont="1" applyFill="1" applyBorder="1" applyAlignment="1" applyProtection="1">
      <protection locked="0"/>
    </xf>
    <xf numFmtId="0" fontId="3" fillId="0" borderId="1" xfId="0" applyNumberFormat="1" applyFont="1" applyFill="1" applyBorder="1" applyAlignment="1" applyProtection="1">
      <alignment horizontal="center"/>
    </xf>
    <xf numFmtId="0" fontId="21" fillId="0" borderId="1" xfId="0" applyFont="1" applyFill="1" applyBorder="1" applyAlignment="1" applyProtection="1">
      <protection locked="0"/>
    </xf>
    <xf numFmtId="0" fontId="22" fillId="0" borderId="1" xfId="0" applyFont="1" applyFill="1" applyBorder="1" applyAlignment="1" applyProtection="1">
      <alignment horizontal="left" wrapText="1"/>
      <protection locked="0"/>
    </xf>
    <xf numFmtId="0" fontId="1" fillId="7" borderId="0" xfId="0" applyFont="1" applyFill="1" applyBorder="1" applyAlignment="1" applyProtection="1"/>
    <xf numFmtId="0" fontId="13" fillId="6" borderId="7" xfId="0" applyNumberFormat="1" applyFont="1" applyFill="1" applyBorder="1" applyAlignment="1">
      <alignment horizontal="center"/>
    </xf>
    <xf numFmtId="177" fontId="5" fillId="2" borderId="1" xfId="0" applyNumberFormat="1" applyFont="1" applyFill="1" applyBorder="1" applyAlignment="1" applyProtection="1">
      <alignment horizontal="left"/>
    </xf>
    <xf numFmtId="9" fontId="3" fillId="0" borderId="1" xfId="11" applyFont="1" applyFill="1" applyBorder="1" applyAlignment="1" applyProtection="1">
      <alignment horizontal="center"/>
      <protection locked="0"/>
    </xf>
    <xf numFmtId="177" fontId="5" fillId="2" borderId="1" xfId="0" applyNumberFormat="1" applyFont="1" applyFill="1" applyBorder="1" applyAlignment="1" applyProtection="1">
      <alignment wrapText="1"/>
      <protection locked="0"/>
    </xf>
    <xf numFmtId="177" fontId="5" fillId="2" borderId="1" xfId="0" applyNumberFormat="1" applyFont="1" applyFill="1" applyBorder="1" applyAlignment="1" applyProtection="1">
      <alignment wrapText="1"/>
    </xf>
    <xf numFmtId="0" fontId="10" fillId="0" borderId="1" xfId="0" applyFont="1" applyFill="1" applyBorder="1" applyAlignment="1" applyProtection="1">
      <alignment wrapText="1"/>
    </xf>
    <xf numFmtId="9" fontId="10" fillId="0" borderId="1" xfId="11" applyFont="1" applyFill="1" applyBorder="1" applyAlignment="1" applyProtection="1">
      <alignment horizontal="left" vertical="top" wrapText="1"/>
      <protection locked="0"/>
    </xf>
    <xf numFmtId="9" fontId="10" fillId="0" borderId="1" xfId="11" applyFont="1" applyFill="1" applyBorder="1" applyAlignment="1" applyProtection="1">
      <alignment horizontal="left" vertical="top"/>
      <protection locked="0"/>
    </xf>
    <xf numFmtId="0" fontId="10" fillId="0" borderId="1" xfId="0" applyFont="1" applyFill="1" applyBorder="1" applyAlignment="1" applyProtection="1">
      <alignment horizontal="center" wrapText="1"/>
    </xf>
    <xf numFmtId="1" fontId="3" fillId="0" borderId="1" xfId="11" applyNumberFormat="1" applyFont="1" applyFill="1" applyBorder="1" applyAlignment="1" applyProtection="1">
      <alignment horizontal="center"/>
    </xf>
    <xf numFmtId="1" fontId="3" fillId="0" borderId="1" xfId="0" applyNumberFormat="1" applyFont="1" applyFill="1" applyBorder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wrapText="1"/>
      <protection locked="0"/>
    </xf>
    <xf numFmtId="0" fontId="19" fillId="4" borderId="7" xfId="0" applyFont="1" applyFill="1" applyBorder="1" applyAlignment="1">
      <alignment horizontal="center"/>
    </xf>
    <xf numFmtId="177" fontId="13" fillId="8" borderId="7" xfId="0" applyNumberFormat="1" applyFont="1" applyFill="1" applyBorder="1" applyAlignment="1" applyProtection="1">
      <alignment horizontal="right"/>
    </xf>
    <xf numFmtId="1" fontId="19" fillId="4" borderId="7" xfId="0" applyNumberFormat="1" applyFont="1" applyFill="1" applyBorder="1" applyAlignment="1">
      <alignment horizontal="center"/>
    </xf>
    <xf numFmtId="9" fontId="3" fillId="0" borderId="1" xfId="11" applyFont="1" applyFill="1" applyBorder="1" applyAlignment="1" applyProtection="1">
      <alignment horizontal="left" vertical="top"/>
      <protection locked="0"/>
    </xf>
    <xf numFmtId="0" fontId="13" fillId="8" borderId="7" xfId="0" applyNumberFormat="1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 wrapText="1"/>
      <protection locked="0"/>
    </xf>
    <xf numFmtId="177" fontId="13" fillId="9" borderId="7" xfId="0" applyNumberFormat="1" applyFont="1" applyFill="1" applyBorder="1" applyAlignment="1">
      <alignment horizontal="right"/>
    </xf>
    <xf numFmtId="177" fontId="13" fillId="6" borderId="7" xfId="0" applyNumberFormat="1" applyFont="1" applyFill="1" applyBorder="1" applyAlignment="1" applyProtection="1">
      <alignment horizontal="right"/>
    </xf>
    <xf numFmtId="1" fontId="19" fillId="0" borderId="7" xfId="0" applyNumberFormat="1" applyFont="1" applyBorder="1" applyAlignment="1" applyProtection="1">
      <alignment horizontal="center"/>
    </xf>
    <xf numFmtId="0" fontId="13" fillId="9" borderId="7" xfId="0" applyNumberFormat="1" applyFont="1" applyFill="1" applyBorder="1" applyAlignment="1">
      <alignment horizontal="center"/>
    </xf>
    <xf numFmtId="0" fontId="19" fillId="10" borderId="7" xfId="0" applyFont="1" applyFill="1" applyBorder="1" applyAlignment="1">
      <alignment horizontal="center"/>
    </xf>
    <xf numFmtId="0" fontId="0" fillId="0" borderId="0" xfId="0" applyAlignment="1" applyProtection="1">
      <alignment vertical="top"/>
    </xf>
    <xf numFmtId="31" fontId="10" fillId="0" borderId="2" xfId="0" applyNumberFormat="1" applyFont="1" applyFill="1" applyBorder="1" applyAlignment="1" applyProtection="1">
      <protection locked="0"/>
    </xf>
    <xf numFmtId="0" fontId="5" fillId="2" borderId="1" xfId="0" applyFont="1" applyFill="1" applyBorder="1" applyAlignment="1" applyProtection="1">
      <alignment wrapText="1"/>
      <protection locked="0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5" fillId="2" borderId="1" xfId="0" applyNumberFormat="1" applyFont="1" applyFill="1" applyBorder="1" applyAlignment="1" applyProtection="1">
      <alignment horizontal="center"/>
    </xf>
    <xf numFmtId="0" fontId="10" fillId="0" borderId="9" xfId="0" applyFont="1" applyFill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10" fillId="0" borderId="1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/>
    <xf numFmtId="0" fontId="7" fillId="0" borderId="0" xfId="0" applyNumberFormat="1" applyFont="1" applyFill="1" applyAlignment="1" applyProtection="1"/>
    <xf numFmtId="0" fontId="8" fillId="0" borderId="0" xfId="10" applyNumberFormat="1" applyFont="1" applyFill="1" applyAlignment="1" applyProtection="1"/>
    <xf numFmtId="0" fontId="9" fillId="0" borderId="0" xfId="0" applyFont="1" applyFill="1" applyAlignment="1" applyProtection="1"/>
    <xf numFmtId="0" fontId="10" fillId="0" borderId="0" xfId="0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/>
    <xf numFmtId="31" fontId="10" fillId="0" borderId="2" xfId="0" applyNumberFormat="1" applyFont="1" applyFill="1" applyBorder="1" applyAlignment="1" applyProtection="1">
      <alignment horizontal="center"/>
    </xf>
    <xf numFmtId="31" fontId="10" fillId="0" borderId="2" xfId="0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 applyProtection="1">
      <alignment horizontal="center"/>
    </xf>
    <xf numFmtId="0" fontId="2" fillId="0" borderId="0" xfId="0" applyFont="1" applyFill="1" applyAlignment="1" applyProtection="1"/>
    <xf numFmtId="0" fontId="5" fillId="11" borderId="1" xfId="0" applyNumberFormat="1" applyFont="1" applyFill="1" applyBorder="1" applyAlignment="1" applyProtection="1">
      <alignment horizontal="left"/>
    </xf>
    <xf numFmtId="0" fontId="5" fillId="11" borderId="1" xfId="0" applyFont="1" applyFill="1" applyBorder="1" applyAlignment="1" applyProtection="1">
      <alignment horizontal="center" wrapText="1"/>
    </xf>
    <xf numFmtId="0" fontId="5" fillId="11" borderId="1" xfId="0" applyNumberFormat="1" applyFont="1" applyFill="1" applyBorder="1" applyAlignment="1" applyProtection="1">
      <alignment horizontal="center"/>
    </xf>
    <xf numFmtId="177" fontId="5" fillId="11" borderId="1" xfId="0" applyNumberFormat="1" applyFont="1" applyFill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wrapText="1"/>
    </xf>
    <xf numFmtId="0" fontId="20" fillId="0" borderId="1" xfId="0" applyFont="1" applyFill="1" applyBorder="1" applyAlignment="1" applyProtection="1"/>
    <xf numFmtId="0" fontId="20" fillId="0" borderId="1" xfId="0" applyFont="1" applyFill="1" applyBorder="1" applyAlignment="1" applyProtection="1">
      <alignment horizontal="center"/>
    </xf>
    <xf numFmtId="0" fontId="21" fillId="0" borderId="1" xfId="0" applyFont="1" applyFill="1" applyBorder="1" applyAlignment="1" applyProtection="1"/>
    <xf numFmtId="0" fontId="20" fillId="0" borderId="1" xfId="0" applyFont="1" applyFill="1" applyBorder="1" applyAlignment="1" applyProtection="1">
      <alignment horizontal="center"/>
      <protection locked="0"/>
    </xf>
    <xf numFmtId="1" fontId="19" fillId="12" borderId="7" xfId="0" applyNumberFormat="1" applyFont="1" applyFill="1" applyBorder="1" applyAlignment="1" applyProtection="1">
      <alignment horizontal="center"/>
    </xf>
    <xf numFmtId="9" fontId="3" fillId="0" borderId="1" xfId="11" applyFont="1" applyFill="1" applyBorder="1" applyAlignment="1" applyProtection="1">
      <alignment horizontal="center"/>
    </xf>
    <xf numFmtId="1" fontId="3" fillId="0" borderId="1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wrapText="1"/>
      <protection locked="0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0" fontId="0" fillId="0" borderId="0" xfId="0" applyAlignment="1">
      <alignment vertical="center"/>
    </xf>
    <xf numFmtId="0" fontId="26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fill>
        <patternFill patternType="solid">
          <bgColor rgb="FFF2F2F2"/>
        </patternFill>
      </fill>
    </dxf>
    <dxf>
      <font>
        <b val="1"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</dxfs>
  <tableStyles count="2" defaultTableStyle="TableStyleMedium2" defaultPivotStyle="PivotStyleLight16">
    <tableStyle name="MySqlDefault" pivot="0" table="0" count="0"/>
    <tableStyle name="表样式 13" pivot="0" count="3">
      <tableStyleElement type="wholeTable" dxfId="6"/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H54" totalsRowShown="0">
  <tableColumns count="8">
    <tableColumn id="1" name="部门"/>
    <tableColumn id="2" name="姓名"/>
    <tableColumn id="3" name="职务"/>
    <tableColumn id="4" name="性别"/>
    <tableColumn id="5" name="办公室电话"/>
    <tableColumn id="6" name="手机"/>
    <tableColumn id="7" name="微信"/>
    <tableColumn id="8" name="邮箱"/>
  </tableColumns>
  <tableStyleInfo name="表样式 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经济学人字体">
      <a:majorFont>
        <a:latin typeface="ITC Officina Sans Std Book"/>
        <a:ea typeface="黑体"/>
        <a:cs typeface=""/>
      </a:majorFont>
      <a:minorFont>
        <a:latin typeface="ITC Officina Sans Std Book"/>
        <a:ea typeface="黑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showGridLines="0" topLeftCell="A2" workbookViewId="0">
      <selection activeCell="F13" sqref="F13"/>
    </sheetView>
  </sheetViews>
  <sheetFormatPr defaultColWidth="9.14285714285714" defaultRowHeight="12.75" outlineLevelRow="5"/>
  <cols>
    <col min="9" max="9" width="23.2857142857143" customWidth="1"/>
  </cols>
  <sheetData>
    <row r="1" ht="20.25" spans="1:1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9"/>
      <c r="K1" s="139"/>
      <c r="L1" s="139"/>
    </row>
    <row r="2" ht="14.1" customHeight="1" spans="1:12">
      <c r="A2" s="135"/>
      <c r="B2" s="135"/>
      <c r="C2" s="136"/>
      <c r="D2" s="136"/>
      <c r="E2" s="134"/>
      <c r="F2" s="136"/>
      <c r="G2" s="136"/>
      <c r="H2" s="136"/>
      <c r="I2" s="136"/>
      <c r="J2" s="139"/>
      <c r="K2" s="139"/>
      <c r="L2" s="139"/>
    </row>
    <row r="3" ht="13.5" spans="1:12">
      <c r="A3" s="135"/>
      <c r="B3" s="135"/>
      <c r="C3" s="135"/>
      <c r="D3" s="135"/>
      <c r="E3" s="135"/>
      <c r="F3" s="137"/>
      <c r="G3" s="137"/>
      <c r="H3" s="138" t="s">
        <v>1</v>
      </c>
      <c r="I3" s="140" t="s">
        <v>2</v>
      </c>
      <c r="J3" s="139"/>
      <c r="K3" s="139"/>
      <c r="L3" s="139"/>
    </row>
    <row r="4" ht="13.5" spans="1:12">
      <c r="A4" s="135"/>
      <c r="B4" s="135"/>
      <c r="C4" s="135"/>
      <c r="D4" s="135"/>
      <c r="E4" s="135"/>
      <c r="F4" s="137"/>
      <c r="G4" s="137"/>
      <c r="H4" s="138" t="s">
        <v>3</v>
      </c>
      <c r="I4" s="140" t="s">
        <v>4</v>
      </c>
      <c r="J4" s="139"/>
      <c r="K4" s="139"/>
      <c r="L4" s="139"/>
    </row>
    <row r="5" ht="408.95" customHeight="1" spans="1:12">
      <c r="A5" s="135"/>
      <c r="B5" s="135"/>
      <c r="C5" s="135"/>
      <c r="D5" s="135"/>
      <c r="E5" s="135"/>
      <c r="F5" s="137"/>
      <c r="G5" s="137"/>
      <c r="H5" s="138" t="s">
        <v>5</v>
      </c>
      <c r="I5" s="140" t="s">
        <v>6</v>
      </c>
      <c r="J5" s="139"/>
      <c r="K5" s="139"/>
      <c r="L5" s="139"/>
    </row>
    <row r="6" spans="1:1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C5" sqref="C5:C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148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联调测试!G8</f>
        <v>43262</v>
      </c>
      <c r="G4" s="24" t="s">
        <v>149</v>
      </c>
      <c r="K4" s="53">
        <f>F4-WEEKDAY(F4,1)+2+7*(F5-1)</f>
        <v>43262</v>
      </c>
      <c r="L4" s="53">
        <f t="shared" ref="L4:BW4" si="0">K4+1</f>
        <v>43263</v>
      </c>
      <c r="M4" s="53">
        <f t="shared" si="0"/>
        <v>43264</v>
      </c>
      <c r="N4" s="53">
        <f t="shared" si="0"/>
        <v>43265</v>
      </c>
      <c r="O4" s="53">
        <f t="shared" si="0"/>
        <v>43266</v>
      </c>
      <c r="P4" s="53">
        <f t="shared" si="0"/>
        <v>43267</v>
      </c>
      <c r="Q4" s="53">
        <f t="shared" si="0"/>
        <v>43268</v>
      </c>
      <c r="R4" s="53">
        <f t="shared" si="0"/>
        <v>43269</v>
      </c>
      <c r="S4" s="53">
        <f t="shared" si="0"/>
        <v>43270</v>
      </c>
      <c r="T4" s="53">
        <f t="shared" si="0"/>
        <v>43271</v>
      </c>
      <c r="U4" s="53">
        <f t="shared" si="0"/>
        <v>43272</v>
      </c>
      <c r="V4" s="53">
        <f t="shared" si="0"/>
        <v>43273</v>
      </c>
      <c r="W4" s="53">
        <f t="shared" si="0"/>
        <v>43274</v>
      </c>
      <c r="X4" s="53">
        <f t="shared" si="0"/>
        <v>43275</v>
      </c>
      <c r="Y4" s="53">
        <f t="shared" si="0"/>
        <v>43276</v>
      </c>
      <c r="Z4" s="53">
        <f t="shared" si="0"/>
        <v>43277</v>
      </c>
      <c r="AA4" s="53">
        <f t="shared" si="0"/>
        <v>43278</v>
      </c>
      <c r="AB4" s="53">
        <f t="shared" si="0"/>
        <v>43279</v>
      </c>
      <c r="AC4" s="53">
        <f t="shared" si="0"/>
        <v>43280</v>
      </c>
      <c r="AD4" s="53">
        <f t="shared" si="0"/>
        <v>43281</v>
      </c>
      <c r="AE4" s="53">
        <f t="shared" si="0"/>
        <v>43282</v>
      </c>
      <c r="AF4" s="53">
        <f t="shared" si="0"/>
        <v>43283</v>
      </c>
      <c r="AG4" s="53">
        <f t="shared" si="0"/>
        <v>43284</v>
      </c>
      <c r="AH4" s="53">
        <f t="shared" si="0"/>
        <v>43285</v>
      </c>
      <c r="AI4" s="53">
        <f t="shared" si="0"/>
        <v>43286</v>
      </c>
      <c r="AJ4" s="53">
        <f t="shared" si="0"/>
        <v>43287</v>
      </c>
      <c r="AK4" s="53">
        <f t="shared" si="0"/>
        <v>43288</v>
      </c>
      <c r="AL4" s="53">
        <f t="shared" si="0"/>
        <v>43289</v>
      </c>
      <c r="AM4" s="53">
        <f t="shared" si="0"/>
        <v>43290</v>
      </c>
      <c r="AN4" s="53">
        <f t="shared" si="0"/>
        <v>43291</v>
      </c>
      <c r="AO4" s="53">
        <f t="shared" si="0"/>
        <v>43292</v>
      </c>
      <c r="AP4" s="53">
        <f t="shared" si="0"/>
        <v>43293</v>
      </c>
      <c r="AQ4" s="53">
        <f t="shared" si="0"/>
        <v>43294</v>
      </c>
      <c r="AR4" s="53">
        <f t="shared" si="0"/>
        <v>43295</v>
      </c>
      <c r="AS4" s="53">
        <f t="shared" si="0"/>
        <v>43296</v>
      </c>
      <c r="AT4" s="53">
        <f t="shared" si="0"/>
        <v>43297</v>
      </c>
      <c r="AU4" s="53">
        <f t="shared" si="0"/>
        <v>43298</v>
      </c>
      <c r="AV4" s="53">
        <f t="shared" si="0"/>
        <v>43299</v>
      </c>
      <c r="AW4" s="53">
        <f t="shared" si="0"/>
        <v>43300</v>
      </c>
      <c r="AX4" s="53">
        <f t="shared" si="0"/>
        <v>43301</v>
      </c>
      <c r="AY4" s="53">
        <f t="shared" si="0"/>
        <v>43302</v>
      </c>
      <c r="AZ4" s="53">
        <f t="shared" si="0"/>
        <v>43303</v>
      </c>
      <c r="BA4" s="53">
        <f t="shared" si="0"/>
        <v>43304</v>
      </c>
      <c r="BB4" s="53">
        <f t="shared" si="0"/>
        <v>43305</v>
      </c>
      <c r="BC4" s="53">
        <f t="shared" si="0"/>
        <v>43306</v>
      </c>
      <c r="BD4" s="53">
        <f t="shared" si="0"/>
        <v>43307</v>
      </c>
      <c r="BE4" s="53">
        <f t="shared" si="0"/>
        <v>43308</v>
      </c>
      <c r="BF4" s="53">
        <f t="shared" si="0"/>
        <v>43309</v>
      </c>
      <c r="BG4" s="53">
        <f t="shared" si="0"/>
        <v>43310</v>
      </c>
      <c r="BH4" s="53">
        <f t="shared" si="0"/>
        <v>43311</v>
      </c>
      <c r="BI4" s="53">
        <f t="shared" si="0"/>
        <v>43312</v>
      </c>
      <c r="BJ4" s="53">
        <f t="shared" si="0"/>
        <v>43313</v>
      </c>
      <c r="BK4" s="53">
        <f t="shared" si="0"/>
        <v>43314</v>
      </c>
      <c r="BL4" s="53">
        <f t="shared" si="0"/>
        <v>43315</v>
      </c>
      <c r="BM4" s="53">
        <f t="shared" si="0"/>
        <v>43316</v>
      </c>
      <c r="BN4" s="53">
        <f t="shared" si="0"/>
        <v>43317</v>
      </c>
      <c r="BO4" s="53">
        <f t="shared" si="0"/>
        <v>43318</v>
      </c>
      <c r="BP4" s="53">
        <f t="shared" si="0"/>
        <v>43319</v>
      </c>
      <c r="BQ4" s="53">
        <f t="shared" si="0"/>
        <v>43320</v>
      </c>
      <c r="BR4" s="53">
        <f t="shared" si="0"/>
        <v>43321</v>
      </c>
      <c r="BS4" s="53">
        <f t="shared" si="0"/>
        <v>43322</v>
      </c>
      <c r="BT4" s="53">
        <f t="shared" si="0"/>
        <v>43323</v>
      </c>
      <c r="BU4" s="53">
        <f t="shared" si="0"/>
        <v>43324</v>
      </c>
      <c r="BV4" s="53">
        <f t="shared" si="0"/>
        <v>43325</v>
      </c>
      <c r="BW4" s="53">
        <f t="shared" si="0"/>
        <v>43326</v>
      </c>
      <c r="BX4" s="53">
        <f t="shared" ref="BX4:EI4" si="1">BW4+1</f>
        <v>43327</v>
      </c>
      <c r="BY4" s="53">
        <f t="shared" si="1"/>
        <v>43328</v>
      </c>
      <c r="BZ4" s="53">
        <f t="shared" si="1"/>
        <v>43329</v>
      </c>
      <c r="CA4" s="53">
        <f t="shared" si="1"/>
        <v>43330</v>
      </c>
      <c r="CB4" s="53">
        <f t="shared" si="1"/>
        <v>43331</v>
      </c>
      <c r="CC4" s="53">
        <f t="shared" si="1"/>
        <v>43332</v>
      </c>
      <c r="CD4" s="53">
        <f t="shared" si="1"/>
        <v>43333</v>
      </c>
      <c r="CE4" s="53">
        <f t="shared" si="1"/>
        <v>43334</v>
      </c>
      <c r="CF4" s="53">
        <f t="shared" si="1"/>
        <v>43335</v>
      </c>
      <c r="CG4" s="53">
        <f t="shared" si="1"/>
        <v>43336</v>
      </c>
      <c r="CH4" s="53">
        <f t="shared" si="1"/>
        <v>43337</v>
      </c>
      <c r="CI4" s="53">
        <f t="shared" si="1"/>
        <v>43338</v>
      </c>
      <c r="CJ4" s="53">
        <f t="shared" si="1"/>
        <v>43339</v>
      </c>
      <c r="CK4" s="53">
        <f t="shared" si="1"/>
        <v>43340</v>
      </c>
      <c r="CL4" s="53">
        <f t="shared" si="1"/>
        <v>43341</v>
      </c>
      <c r="CM4" s="53">
        <f t="shared" si="1"/>
        <v>43342</v>
      </c>
      <c r="CN4" s="53">
        <f t="shared" si="1"/>
        <v>43343</v>
      </c>
      <c r="CO4" s="53">
        <f t="shared" si="1"/>
        <v>43344</v>
      </c>
      <c r="CP4" s="53">
        <f t="shared" si="1"/>
        <v>43345</v>
      </c>
      <c r="CQ4" s="53">
        <f t="shared" si="1"/>
        <v>43346</v>
      </c>
      <c r="CR4" s="53">
        <f t="shared" si="1"/>
        <v>43347</v>
      </c>
      <c r="CS4" s="53">
        <f t="shared" si="1"/>
        <v>43348</v>
      </c>
      <c r="CT4" s="53">
        <f t="shared" si="1"/>
        <v>43349</v>
      </c>
      <c r="CU4" s="53">
        <f t="shared" si="1"/>
        <v>43350</v>
      </c>
      <c r="CV4" s="53">
        <f t="shared" si="1"/>
        <v>43351</v>
      </c>
      <c r="CW4" s="53">
        <f t="shared" si="1"/>
        <v>43352</v>
      </c>
      <c r="CX4" s="53">
        <f t="shared" si="1"/>
        <v>43353</v>
      </c>
      <c r="CY4" s="53">
        <f t="shared" si="1"/>
        <v>43354</v>
      </c>
      <c r="CZ4" s="53">
        <f t="shared" si="1"/>
        <v>43355</v>
      </c>
      <c r="DA4" s="53">
        <f t="shared" si="1"/>
        <v>43356</v>
      </c>
      <c r="DB4" s="53">
        <f t="shared" si="1"/>
        <v>43357</v>
      </c>
      <c r="DC4" s="53">
        <f t="shared" si="1"/>
        <v>43358</v>
      </c>
      <c r="DD4" s="53">
        <f t="shared" si="1"/>
        <v>43359</v>
      </c>
      <c r="DE4" s="53">
        <f t="shared" si="1"/>
        <v>43360</v>
      </c>
      <c r="DF4" s="53">
        <f t="shared" si="1"/>
        <v>43361</v>
      </c>
      <c r="DG4" s="53">
        <f t="shared" si="1"/>
        <v>43362</v>
      </c>
      <c r="DH4" s="53">
        <f t="shared" si="1"/>
        <v>43363</v>
      </c>
      <c r="DI4" s="53">
        <f t="shared" si="1"/>
        <v>43364</v>
      </c>
      <c r="DJ4" s="53">
        <f t="shared" si="1"/>
        <v>43365</v>
      </c>
      <c r="DK4" s="53">
        <f t="shared" si="1"/>
        <v>43366</v>
      </c>
      <c r="DL4" s="53">
        <f t="shared" si="1"/>
        <v>43367</v>
      </c>
      <c r="DM4" s="53">
        <f t="shared" si="1"/>
        <v>43368</v>
      </c>
      <c r="DN4" s="53">
        <f t="shared" si="1"/>
        <v>43369</v>
      </c>
      <c r="DO4" s="53">
        <f t="shared" si="1"/>
        <v>43370</v>
      </c>
      <c r="DP4" s="53">
        <f t="shared" si="1"/>
        <v>43371</v>
      </c>
      <c r="DQ4" s="53">
        <f t="shared" si="1"/>
        <v>43372</v>
      </c>
      <c r="DR4" s="53">
        <f t="shared" si="1"/>
        <v>43373</v>
      </c>
      <c r="DS4" s="53">
        <f t="shared" si="1"/>
        <v>43374</v>
      </c>
      <c r="DT4" s="53">
        <f t="shared" si="1"/>
        <v>43375</v>
      </c>
      <c r="DU4" s="53">
        <f t="shared" si="1"/>
        <v>43376</v>
      </c>
      <c r="DV4" s="53">
        <f t="shared" si="1"/>
        <v>43377</v>
      </c>
      <c r="DW4" s="53">
        <f t="shared" si="1"/>
        <v>43378</v>
      </c>
      <c r="DX4" s="53">
        <f t="shared" si="1"/>
        <v>43379</v>
      </c>
      <c r="DY4" s="53">
        <f t="shared" si="1"/>
        <v>43380</v>
      </c>
      <c r="DZ4" s="53">
        <f t="shared" si="1"/>
        <v>43381</v>
      </c>
      <c r="EA4" s="53">
        <f t="shared" si="1"/>
        <v>43382</v>
      </c>
      <c r="EB4" s="53">
        <f t="shared" si="1"/>
        <v>43383</v>
      </c>
      <c r="EC4" s="53">
        <f t="shared" si="1"/>
        <v>43384</v>
      </c>
      <c r="ED4" s="53">
        <f t="shared" si="1"/>
        <v>43385</v>
      </c>
      <c r="EE4" s="53">
        <f t="shared" si="1"/>
        <v>43386</v>
      </c>
      <c r="EF4" s="53">
        <f t="shared" si="1"/>
        <v>43387</v>
      </c>
      <c r="EG4" s="53">
        <f t="shared" si="1"/>
        <v>43388</v>
      </c>
      <c r="EH4" s="53">
        <f t="shared" si="1"/>
        <v>43389</v>
      </c>
      <c r="EI4" s="53">
        <f t="shared" si="1"/>
        <v>43390</v>
      </c>
      <c r="EJ4" s="53">
        <f t="shared" ref="EJ4:EM4" si="2">EI4+1</f>
        <v>43391</v>
      </c>
      <c r="EK4" s="53">
        <f t="shared" si="2"/>
        <v>43392</v>
      </c>
      <c r="EL4" s="53">
        <f t="shared" si="2"/>
        <v>43393</v>
      </c>
      <c r="EM4" s="53">
        <f t="shared" si="2"/>
        <v>43394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5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43262</v>
      </c>
      <c r="L6" s="55"/>
      <c r="M6" s="55"/>
      <c r="N6" s="55"/>
      <c r="O6" s="55"/>
      <c r="P6" s="55"/>
      <c r="Q6" s="55"/>
      <c r="R6" s="55">
        <f>R4</f>
        <v>43269</v>
      </c>
      <c r="S6" s="55"/>
      <c r="T6" s="55"/>
      <c r="U6" s="55"/>
      <c r="V6" s="55"/>
      <c r="W6" s="55"/>
      <c r="X6" s="55"/>
      <c r="Y6" s="55">
        <f>Y4</f>
        <v>43276</v>
      </c>
      <c r="Z6" s="55"/>
      <c r="AA6" s="55"/>
      <c r="AB6" s="55"/>
      <c r="AC6" s="55"/>
      <c r="AD6" s="55"/>
      <c r="AE6" s="55"/>
      <c r="AF6" s="55">
        <f>AF4</f>
        <v>43283</v>
      </c>
      <c r="AG6" s="55"/>
      <c r="AH6" s="55"/>
      <c r="AI6" s="55"/>
      <c r="AJ6" s="55"/>
      <c r="AK6" s="55"/>
      <c r="AL6" s="55"/>
      <c r="AM6" s="55">
        <f>AM4</f>
        <v>43290</v>
      </c>
      <c r="AN6" s="55"/>
      <c r="AO6" s="55"/>
      <c r="AP6" s="55"/>
      <c r="AQ6" s="55"/>
      <c r="AR6" s="55"/>
      <c r="AS6" s="55"/>
      <c r="AT6" s="55">
        <f>AT4</f>
        <v>43297</v>
      </c>
      <c r="AU6" s="55"/>
      <c r="AV6" s="55"/>
      <c r="AW6" s="55"/>
      <c r="AX6" s="55"/>
      <c r="AY6" s="55"/>
      <c r="AZ6" s="55"/>
      <c r="BA6" s="55">
        <f>BA4</f>
        <v>43304</v>
      </c>
      <c r="BB6" s="55"/>
      <c r="BC6" s="55"/>
      <c r="BD6" s="55"/>
      <c r="BE6" s="55"/>
      <c r="BF6" s="55"/>
      <c r="BG6" s="55"/>
      <c r="BH6" s="55">
        <f>BH4</f>
        <v>43311</v>
      </c>
      <c r="BI6" s="55"/>
      <c r="BJ6" s="55"/>
      <c r="BK6" s="55"/>
      <c r="BL6" s="55"/>
      <c r="BM6" s="55"/>
      <c r="BN6" s="55"/>
      <c r="BO6" s="55">
        <f>BO4</f>
        <v>43318</v>
      </c>
      <c r="BP6" s="55"/>
      <c r="BQ6" s="55"/>
      <c r="BR6" s="55"/>
      <c r="BS6" s="55"/>
      <c r="BT6" s="55"/>
      <c r="BU6" s="55"/>
      <c r="BV6" s="55">
        <f>BV4</f>
        <v>43325</v>
      </c>
      <c r="BW6" s="55"/>
      <c r="BX6" s="55"/>
      <c r="BY6" s="55"/>
      <c r="BZ6" s="55"/>
      <c r="CA6" s="55"/>
      <c r="CB6" s="55"/>
      <c r="CC6" s="55">
        <f>CC4</f>
        <v>43332</v>
      </c>
      <c r="CD6" s="55"/>
      <c r="CE6" s="55"/>
      <c r="CF6" s="55"/>
      <c r="CG6" s="55"/>
      <c r="CH6" s="55"/>
      <c r="CI6" s="55"/>
      <c r="CJ6" s="55">
        <f>CJ4</f>
        <v>43339</v>
      </c>
      <c r="CK6" s="55"/>
      <c r="CL6" s="55"/>
      <c r="CM6" s="55"/>
      <c r="CN6" s="55"/>
      <c r="CO6" s="55"/>
      <c r="CP6" s="55"/>
      <c r="CQ6" s="55">
        <f>CQ4</f>
        <v>43346</v>
      </c>
      <c r="CR6" s="55"/>
      <c r="CS6" s="55"/>
      <c r="CT6" s="55"/>
      <c r="CU6" s="55"/>
      <c r="CV6" s="55"/>
      <c r="CW6" s="55"/>
      <c r="CX6" s="55">
        <f>CX4</f>
        <v>43353</v>
      </c>
      <c r="CY6" s="55"/>
      <c r="CZ6" s="55"/>
      <c r="DA6" s="55"/>
      <c r="DB6" s="55"/>
      <c r="DC6" s="55"/>
      <c r="DD6" s="55"/>
      <c r="DE6" s="55">
        <f>DE4</f>
        <v>43360</v>
      </c>
      <c r="DF6" s="55"/>
      <c r="DG6" s="55"/>
      <c r="DH6" s="55"/>
      <c r="DI6" s="55"/>
      <c r="DJ6" s="55"/>
      <c r="DK6" s="55"/>
      <c r="DL6" s="55">
        <f>DL4</f>
        <v>43367</v>
      </c>
      <c r="DM6" s="55"/>
      <c r="DN6" s="55"/>
      <c r="DO6" s="55"/>
      <c r="DP6" s="55"/>
      <c r="DQ6" s="55"/>
      <c r="DR6" s="55"/>
      <c r="DS6" s="55">
        <f>DS4</f>
        <v>43374</v>
      </c>
      <c r="DT6" s="55"/>
      <c r="DU6" s="55"/>
      <c r="DV6" s="55"/>
      <c r="DW6" s="55"/>
      <c r="DX6" s="55"/>
      <c r="DY6" s="55"/>
      <c r="DZ6" s="55">
        <f>DZ4</f>
        <v>43381</v>
      </c>
      <c r="EA6" s="55"/>
      <c r="EB6" s="55"/>
      <c r="EC6" s="55"/>
      <c r="ED6" s="55"/>
      <c r="EE6" s="55"/>
      <c r="EF6" s="55"/>
      <c r="EG6" s="55">
        <f>EG4</f>
        <v>43388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150</v>
      </c>
      <c r="C8" s="60"/>
      <c r="D8" s="60" t="str">
        <f>F3</f>
        <v>惠鹏程</v>
      </c>
      <c r="E8" s="61"/>
      <c r="F8" s="63">
        <f>F4</f>
        <v>43262</v>
      </c>
      <c r="G8" s="63">
        <f>F8+H8-1</f>
        <v>43266</v>
      </c>
      <c r="H8" s="64">
        <f>MAX(F9:G16)-F8</f>
        <v>5</v>
      </c>
      <c r="I8" s="64">
        <f>IF(OR(G8=0,F8=0),0,NETWORKDAYS(F8,G8))</f>
        <v>5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151</v>
      </c>
      <c r="C9" s="65"/>
      <c r="D9" s="65" t="s">
        <v>152</v>
      </c>
      <c r="E9" s="67"/>
      <c r="F9" s="68">
        <f>F8+1</f>
        <v>43263</v>
      </c>
      <c r="G9" s="68">
        <f>IF(H9=0,F9,F9+H9-1)</f>
        <v>43267</v>
      </c>
      <c r="H9" s="69">
        <v>5</v>
      </c>
      <c r="I9" s="76">
        <f>IF(OR(G9=0,F9=0),0,NETWORKDAYS(F9,G9))</f>
        <v>4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65" t="s">
        <v>150</v>
      </c>
      <c r="C10" s="65"/>
      <c r="D10" s="65" t="s">
        <v>152</v>
      </c>
      <c r="E10" s="67"/>
      <c r="F10" s="68">
        <f>F9+1</f>
        <v>43264</v>
      </c>
      <c r="G10" s="68">
        <f>IF(H10=0,F10,F10+H10-1)</f>
        <v>43265</v>
      </c>
      <c r="H10" s="69">
        <v>2</v>
      </c>
      <c r="I10" s="76">
        <f>IF(OR(G10=0,F10=0),0,NETWORKDAYS(F10,G10))</f>
        <v>2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7.1" customHeight="1" spans="1:143">
      <c r="A11" s="70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71" t="s">
        <v>68</v>
      </c>
      <c r="C11" s="71"/>
      <c r="D11" s="71"/>
      <c r="E11" s="72"/>
      <c r="F11" s="73"/>
      <c r="G11" s="71"/>
      <c r="H11" s="71"/>
      <c r="I11" s="71"/>
      <c r="J11" s="7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10">
      <c r="A13" s="82" t="s">
        <v>153</v>
      </c>
      <c r="B13" s="83"/>
      <c r="C13" s="83"/>
      <c r="D13" s="83"/>
      <c r="E13" s="83"/>
      <c r="F13" s="83"/>
      <c r="G13" s="83"/>
      <c r="H13" s="83"/>
      <c r="I13" s="83"/>
      <c r="J13" s="83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J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{73ac312c-02ab-4cfd-8972-a527728ebc92}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ac312c-02ab-4cfd-8972-a527728ebc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2"/>
  <sheetViews>
    <sheetView showGridLines="0" workbookViewId="0">
      <pane xSplit="10" topLeftCell="K1" activePane="topRight" state="frozen"/>
      <selection/>
      <selection pane="topRight" activeCell="C5" sqref="C5:C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154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联调测试!G12</f>
        <v>43263</v>
      </c>
      <c r="G4" s="24" t="s">
        <v>149</v>
      </c>
      <c r="K4" s="53">
        <f>F4-WEEKDAY(F4,1)+2+7*(F5-1)</f>
        <v>43262</v>
      </c>
      <c r="L4" s="53">
        <f t="shared" ref="L4:BW4" si="0">K4+1</f>
        <v>43263</v>
      </c>
      <c r="M4" s="53">
        <f t="shared" si="0"/>
        <v>43264</v>
      </c>
      <c r="N4" s="53">
        <f t="shared" si="0"/>
        <v>43265</v>
      </c>
      <c r="O4" s="53">
        <f t="shared" si="0"/>
        <v>43266</v>
      </c>
      <c r="P4" s="53">
        <f t="shared" si="0"/>
        <v>43267</v>
      </c>
      <c r="Q4" s="53">
        <f t="shared" si="0"/>
        <v>43268</v>
      </c>
      <c r="R4" s="53">
        <f t="shared" si="0"/>
        <v>43269</v>
      </c>
      <c r="S4" s="53">
        <f t="shared" si="0"/>
        <v>43270</v>
      </c>
      <c r="T4" s="53">
        <f t="shared" si="0"/>
        <v>43271</v>
      </c>
      <c r="U4" s="53">
        <f t="shared" si="0"/>
        <v>43272</v>
      </c>
      <c r="V4" s="53">
        <f t="shared" si="0"/>
        <v>43273</v>
      </c>
      <c r="W4" s="53">
        <f t="shared" si="0"/>
        <v>43274</v>
      </c>
      <c r="X4" s="53">
        <f t="shared" si="0"/>
        <v>43275</v>
      </c>
      <c r="Y4" s="53">
        <f t="shared" si="0"/>
        <v>43276</v>
      </c>
      <c r="Z4" s="53">
        <f t="shared" si="0"/>
        <v>43277</v>
      </c>
      <c r="AA4" s="53">
        <f t="shared" si="0"/>
        <v>43278</v>
      </c>
      <c r="AB4" s="53">
        <f t="shared" si="0"/>
        <v>43279</v>
      </c>
      <c r="AC4" s="53">
        <f t="shared" si="0"/>
        <v>43280</v>
      </c>
      <c r="AD4" s="53">
        <f t="shared" si="0"/>
        <v>43281</v>
      </c>
      <c r="AE4" s="53">
        <f t="shared" si="0"/>
        <v>43282</v>
      </c>
      <c r="AF4" s="53">
        <f t="shared" si="0"/>
        <v>43283</v>
      </c>
      <c r="AG4" s="53">
        <f t="shared" si="0"/>
        <v>43284</v>
      </c>
      <c r="AH4" s="53">
        <f t="shared" si="0"/>
        <v>43285</v>
      </c>
      <c r="AI4" s="53">
        <f t="shared" si="0"/>
        <v>43286</v>
      </c>
      <c r="AJ4" s="53">
        <f t="shared" si="0"/>
        <v>43287</v>
      </c>
      <c r="AK4" s="53">
        <f t="shared" si="0"/>
        <v>43288</v>
      </c>
      <c r="AL4" s="53">
        <f t="shared" si="0"/>
        <v>43289</v>
      </c>
      <c r="AM4" s="53">
        <f t="shared" si="0"/>
        <v>43290</v>
      </c>
      <c r="AN4" s="53">
        <f t="shared" si="0"/>
        <v>43291</v>
      </c>
      <c r="AO4" s="53">
        <f t="shared" si="0"/>
        <v>43292</v>
      </c>
      <c r="AP4" s="53">
        <f t="shared" si="0"/>
        <v>43293</v>
      </c>
      <c r="AQ4" s="53">
        <f t="shared" si="0"/>
        <v>43294</v>
      </c>
      <c r="AR4" s="53">
        <f t="shared" si="0"/>
        <v>43295</v>
      </c>
      <c r="AS4" s="53">
        <f t="shared" si="0"/>
        <v>43296</v>
      </c>
      <c r="AT4" s="53">
        <f t="shared" si="0"/>
        <v>43297</v>
      </c>
      <c r="AU4" s="53">
        <f t="shared" si="0"/>
        <v>43298</v>
      </c>
      <c r="AV4" s="53">
        <f t="shared" si="0"/>
        <v>43299</v>
      </c>
      <c r="AW4" s="53">
        <f t="shared" si="0"/>
        <v>43300</v>
      </c>
      <c r="AX4" s="53">
        <f t="shared" si="0"/>
        <v>43301</v>
      </c>
      <c r="AY4" s="53">
        <f t="shared" si="0"/>
        <v>43302</v>
      </c>
      <c r="AZ4" s="53">
        <f t="shared" si="0"/>
        <v>43303</v>
      </c>
      <c r="BA4" s="53">
        <f t="shared" si="0"/>
        <v>43304</v>
      </c>
      <c r="BB4" s="53">
        <f t="shared" si="0"/>
        <v>43305</v>
      </c>
      <c r="BC4" s="53">
        <f t="shared" si="0"/>
        <v>43306</v>
      </c>
      <c r="BD4" s="53">
        <f t="shared" si="0"/>
        <v>43307</v>
      </c>
      <c r="BE4" s="53">
        <f t="shared" si="0"/>
        <v>43308</v>
      </c>
      <c r="BF4" s="53">
        <f t="shared" si="0"/>
        <v>43309</v>
      </c>
      <c r="BG4" s="53">
        <f t="shared" si="0"/>
        <v>43310</v>
      </c>
      <c r="BH4" s="53">
        <f t="shared" si="0"/>
        <v>43311</v>
      </c>
      <c r="BI4" s="53">
        <f t="shared" si="0"/>
        <v>43312</v>
      </c>
      <c r="BJ4" s="53">
        <f t="shared" si="0"/>
        <v>43313</v>
      </c>
      <c r="BK4" s="53">
        <f t="shared" si="0"/>
        <v>43314</v>
      </c>
      <c r="BL4" s="53">
        <f t="shared" si="0"/>
        <v>43315</v>
      </c>
      <c r="BM4" s="53">
        <f t="shared" si="0"/>
        <v>43316</v>
      </c>
      <c r="BN4" s="53">
        <f t="shared" si="0"/>
        <v>43317</v>
      </c>
      <c r="BO4" s="53">
        <f t="shared" si="0"/>
        <v>43318</v>
      </c>
      <c r="BP4" s="53">
        <f t="shared" si="0"/>
        <v>43319</v>
      </c>
      <c r="BQ4" s="53">
        <f t="shared" si="0"/>
        <v>43320</v>
      </c>
      <c r="BR4" s="53">
        <f t="shared" si="0"/>
        <v>43321</v>
      </c>
      <c r="BS4" s="53">
        <f t="shared" si="0"/>
        <v>43322</v>
      </c>
      <c r="BT4" s="53">
        <f t="shared" si="0"/>
        <v>43323</v>
      </c>
      <c r="BU4" s="53">
        <f t="shared" si="0"/>
        <v>43324</v>
      </c>
      <c r="BV4" s="53">
        <f t="shared" si="0"/>
        <v>43325</v>
      </c>
      <c r="BW4" s="53">
        <f t="shared" si="0"/>
        <v>43326</v>
      </c>
      <c r="BX4" s="53">
        <f t="shared" ref="BX4:EI4" si="1">BW4+1</f>
        <v>43327</v>
      </c>
      <c r="BY4" s="53">
        <f t="shared" si="1"/>
        <v>43328</v>
      </c>
      <c r="BZ4" s="53">
        <f t="shared" si="1"/>
        <v>43329</v>
      </c>
      <c r="CA4" s="53">
        <f t="shared" si="1"/>
        <v>43330</v>
      </c>
      <c r="CB4" s="53">
        <f t="shared" si="1"/>
        <v>43331</v>
      </c>
      <c r="CC4" s="53">
        <f t="shared" si="1"/>
        <v>43332</v>
      </c>
      <c r="CD4" s="53">
        <f t="shared" si="1"/>
        <v>43333</v>
      </c>
      <c r="CE4" s="53">
        <f t="shared" si="1"/>
        <v>43334</v>
      </c>
      <c r="CF4" s="53">
        <f t="shared" si="1"/>
        <v>43335</v>
      </c>
      <c r="CG4" s="53">
        <f t="shared" si="1"/>
        <v>43336</v>
      </c>
      <c r="CH4" s="53">
        <f t="shared" si="1"/>
        <v>43337</v>
      </c>
      <c r="CI4" s="53">
        <f t="shared" si="1"/>
        <v>43338</v>
      </c>
      <c r="CJ4" s="53">
        <f t="shared" si="1"/>
        <v>43339</v>
      </c>
      <c r="CK4" s="53">
        <f t="shared" si="1"/>
        <v>43340</v>
      </c>
      <c r="CL4" s="53">
        <f t="shared" si="1"/>
        <v>43341</v>
      </c>
      <c r="CM4" s="53">
        <f t="shared" si="1"/>
        <v>43342</v>
      </c>
      <c r="CN4" s="53">
        <f t="shared" si="1"/>
        <v>43343</v>
      </c>
      <c r="CO4" s="53">
        <f t="shared" si="1"/>
        <v>43344</v>
      </c>
      <c r="CP4" s="53">
        <f t="shared" si="1"/>
        <v>43345</v>
      </c>
      <c r="CQ4" s="53">
        <f t="shared" si="1"/>
        <v>43346</v>
      </c>
      <c r="CR4" s="53">
        <f t="shared" si="1"/>
        <v>43347</v>
      </c>
      <c r="CS4" s="53">
        <f t="shared" si="1"/>
        <v>43348</v>
      </c>
      <c r="CT4" s="53">
        <f t="shared" si="1"/>
        <v>43349</v>
      </c>
      <c r="CU4" s="53">
        <f t="shared" si="1"/>
        <v>43350</v>
      </c>
      <c r="CV4" s="53">
        <f t="shared" si="1"/>
        <v>43351</v>
      </c>
      <c r="CW4" s="53">
        <f t="shared" si="1"/>
        <v>43352</v>
      </c>
      <c r="CX4" s="53">
        <f t="shared" si="1"/>
        <v>43353</v>
      </c>
      <c r="CY4" s="53">
        <f t="shared" si="1"/>
        <v>43354</v>
      </c>
      <c r="CZ4" s="53">
        <f t="shared" si="1"/>
        <v>43355</v>
      </c>
      <c r="DA4" s="53">
        <f t="shared" si="1"/>
        <v>43356</v>
      </c>
      <c r="DB4" s="53">
        <f t="shared" si="1"/>
        <v>43357</v>
      </c>
      <c r="DC4" s="53">
        <f t="shared" si="1"/>
        <v>43358</v>
      </c>
      <c r="DD4" s="53">
        <f t="shared" si="1"/>
        <v>43359</v>
      </c>
      <c r="DE4" s="53">
        <f t="shared" si="1"/>
        <v>43360</v>
      </c>
      <c r="DF4" s="53">
        <f t="shared" si="1"/>
        <v>43361</v>
      </c>
      <c r="DG4" s="53">
        <f t="shared" si="1"/>
        <v>43362</v>
      </c>
      <c r="DH4" s="53">
        <f t="shared" si="1"/>
        <v>43363</v>
      </c>
      <c r="DI4" s="53">
        <f t="shared" si="1"/>
        <v>43364</v>
      </c>
      <c r="DJ4" s="53">
        <f t="shared" si="1"/>
        <v>43365</v>
      </c>
      <c r="DK4" s="53">
        <f t="shared" si="1"/>
        <v>43366</v>
      </c>
      <c r="DL4" s="53">
        <f t="shared" si="1"/>
        <v>43367</v>
      </c>
      <c r="DM4" s="53">
        <f t="shared" si="1"/>
        <v>43368</v>
      </c>
      <c r="DN4" s="53">
        <f t="shared" si="1"/>
        <v>43369</v>
      </c>
      <c r="DO4" s="53">
        <f t="shared" si="1"/>
        <v>43370</v>
      </c>
      <c r="DP4" s="53">
        <f t="shared" si="1"/>
        <v>43371</v>
      </c>
      <c r="DQ4" s="53">
        <f t="shared" si="1"/>
        <v>43372</v>
      </c>
      <c r="DR4" s="53">
        <f t="shared" si="1"/>
        <v>43373</v>
      </c>
      <c r="DS4" s="53">
        <f t="shared" si="1"/>
        <v>43374</v>
      </c>
      <c r="DT4" s="53">
        <f t="shared" si="1"/>
        <v>43375</v>
      </c>
      <c r="DU4" s="53">
        <f t="shared" si="1"/>
        <v>43376</v>
      </c>
      <c r="DV4" s="53">
        <f t="shared" si="1"/>
        <v>43377</v>
      </c>
      <c r="DW4" s="53">
        <f t="shared" si="1"/>
        <v>43378</v>
      </c>
      <c r="DX4" s="53">
        <f t="shared" si="1"/>
        <v>43379</v>
      </c>
      <c r="DY4" s="53">
        <f t="shared" si="1"/>
        <v>43380</v>
      </c>
      <c r="DZ4" s="53">
        <f t="shared" si="1"/>
        <v>43381</v>
      </c>
      <c r="EA4" s="53">
        <f t="shared" si="1"/>
        <v>43382</v>
      </c>
      <c r="EB4" s="53">
        <f t="shared" si="1"/>
        <v>43383</v>
      </c>
      <c r="EC4" s="53">
        <f t="shared" si="1"/>
        <v>43384</v>
      </c>
      <c r="ED4" s="53">
        <f t="shared" si="1"/>
        <v>43385</v>
      </c>
      <c r="EE4" s="53">
        <f t="shared" si="1"/>
        <v>43386</v>
      </c>
      <c r="EF4" s="53">
        <f t="shared" si="1"/>
        <v>43387</v>
      </c>
      <c r="EG4" s="53">
        <f t="shared" si="1"/>
        <v>43388</v>
      </c>
      <c r="EH4" s="53">
        <f t="shared" si="1"/>
        <v>43389</v>
      </c>
      <c r="EI4" s="53">
        <f t="shared" si="1"/>
        <v>43390</v>
      </c>
      <c r="EJ4" s="53">
        <f t="shared" ref="EJ4:EM4" si="2">EI4+1</f>
        <v>43391</v>
      </c>
      <c r="EK4" s="53">
        <f t="shared" si="2"/>
        <v>43392</v>
      </c>
      <c r="EL4" s="53">
        <f t="shared" si="2"/>
        <v>43393</v>
      </c>
      <c r="EM4" s="53">
        <f t="shared" si="2"/>
        <v>43394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MAX(F8:G15)-F8</f>
        <v>10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43262</v>
      </c>
      <c r="L6" s="55"/>
      <c r="M6" s="55"/>
      <c r="N6" s="55"/>
      <c r="O6" s="55"/>
      <c r="P6" s="55"/>
      <c r="Q6" s="55"/>
      <c r="R6" s="55">
        <f>R4</f>
        <v>43269</v>
      </c>
      <c r="S6" s="55"/>
      <c r="T6" s="55"/>
      <c r="U6" s="55"/>
      <c r="V6" s="55"/>
      <c r="W6" s="55"/>
      <c r="X6" s="55"/>
      <c r="Y6" s="55">
        <f>Y4</f>
        <v>43276</v>
      </c>
      <c r="Z6" s="55"/>
      <c r="AA6" s="55"/>
      <c r="AB6" s="55"/>
      <c r="AC6" s="55"/>
      <c r="AD6" s="55"/>
      <c r="AE6" s="55"/>
      <c r="AF6" s="55">
        <f>AF4</f>
        <v>43283</v>
      </c>
      <c r="AG6" s="55"/>
      <c r="AH6" s="55"/>
      <c r="AI6" s="55"/>
      <c r="AJ6" s="55"/>
      <c r="AK6" s="55"/>
      <c r="AL6" s="55"/>
      <c r="AM6" s="55">
        <f>AM4</f>
        <v>43290</v>
      </c>
      <c r="AN6" s="55"/>
      <c r="AO6" s="55"/>
      <c r="AP6" s="55"/>
      <c r="AQ6" s="55"/>
      <c r="AR6" s="55"/>
      <c r="AS6" s="55"/>
      <c r="AT6" s="55">
        <f>AT4</f>
        <v>43297</v>
      </c>
      <c r="AU6" s="55"/>
      <c r="AV6" s="55"/>
      <c r="AW6" s="55"/>
      <c r="AX6" s="55"/>
      <c r="AY6" s="55"/>
      <c r="AZ6" s="55"/>
      <c r="BA6" s="55">
        <f>BA4</f>
        <v>43304</v>
      </c>
      <c r="BB6" s="55"/>
      <c r="BC6" s="55"/>
      <c r="BD6" s="55"/>
      <c r="BE6" s="55"/>
      <c r="BF6" s="55"/>
      <c r="BG6" s="55"/>
      <c r="BH6" s="55">
        <f>BH4</f>
        <v>43311</v>
      </c>
      <c r="BI6" s="55"/>
      <c r="BJ6" s="55"/>
      <c r="BK6" s="55"/>
      <c r="BL6" s="55"/>
      <c r="BM6" s="55"/>
      <c r="BN6" s="55"/>
      <c r="BO6" s="55">
        <f>BO4</f>
        <v>43318</v>
      </c>
      <c r="BP6" s="55"/>
      <c r="BQ6" s="55"/>
      <c r="BR6" s="55"/>
      <c r="BS6" s="55"/>
      <c r="BT6" s="55"/>
      <c r="BU6" s="55"/>
      <c r="BV6" s="55">
        <f>BV4</f>
        <v>43325</v>
      </c>
      <c r="BW6" s="55"/>
      <c r="BX6" s="55"/>
      <c r="BY6" s="55"/>
      <c r="BZ6" s="55"/>
      <c r="CA6" s="55"/>
      <c r="CB6" s="55"/>
      <c r="CC6" s="55">
        <f>CC4</f>
        <v>43332</v>
      </c>
      <c r="CD6" s="55"/>
      <c r="CE6" s="55"/>
      <c r="CF6" s="55"/>
      <c r="CG6" s="55"/>
      <c r="CH6" s="55"/>
      <c r="CI6" s="55"/>
      <c r="CJ6" s="55">
        <f>CJ4</f>
        <v>43339</v>
      </c>
      <c r="CK6" s="55"/>
      <c r="CL6" s="55"/>
      <c r="CM6" s="55"/>
      <c r="CN6" s="55"/>
      <c r="CO6" s="55"/>
      <c r="CP6" s="55"/>
      <c r="CQ6" s="55">
        <f>CQ4</f>
        <v>43346</v>
      </c>
      <c r="CR6" s="55"/>
      <c r="CS6" s="55"/>
      <c r="CT6" s="55"/>
      <c r="CU6" s="55"/>
      <c r="CV6" s="55"/>
      <c r="CW6" s="55"/>
      <c r="CX6" s="55">
        <f>CX4</f>
        <v>43353</v>
      </c>
      <c r="CY6" s="55"/>
      <c r="CZ6" s="55"/>
      <c r="DA6" s="55"/>
      <c r="DB6" s="55"/>
      <c r="DC6" s="55"/>
      <c r="DD6" s="55"/>
      <c r="DE6" s="55">
        <f>DE4</f>
        <v>43360</v>
      </c>
      <c r="DF6" s="55"/>
      <c r="DG6" s="55"/>
      <c r="DH6" s="55"/>
      <c r="DI6" s="55"/>
      <c r="DJ6" s="55"/>
      <c r="DK6" s="55"/>
      <c r="DL6" s="55">
        <f>DL4</f>
        <v>43367</v>
      </c>
      <c r="DM6" s="55"/>
      <c r="DN6" s="55"/>
      <c r="DO6" s="55"/>
      <c r="DP6" s="55"/>
      <c r="DQ6" s="55"/>
      <c r="DR6" s="55"/>
      <c r="DS6" s="55">
        <f>DS4</f>
        <v>43374</v>
      </c>
      <c r="DT6" s="55"/>
      <c r="DU6" s="55"/>
      <c r="DV6" s="55"/>
      <c r="DW6" s="55"/>
      <c r="DX6" s="55"/>
      <c r="DY6" s="55"/>
      <c r="DZ6" s="55">
        <f>DZ4</f>
        <v>43381</v>
      </c>
      <c r="EA6" s="55"/>
      <c r="EB6" s="55"/>
      <c r="EC6" s="55"/>
      <c r="ED6" s="55"/>
      <c r="EE6" s="55"/>
      <c r="EF6" s="55"/>
      <c r="EG6" s="55">
        <f>EG4</f>
        <v>43388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154</v>
      </c>
      <c r="C8" s="60"/>
      <c r="D8" s="60" t="str">
        <f>F3</f>
        <v>惠鹏程</v>
      </c>
      <c r="E8" s="61"/>
      <c r="F8" s="62">
        <f>F4</f>
        <v>43263</v>
      </c>
      <c r="G8" s="63">
        <f>F8+H8-1</f>
        <v>43272</v>
      </c>
      <c r="H8" s="64">
        <f>MAX(F9:G10)-F8</f>
        <v>10</v>
      </c>
      <c r="I8" s="64">
        <f t="shared" ref="I8:I10" si="6">IF(OR(G8=0,F8=0),0,NETWORKDAYS(F8,G8))</f>
        <v>8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0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155</v>
      </c>
      <c r="C9" s="81" t="s">
        <v>65</v>
      </c>
      <c r="D9" s="65" t="s">
        <v>152</v>
      </c>
      <c r="E9" s="67"/>
      <c r="F9" s="68">
        <f>$F$4</f>
        <v>43263</v>
      </c>
      <c r="G9" s="68">
        <f>IF(H9=0,F9,F9+H9-1)</f>
        <v>43264</v>
      </c>
      <c r="H9" s="69">
        <v>2</v>
      </c>
      <c r="I9" s="76">
        <f t="shared" si="6"/>
        <v>2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154</v>
      </c>
      <c r="C10" s="81" t="s">
        <v>66</v>
      </c>
      <c r="D10" s="65" t="s">
        <v>152</v>
      </c>
      <c r="E10" s="67"/>
      <c r="F10" s="68">
        <f>F9+1</f>
        <v>43264</v>
      </c>
      <c r="G10" s="68">
        <f>IF(H10=0,F10,F10+H10-1)</f>
        <v>43273</v>
      </c>
      <c r="H10" s="69">
        <v>10</v>
      </c>
      <c r="I10" s="76">
        <f t="shared" si="6"/>
        <v>8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ht="20.1" customHeight="1" spans="1:2">
      <c r="A11" s="74" t="s">
        <v>87</v>
      </c>
      <c r="B11" s="74"/>
    </row>
    <row r="12" ht="260.1" customHeight="1" spans="1:10">
      <c r="A12" s="82" t="s">
        <v>156</v>
      </c>
      <c r="B12" s="83"/>
      <c r="C12" s="83"/>
      <c r="D12" s="83"/>
      <c r="E12" s="83"/>
      <c r="F12" s="83"/>
      <c r="G12" s="83"/>
      <c r="H12" s="83"/>
      <c r="I12" s="83"/>
      <c r="J12" s="83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1:B11"/>
    <mergeCell ref="A12:J12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2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{ef8319a3-83e3-4862-9257-078a15a45b16}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0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8319a3-83e3-4862-9257-078a15a45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C5" sqref="C5:C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157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2">
        <v>43191</v>
      </c>
      <c r="G4" s="22"/>
      <c r="K4" s="53">
        <f>F4-WEEKDAY(F4,1)+2+7*(F5-1)</f>
        <v>43192</v>
      </c>
      <c r="L4" s="53">
        <f t="shared" ref="L4:BW4" si="0">K4+1</f>
        <v>43193</v>
      </c>
      <c r="M4" s="53">
        <f t="shared" si="0"/>
        <v>43194</v>
      </c>
      <c r="N4" s="53">
        <f t="shared" si="0"/>
        <v>43195</v>
      </c>
      <c r="O4" s="53">
        <f t="shared" si="0"/>
        <v>43196</v>
      </c>
      <c r="P4" s="53">
        <f t="shared" si="0"/>
        <v>43197</v>
      </c>
      <c r="Q4" s="53">
        <f t="shared" si="0"/>
        <v>43198</v>
      </c>
      <c r="R4" s="53">
        <f t="shared" si="0"/>
        <v>43199</v>
      </c>
      <c r="S4" s="53">
        <f t="shared" si="0"/>
        <v>43200</v>
      </c>
      <c r="T4" s="53">
        <f t="shared" si="0"/>
        <v>43201</v>
      </c>
      <c r="U4" s="53">
        <f t="shared" si="0"/>
        <v>43202</v>
      </c>
      <c r="V4" s="53">
        <f t="shared" si="0"/>
        <v>43203</v>
      </c>
      <c r="W4" s="53">
        <f t="shared" si="0"/>
        <v>43204</v>
      </c>
      <c r="X4" s="53">
        <f t="shared" si="0"/>
        <v>43205</v>
      </c>
      <c r="Y4" s="53">
        <f t="shared" si="0"/>
        <v>43206</v>
      </c>
      <c r="Z4" s="53">
        <f t="shared" si="0"/>
        <v>43207</v>
      </c>
      <c r="AA4" s="53">
        <f t="shared" si="0"/>
        <v>43208</v>
      </c>
      <c r="AB4" s="53">
        <f t="shared" si="0"/>
        <v>43209</v>
      </c>
      <c r="AC4" s="53">
        <f t="shared" si="0"/>
        <v>43210</v>
      </c>
      <c r="AD4" s="53">
        <f t="shared" si="0"/>
        <v>43211</v>
      </c>
      <c r="AE4" s="53">
        <f t="shared" si="0"/>
        <v>43212</v>
      </c>
      <c r="AF4" s="53">
        <f t="shared" si="0"/>
        <v>43213</v>
      </c>
      <c r="AG4" s="53">
        <f t="shared" si="0"/>
        <v>43214</v>
      </c>
      <c r="AH4" s="53">
        <f t="shared" si="0"/>
        <v>43215</v>
      </c>
      <c r="AI4" s="53">
        <f t="shared" si="0"/>
        <v>43216</v>
      </c>
      <c r="AJ4" s="53">
        <f t="shared" si="0"/>
        <v>43217</v>
      </c>
      <c r="AK4" s="53">
        <f t="shared" si="0"/>
        <v>43218</v>
      </c>
      <c r="AL4" s="53">
        <f t="shared" si="0"/>
        <v>43219</v>
      </c>
      <c r="AM4" s="53">
        <f t="shared" si="0"/>
        <v>43220</v>
      </c>
      <c r="AN4" s="53">
        <f t="shared" si="0"/>
        <v>43221</v>
      </c>
      <c r="AO4" s="53">
        <f t="shared" si="0"/>
        <v>43222</v>
      </c>
      <c r="AP4" s="53">
        <f t="shared" si="0"/>
        <v>43223</v>
      </c>
      <c r="AQ4" s="53">
        <f t="shared" si="0"/>
        <v>43224</v>
      </c>
      <c r="AR4" s="53">
        <f t="shared" si="0"/>
        <v>43225</v>
      </c>
      <c r="AS4" s="53">
        <f t="shared" si="0"/>
        <v>43226</v>
      </c>
      <c r="AT4" s="53">
        <f t="shared" si="0"/>
        <v>43227</v>
      </c>
      <c r="AU4" s="53">
        <f t="shared" si="0"/>
        <v>43228</v>
      </c>
      <c r="AV4" s="53">
        <f t="shared" si="0"/>
        <v>43229</v>
      </c>
      <c r="AW4" s="53">
        <f t="shared" si="0"/>
        <v>43230</v>
      </c>
      <c r="AX4" s="53">
        <f t="shared" si="0"/>
        <v>43231</v>
      </c>
      <c r="AY4" s="53">
        <f t="shared" si="0"/>
        <v>43232</v>
      </c>
      <c r="AZ4" s="53">
        <f t="shared" si="0"/>
        <v>43233</v>
      </c>
      <c r="BA4" s="53">
        <f t="shared" si="0"/>
        <v>43234</v>
      </c>
      <c r="BB4" s="53">
        <f t="shared" si="0"/>
        <v>43235</v>
      </c>
      <c r="BC4" s="53">
        <f t="shared" si="0"/>
        <v>43236</v>
      </c>
      <c r="BD4" s="53">
        <f t="shared" si="0"/>
        <v>43237</v>
      </c>
      <c r="BE4" s="53">
        <f t="shared" si="0"/>
        <v>43238</v>
      </c>
      <c r="BF4" s="53">
        <f t="shared" si="0"/>
        <v>43239</v>
      </c>
      <c r="BG4" s="53">
        <f t="shared" si="0"/>
        <v>43240</v>
      </c>
      <c r="BH4" s="53">
        <f t="shared" si="0"/>
        <v>43241</v>
      </c>
      <c r="BI4" s="53">
        <f t="shared" si="0"/>
        <v>43242</v>
      </c>
      <c r="BJ4" s="53">
        <f t="shared" si="0"/>
        <v>43243</v>
      </c>
      <c r="BK4" s="53">
        <f t="shared" si="0"/>
        <v>43244</v>
      </c>
      <c r="BL4" s="53">
        <f t="shared" si="0"/>
        <v>43245</v>
      </c>
      <c r="BM4" s="53">
        <f t="shared" si="0"/>
        <v>43246</v>
      </c>
      <c r="BN4" s="53">
        <f t="shared" si="0"/>
        <v>43247</v>
      </c>
      <c r="BO4" s="53">
        <f t="shared" si="0"/>
        <v>43248</v>
      </c>
      <c r="BP4" s="53">
        <f t="shared" si="0"/>
        <v>43249</v>
      </c>
      <c r="BQ4" s="53">
        <f t="shared" si="0"/>
        <v>43250</v>
      </c>
      <c r="BR4" s="53">
        <f t="shared" si="0"/>
        <v>43251</v>
      </c>
      <c r="BS4" s="53">
        <f t="shared" si="0"/>
        <v>43252</v>
      </c>
      <c r="BT4" s="53">
        <f t="shared" si="0"/>
        <v>43253</v>
      </c>
      <c r="BU4" s="53">
        <f t="shared" si="0"/>
        <v>43254</v>
      </c>
      <c r="BV4" s="53">
        <f t="shared" si="0"/>
        <v>43255</v>
      </c>
      <c r="BW4" s="53">
        <f t="shared" si="0"/>
        <v>43256</v>
      </c>
      <c r="BX4" s="53">
        <f t="shared" ref="BX4:EI4" si="1">BW4+1</f>
        <v>43257</v>
      </c>
      <c r="BY4" s="53">
        <f t="shared" si="1"/>
        <v>43258</v>
      </c>
      <c r="BZ4" s="53">
        <f t="shared" si="1"/>
        <v>43259</v>
      </c>
      <c r="CA4" s="53">
        <f t="shared" si="1"/>
        <v>43260</v>
      </c>
      <c r="CB4" s="53">
        <f t="shared" si="1"/>
        <v>43261</v>
      </c>
      <c r="CC4" s="53">
        <f t="shared" si="1"/>
        <v>43262</v>
      </c>
      <c r="CD4" s="53">
        <f t="shared" si="1"/>
        <v>43263</v>
      </c>
      <c r="CE4" s="53">
        <f t="shared" si="1"/>
        <v>43264</v>
      </c>
      <c r="CF4" s="53">
        <f t="shared" si="1"/>
        <v>43265</v>
      </c>
      <c r="CG4" s="53">
        <f t="shared" si="1"/>
        <v>43266</v>
      </c>
      <c r="CH4" s="53">
        <f t="shared" si="1"/>
        <v>43267</v>
      </c>
      <c r="CI4" s="53">
        <f t="shared" si="1"/>
        <v>43268</v>
      </c>
      <c r="CJ4" s="53">
        <f t="shared" si="1"/>
        <v>43269</v>
      </c>
      <c r="CK4" s="53">
        <f t="shared" si="1"/>
        <v>43270</v>
      </c>
      <c r="CL4" s="53">
        <f t="shared" si="1"/>
        <v>43271</v>
      </c>
      <c r="CM4" s="53">
        <f t="shared" si="1"/>
        <v>43272</v>
      </c>
      <c r="CN4" s="53">
        <f t="shared" si="1"/>
        <v>43273</v>
      </c>
      <c r="CO4" s="53">
        <f t="shared" si="1"/>
        <v>43274</v>
      </c>
      <c r="CP4" s="53">
        <f t="shared" si="1"/>
        <v>43275</v>
      </c>
      <c r="CQ4" s="53">
        <f t="shared" si="1"/>
        <v>43276</v>
      </c>
      <c r="CR4" s="53">
        <f t="shared" si="1"/>
        <v>43277</v>
      </c>
      <c r="CS4" s="53">
        <f t="shared" si="1"/>
        <v>43278</v>
      </c>
      <c r="CT4" s="53">
        <f t="shared" si="1"/>
        <v>43279</v>
      </c>
      <c r="CU4" s="53">
        <f t="shared" si="1"/>
        <v>43280</v>
      </c>
      <c r="CV4" s="53">
        <f t="shared" si="1"/>
        <v>43281</v>
      </c>
      <c r="CW4" s="53">
        <f t="shared" si="1"/>
        <v>43282</v>
      </c>
      <c r="CX4" s="53">
        <f t="shared" si="1"/>
        <v>43283</v>
      </c>
      <c r="CY4" s="53">
        <f t="shared" si="1"/>
        <v>43284</v>
      </c>
      <c r="CZ4" s="53">
        <f t="shared" si="1"/>
        <v>43285</v>
      </c>
      <c r="DA4" s="53">
        <f t="shared" si="1"/>
        <v>43286</v>
      </c>
      <c r="DB4" s="53">
        <f t="shared" si="1"/>
        <v>43287</v>
      </c>
      <c r="DC4" s="53">
        <f t="shared" si="1"/>
        <v>43288</v>
      </c>
      <c r="DD4" s="53">
        <f t="shared" si="1"/>
        <v>43289</v>
      </c>
      <c r="DE4" s="53">
        <f t="shared" si="1"/>
        <v>43290</v>
      </c>
      <c r="DF4" s="53">
        <f t="shared" si="1"/>
        <v>43291</v>
      </c>
      <c r="DG4" s="53">
        <f t="shared" si="1"/>
        <v>43292</v>
      </c>
      <c r="DH4" s="53">
        <f t="shared" si="1"/>
        <v>43293</v>
      </c>
      <c r="DI4" s="53">
        <f t="shared" si="1"/>
        <v>43294</v>
      </c>
      <c r="DJ4" s="53">
        <f t="shared" si="1"/>
        <v>43295</v>
      </c>
      <c r="DK4" s="53">
        <f t="shared" si="1"/>
        <v>43296</v>
      </c>
      <c r="DL4" s="53">
        <f t="shared" si="1"/>
        <v>43297</v>
      </c>
      <c r="DM4" s="53">
        <f t="shared" si="1"/>
        <v>43298</v>
      </c>
      <c r="DN4" s="53">
        <f t="shared" si="1"/>
        <v>43299</v>
      </c>
      <c r="DO4" s="53">
        <f t="shared" si="1"/>
        <v>43300</v>
      </c>
      <c r="DP4" s="53">
        <f t="shared" si="1"/>
        <v>43301</v>
      </c>
      <c r="DQ4" s="53">
        <f t="shared" si="1"/>
        <v>43302</v>
      </c>
      <c r="DR4" s="53">
        <f t="shared" si="1"/>
        <v>43303</v>
      </c>
      <c r="DS4" s="53">
        <f t="shared" si="1"/>
        <v>43304</v>
      </c>
      <c r="DT4" s="53">
        <f t="shared" si="1"/>
        <v>43305</v>
      </c>
      <c r="DU4" s="53">
        <f t="shared" si="1"/>
        <v>43306</v>
      </c>
      <c r="DV4" s="53">
        <f t="shared" si="1"/>
        <v>43307</v>
      </c>
      <c r="DW4" s="53">
        <f t="shared" si="1"/>
        <v>43308</v>
      </c>
      <c r="DX4" s="53">
        <f t="shared" si="1"/>
        <v>43309</v>
      </c>
      <c r="DY4" s="53">
        <f t="shared" si="1"/>
        <v>43310</v>
      </c>
      <c r="DZ4" s="53">
        <f t="shared" si="1"/>
        <v>43311</v>
      </c>
      <c r="EA4" s="53">
        <f t="shared" si="1"/>
        <v>43312</v>
      </c>
      <c r="EB4" s="53">
        <f t="shared" si="1"/>
        <v>43313</v>
      </c>
      <c r="EC4" s="53">
        <f t="shared" si="1"/>
        <v>43314</v>
      </c>
      <c r="ED4" s="53">
        <f t="shared" si="1"/>
        <v>43315</v>
      </c>
      <c r="EE4" s="53">
        <f t="shared" si="1"/>
        <v>43316</v>
      </c>
      <c r="EF4" s="53">
        <f t="shared" si="1"/>
        <v>43317</v>
      </c>
      <c r="EG4" s="53">
        <f t="shared" si="1"/>
        <v>43318</v>
      </c>
      <c r="EH4" s="53">
        <f t="shared" si="1"/>
        <v>43319</v>
      </c>
      <c r="EI4" s="53">
        <f t="shared" si="1"/>
        <v>43320</v>
      </c>
      <c r="EJ4" s="53">
        <f t="shared" ref="EJ4:EM4" si="2">EI4+1</f>
        <v>43321</v>
      </c>
      <c r="EK4" s="53">
        <f t="shared" si="2"/>
        <v>43322</v>
      </c>
      <c r="EL4" s="53">
        <f t="shared" si="2"/>
        <v>43323</v>
      </c>
      <c r="EM4" s="53">
        <f t="shared" si="2"/>
        <v>43324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19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43192</v>
      </c>
      <c r="L6" s="55"/>
      <c r="M6" s="55"/>
      <c r="N6" s="55"/>
      <c r="O6" s="55"/>
      <c r="P6" s="55"/>
      <c r="Q6" s="55"/>
      <c r="R6" s="55">
        <f>R4</f>
        <v>43199</v>
      </c>
      <c r="S6" s="55"/>
      <c r="T6" s="55"/>
      <c r="U6" s="55"/>
      <c r="V6" s="55"/>
      <c r="W6" s="55"/>
      <c r="X6" s="55"/>
      <c r="Y6" s="55">
        <f>Y4</f>
        <v>43206</v>
      </c>
      <c r="Z6" s="55"/>
      <c r="AA6" s="55"/>
      <c r="AB6" s="55"/>
      <c r="AC6" s="55"/>
      <c r="AD6" s="55"/>
      <c r="AE6" s="55"/>
      <c r="AF6" s="55">
        <f>AF4</f>
        <v>43213</v>
      </c>
      <c r="AG6" s="55"/>
      <c r="AH6" s="55"/>
      <c r="AI6" s="55"/>
      <c r="AJ6" s="55"/>
      <c r="AK6" s="55"/>
      <c r="AL6" s="55"/>
      <c r="AM6" s="55">
        <f>AM4</f>
        <v>43220</v>
      </c>
      <c r="AN6" s="55"/>
      <c r="AO6" s="55"/>
      <c r="AP6" s="55"/>
      <c r="AQ6" s="55"/>
      <c r="AR6" s="55"/>
      <c r="AS6" s="55"/>
      <c r="AT6" s="55">
        <f>AT4</f>
        <v>43227</v>
      </c>
      <c r="AU6" s="55"/>
      <c r="AV6" s="55"/>
      <c r="AW6" s="55"/>
      <c r="AX6" s="55"/>
      <c r="AY6" s="55"/>
      <c r="AZ6" s="55"/>
      <c r="BA6" s="55">
        <f>BA4</f>
        <v>43234</v>
      </c>
      <c r="BB6" s="55"/>
      <c r="BC6" s="55"/>
      <c r="BD6" s="55"/>
      <c r="BE6" s="55"/>
      <c r="BF6" s="55"/>
      <c r="BG6" s="55"/>
      <c r="BH6" s="55">
        <f>BH4</f>
        <v>43241</v>
      </c>
      <c r="BI6" s="55"/>
      <c r="BJ6" s="55"/>
      <c r="BK6" s="55"/>
      <c r="BL6" s="55"/>
      <c r="BM6" s="55"/>
      <c r="BN6" s="55"/>
      <c r="BO6" s="55">
        <f>BO4</f>
        <v>43248</v>
      </c>
      <c r="BP6" s="55"/>
      <c r="BQ6" s="55"/>
      <c r="BR6" s="55"/>
      <c r="BS6" s="55"/>
      <c r="BT6" s="55"/>
      <c r="BU6" s="55"/>
      <c r="BV6" s="55">
        <f>BV4</f>
        <v>43255</v>
      </c>
      <c r="BW6" s="55"/>
      <c r="BX6" s="55"/>
      <c r="BY6" s="55"/>
      <c r="BZ6" s="55"/>
      <c r="CA6" s="55"/>
      <c r="CB6" s="55"/>
      <c r="CC6" s="55">
        <f>CC4</f>
        <v>43262</v>
      </c>
      <c r="CD6" s="55"/>
      <c r="CE6" s="55"/>
      <c r="CF6" s="55"/>
      <c r="CG6" s="55"/>
      <c r="CH6" s="55"/>
      <c r="CI6" s="55"/>
      <c r="CJ6" s="55">
        <f>CJ4</f>
        <v>43269</v>
      </c>
      <c r="CK6" s="55"/>
      <c r="CL6" s="55"/>
      <c r="CM6" s="55"/>
      <c r="CN6" s="55"/>
      <c r="CO6" s="55"/>
      <c r="CP6" s="55"/>
      <c r="CQ6" s="55">
        <f>CQ4</f>
        <v>43276</v>
      </c>
      <c r="CR6" s="55"/>
      <c r="CS6" s="55"/>
      <c r="CT6" s="55"/>
      <c r="CU6" s="55"/>
      <c r="CV6" s="55"/>
      <c r="CW6" s="55"/>
      <c r="CX6" s="55">
        <f>CX4</f>
        <v>43283</v>
      </c>
      <c r="CY6" s="55"/>
      <c r="CZ6" s="55"/>
      <c r="DA6" s="55"/>
      <c r="DB6" s="55"/>
      <c r="DC6" s="55"/>
      <c r="DD6" s="55"/>
      <c r="DE6" s="55">
        <f>DE4</f>
        <v>43290</v>
      </c>
      <c r="DF6" s="55"/>
      <c r="DG6" s="55"/>
      <c r="DH6" s="55"/>
      <c r="DI6" s="55"/>
      <c r="DJ6" s="55"/>
      <c r="DK6" s="55"/>
      <c r="DL6" s="55">
        <f>DL4</f>
        <v>43297</v>
      </c>
      <c r="DM6" s="55"/>
      <c r="DN6" s="55"/>
      <c r="DO6" s="55"/>
      <c r="DP6" s="55"/>
      <c r="DQ6" s="55"/>
      <c r="DR6" s="55"/>
      <c r="DS6" s="55">
        <f>DS4</f>
        <v>43304</v>
      </c>
      <c r="DT6" s="55"/>
      <c r="DU6" s="55"/>
      <c r="DV6" s="55"/>
      <c r="DW6" s="55"/>
      <c r="DX6" s="55"/>
      <c r="DY6" s="55"/>
      <c r="DZ6" s="55">
        <f>DZ4</f>
        <v>43311</v>
      </c>
      <c r="EA6" s="55"/>
      <c r="EB6" s="55"/>
      <c r="EC6" s="55"/>
      <c r="ED6" s="55"/>
      <c r="EE6" s="55"/>
      <c r="EF6" s="55"/>
      <c r="EG6" s="55">
        <f>EG4</f>
        <v>43318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158</v>
      </c>
      <c r="C8" s="60"/>
      <c r="D8" s="60" t="str">
        <f>F3</f>
        <v>惠鹏程</v>
      </c>
      <c r="E8" s="61"/>
      <c r="F8" s="79">
        <v>43191</v>
      </c>
      <c r="G8" s="80">
        <f>F8+H8-1</f>
        <v>43209</v>
      </c>
      <c r="H8" s="64">
        <f>MAX(F9:G16)-F8</f>
        <v>19</v>
      </c>
      <c r="I8" s="64">
        <f t="shared" ref="I8:I10" si="6">IF(OR(G8=0,F8=0),0,NETWORKDAYS(F8,G8))</f>
        <v>14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159</v>
      </c>
      <c r="C9" s="81" t="s">
        <v>67</v>
      </c>
      <c r="D9" s="65" t="s">
        <v>152</v>
      </c>
      <c r="E9" s="67"/>
      <c r="F9" s="68">
        <f>$F$4</f>
        <v>43191</v>
      </c>
      <c r="G9" s="68">
        <f>IF(H9=0,F9,F9+H9-1)</f>
        <v>43200</v>
      </c>
      <c r="H9" s="69">
        <v>10</v>
      </c>
      <c r="I9" s="76">
        <f t="shared" si="6"/>
        <v>7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160</v>
      </c>
      <c r="C10" s="81"/>
      <c r="D10" s="65" t="s">
        <v>152</v>
      </c>
      <c r="E10" s="67"/>
      <c r="F10" s="68">
        <f>$F$4</f>
        <v>43191</v>
      </c>
      <c r="G10" s="68">
        <f>IF(H10=0,F10,F10+H10-1)</f>
        <v>43210</v>
      </c>
      <c r="H10" s="69">
        <v>20</v>
      </c>
      <c r="I10" s="76">
        <f t="shared" si="6"/>
        <v>15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5" customHeight="1" spans="1:143">
      <c r="A11" s="70" t="str">
        <f ca="1" t="shared" si="7"/>
        <v>1.3</v>
      </c>
      <c r="B11" s="71" t="s">
        <v>68</v>
      </c>
      <c r="C11" s="71"/>
      <c r="D11" s="71"/>
      <c r="E11" s="72"/>
      <c r="F11" s="73"/>
      <c r="G11" s="73"/>
      <c r="H11" s="71"/>
      <c r="I11" s="71"/>
      <c r="J11" s="7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10">
      <c r="A13" s="78"/>
      <c r="B13" s="78"/>
      <c r="C13" s="78"/>
      <c r="D13" s="78"/>
      <c r="E13" s="78"/>
      <c r="F13" s="78"/>
      <c r="G13" s="78"/>
      <c r="H13" s="78"/>
      <c r="I13" s="78"/>
      <c r="J13" s="78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J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{6d53e969-3563-49a5-bb76-e1202665518f}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53e969-3563-49a5-bb76-e120266551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F7" sqref="F7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161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2">
        <v>43210</v>
      </c>
      <c r="G4" s="22"/>
      <c r="K4" s="53">
        <f>F4-WEEKDAY(F4,1)+2+7*(F5-1)</f>
        <v>43206</v>
      </c>
      <c r="L4" s="53">
        <f t="shared" ref="L4:BW4" si="0">K4+1</f>
        <v>43207</v>
      </c>
      <c r="M4" s="53">
        <f t="shared" si="0"/>
        <v>43208</v>
      </c>
      <c r="N4" s="53">
        <f t="shared" si="0"/>
        <v>43209</v>
      </c>
      <c r="O4" s="53">
        <f t="shared" si="0"/>
        <v>43210</v>
      </c>
      <c r="P4" s="53">
        <f t="shared" si="0"/>
        <v>43211</v>
      </c>
      <c r="Q4" s="53">
        <f t="shared" si="0"/>
        <v>43212</v>
      </c>
      <c r="R4" s="53">
        <f t="shared" si="0"/>
        <v>43213</v>
      </c>
      <c r="S4" s="53">
        <f t="shared" si="0"/>
        <v>43214</v>
      </c>
      <c r="T4" s="53">
        <f t="shared" si="0"/>
        <v>43215</v>
      </c>
      <c r="U4" s="53">
        <f t="shared" si="0"/>
        <v>43216</v>
      </c>
      <c r="V4" s="53">
        <f t="shared" si="0"/>
        <v>43217</v>
      </c>
      <c r="W4" s="53">
        <f t="shared" si="0"/>
        <v>43218</v>
      </c>
      <c r="X4" s="53">
        <f t="shared" si="0"/>
        <v>43219</v>
      </c>
      <c r="Y4" s="53">
        <f t="shared" si="0"/>
        <v>43220</v>
      </c>
      <c r="Z4" s="53">
        <f t="shared" si="0"/>
        <v>43221</v>
      </c>
      <c r="AA4" s="53">
        <f t="shared" si="0"/>
        <v>43222</v>
      </c>
      <c r="AB4" s="53">
        <f t="shared" si="0"/>
        <v>43223</v>
      </c>
      <c r="AC4" s="53">
        <f t="shared" si="0"/>
        <v>43224</v>
      </c>
      <c r="AD4" s="53">
        <f t="shared" si="0"/>
        <v>43225</v>
      </c>
      <c r="AE4" s="53">
        <f t="shared" si="0"/>
        <v>43226</v>
      </c>
      <c r="AF4" s="53">
        <f t="shared" si="0"/>
        <v>43227</v>
      </c>
      <c r="AG4" s="53">
        <f t="shared" si="0"/>
        <v>43228</v>
      </c>
      <c r="AH4" s="53">
        <f t="shared" si="0"/>
        <v>43229</v>
      </c>
      <c r="AI4" s="53">
        <f t="shared" si="0"/>
        <v>43230</v>
      </c>
      <c r="AJ4" s="53">
        <f t="shared" si="0"/>
        <v>43231</v>
      </c>
      <c r="AK4" s="53">
        <f t="shared" si="0"/>
        <v>43232</v>
      </c>
      <c r="AL4" s="53">
        <f t="shared" si="0"/>
        <v>43233</v>
      </c>
      <c r="AM4" s="53">
        <f t="shared" si="0"/>
        <v>43234</v>
      </c>
      <c r="AN4" s="53">
        <f t="shared" si="0"/>
        <v>43235</v>
      </c>
      <c r="AO4" s="53">
        <f t="shared" si="0"/>
        <v>43236</v>
      </c>
      <c r="AP4" s="53">
        <f t="shared" si="0"/>
        <v>43237</v>
      </c>
      <c r="AQ4" s="53">
        <f t="shared" si="0"/>
        <v>43238</v>
      </c>
      <c r="AR4" s="53">
        <f t="shared" si="0"/>
        <v>43239</v>
      </c>
      <c r="AS4" s="53">
        <f t="shared" si="0"/>
        <v>43240</v>
      </c>
      <c r="AT4" s="53">
        <f t="shared" si="0"/>
        <v>43241</v>
      </c>
      <c r="AU4" s="53">
        <f t="shared" si="0"/>
        <v>43242</v>
      </c>
      <c r="AV4" s="53">
        <f t="shared" si="0"/>
        <v>43243</v>
      </c>
      <c r="AW4" s="53">
        <f t="shared" si="0"/>
        <v>43244</v>
      </c>
      <c r="AX4" s="53">
        <f t="shared" si="0"/>
        <v>43245</v>
      </c>
      <c r="AY4" s="53">
        <f t="shared" si="0"/>
        <v>43246</v>
      </c>
      <c r="AZ4" s="53">
        <f t="shared" si="0"/>
        <v>43247</v>
      </c>
      <c r="BA4" s="53">
        <f t="shared" si="0"/>
        <v>43248</v>
      </c>
      <c r="BB4" s="53">
        <f t="shared" si="0"/>
        <v>43249</v>
      </c>
      <c r="BC4" s="53">
        <f t="shared" si="0"/>
        <v>43250</v>
      </c>
      <c r="BD4" s="53">
        <f t="shared" si="0"/>
        <v>43251</v>
      </c>
      <c r="BE4" s="53">
        <f t="shared" si="0"/>
        <v>43252</v>
      </c>
      <c r="BF4" s="53">
        <f t="shared" si="0"/>
        <v>43253</v>
      </c>
      <c r="BG4" s="53">
        <f t="shared" si="0"/>
        <v>43254</v>
      </c>
      <c r="BH4" s="53">
        <f t="shared" si="0"/>
        <v>43255</v>
      </c>
      <c r="BI4" s="53">
        <f t="shared" si="0"/>
        <v>43256</v>
      </c>
      <c r="BJ4" s="53">
        <f t="shared" si="0"/>
        <v>43257</v>
      </c>
      <c r="BK4" s="53">
        <f t="shared" si="0"/>
        <v>43258</v>
      </c>
      <c r="BL4" s="53">
        <f t="shared" si="0"/>
        <v>43259</v>
      </c>
      <c r="BM4" s="53">
        <f t="shared" si="0"/>
        <v>43260</v>
      </c>
      <c r="BN4" s="53">
        <f t="shared" si="0"/>
        <v>43261</v>
      </c>
      <c r="BO4" s="53">
        <f t="shared" si="0"/>
        <v>43262</v>
      </c>
      <c r="BP4" s="53">
        <f t="shared" si="0"/>
        <v>43263</v>
      </c>
      <c r="BQ4" s="53">
        <f t="shared" si="0"/>
        <v>43264</v>
      </c>
      <c r="BR4" s="53">
        <f t="shared" si="0"/>
        <v>43265</v>
      </c>
      <c r="BS4" s="53">
        <f t="shared" si="0"/>
        <v>43266</v>
      </c>
      <c r="BT4" s="53">
        <f t="shared" si="0"/>
        <v>43267</v>
      </c>
      <c r="BU4" s="53">
        <f t="shared" si="0"/>
        <v>43268</v>
      </c>
      <c r="BV4" s="53">
        <f t="shared" si="0"/>
        <v>43269</v>
      </c>
      <c r="BW4" s="53">
        <f t="shared" si="0"/>
        <v>43270</v>
      </c>
      <c r="BX4" s="53">
        <f t="shared" ref="BX4:EI4" si="1">BW4+1</f>
        <v>43271</v>
      </c>
      <c r="BY4" s="53">
        <f t="shared" si="1"/>
        <v>43272</v>
      </c>
      <c r="BZ4" s="53">
        <f t="shared" si="1"/>
        <v>43273</v>
      </c>
      <c r="CA4" s="53">
        <f t="shared" si="1"/>
        <v>43274</v>
      </c>
      <c r="CB4" s="53">
        <f t="shared" si="1"/>
        <v>43275</v>
      </c>
      <c r="CC4" s="53">
        <f t="shared" si="1"/>
        <v>43276</v>
      </c>
      <c r="CD4" s="53">
        <f t="shared" si="1"/>
        <v>43277</v>
      </c>
      <c r="CE4" s="53">
        <f t="shared" si="1"/>
        <v>43278</v>
      </c>
      <c r="CF4" s="53">
        <f t="shared" si="1"/>
        <v>43279</v>
      </c>
      <c r="CG4" s="53">
        <f t="shared" si="1"/>
        <v>43280</v>
      </c>
      <c r="CH4" s="53">
        <f t="shared" si="1"/>
        <v>43281</v>
      </c>
      <c r="CI4" s="53">
        <f t="shared" si="1"/>
        <v>43282</v>
      </c>
      <c r="CJ4" s="53">
        <f t="shared" si="1"/>
        <v>43283</v>
      </c>
      <c r="CK4" s="53">
        <f t="shared" si="1"/>
        <v>43284</v>
      </c>
      <c r="CL4" s="53">
        <f t="shared" si="1"/>
        <v>43285</v>
      </c>
      <c r="CM4" s="53">
        <f t="shared" si="1"/>
        <v>43286</v>
      </c>
      <c r="CN4" s="53">
        <f t="shared" si="1"/>
        <v>43287</v>
      </c>
      <c r="CO4" s="53">
        <f t="shared" si="1"/>
        <v>43288</v>
      </c>
      <c r="CP4" s="53">
        <f t="shared" si="1"/>
        <v>43289</v>
      </c>
      <c r="CQ4" s="53">
        <f t="shared" si="1"/>
        <v>43290</v>
      </c>
      <c r="CR4" s="53">
        <f t="shared" si="1"/>
        <v>43291</v>
      </c>
      <c r="CS4" s="53">
        <f t="shared" si="1"/>
        <v>43292</v>
      </c>
      <c r="CT4" s="53">
        <f t="shared" si="1"/>
        <v>43293</v>
      </c>
      <c r="CU4" s="53">
        <f t="shared" si="1"/>
        <v>43294</v>
      </c>
      <c r="CV4" s="53">
        <f t="shared" si="1"/>
        <v>43295</v>
      </c>
      <c r="CW4" s="53">
        <f t="shared" si="1"/>
        <v>43296</v>
      </c>
      <c r="CX4" s="53">
        <f t="shared" si="1"/>
        <v>43297</v>
      </c>
      <c r="CY4" s="53">
        <f t="shared" si="1"/>
        <v>43298</v>
      </c>
      <c r="CZ4" s="53">
        <f t="shared" si="1"/>
        <v>43299</v>
      </c>
      <c r="DA4" s="53">
        <f t="shared" si="1"/>
        <v>43300</v>
      </c>
      <c r="DB4" s="53">
        <f t="shared" si="1"/>
        <v>43301</v>
      </c>
      <c r="DC4" s="53">
        <f t="shared" si="1"/>
        <v>43302</v>
      </c>
      <c r="DD4" s="53">
        <f t="shared" si="1"/>
        <v>43303</v>
      </c>
      <c r="DE4" s="53">
        <f t="shared" si="1"/>
        <v>43304</v>
      </c>
      <c r="DF4" s="53">
        <f t="shared" si="1"/>
        <v>43305</v>
      </c>
      <c r="DG4" s="53">
        <f t="shared" si="1"/>
        <v>43306</v>
      </c>
      <c r="DH4" s="53">
        <f t="shared" si="1"/>
        <v>43307</v>
      </c>
      <c r="DI4" s="53">
        <f t="shared" si="1"/>
        <v>43308</v>
      </c>
      <c r="DJ4" s="53">
        <f t="shared" si="1"/>
        <v>43309</v>
      </c>
      <c r="DK4" s="53">
        <f t="shared" si="1"/>
        <v>43310</v>
      </c>
      <c r="DL4" s="53">
        <f t="shared" si="1"/>
        <v>43311</v>
      </c>
      <c r="DM4" s="53">
        <f t="shared" si="1"/>
        <v>43312</v>
      </c>
      <c r="DN4" s="53">
        <f t="shared" si="1"/>
        <v>43313</v>
      </c>
      <c r="DO4" s="53">
        <f t="shared" si="1"/>
        <v>43314</v>
      </c>
      <c r="DP4" s="53">
        <f t="shared" si="1"/>
        <v>43315</v>
      </c>
      <c r="DQ4" s="53">
        <f t="shared" si="1"/>
        <v>43316</v>
      </c>
      <c r="DR4" s="53">
        <f t="shared" si="1"/>
        <v>43317</v>
      </c>
      <c r="DS4" s="53">
        <f t="shared" si="1"/>
        <v>43318</v>
      </c>
      <c r="DT4" s="53">
        <f t="shared" si="1"/>
        <v>43319</v>
      </c>
      <c r="DU4" s="53">
        <f t="shared" si="1"/>
        <v>43320</v>
      </c>
      <c r="DV4" s="53">
        <f t="shared" si="1"/>
        <v>43321</v>
      </c>
      <c r="DW4" s="53">
        <f t="shared" si="1"/>
        <v>43322</v>
      </c>
      <c r="DX4" s="53">
        <f t="shared" si="1"/>
        <v>43323</v>
      </c>
      <c r="DY4" s="53">
        <f t="shared" si="1"/>
        <v>43324</v>
      </c>
      <c r="DZ4" s="53">
        <f t="shared" si="1"/>
        <v>43325</v>
      </c>
      <c r="EA4" s="53">
        <f t="shared" si="1"/>
        <v>43326</v>
      </c>
      <c r="EB4" s="53">
        <f t="shared" si="1"/>
        <v>43327</v>
      </c>
      <c r="EC4" s="53">
        <f t="shared" si="1"/>
        <v>43328</v>
      </c>
      <c r="ED4" s="53">
        <f t="shared" si="1"/>
        <v>43329</v>
      </c>
      <c r="EE4" s="53">
        <f t="shared" si="1"/>
        <v>43330</v>
      </c>
      <c r="EF4" s="53">
        <f t="shared" si="1"/>
        <v>43331</v>
      </c>
      <c r="EG4" s="53">
        <f t="shared" si="1"/>
        <v>43332</v>
      </c>
      <c r="EH4" s="53">
        <f t="shared" si="1"/>
        <v>43333</v>
      </c>
      <c r="EI4" s="53">
        <f t="shared" si="1"/>
        <v>43334</v>
      </c>
      <c r="EJ4" s="53">
        <f t="shared" ref="EJ4:EM4" si="2">EI4+1</f>
        <v>43335</v>
      </c>
      <c r="EK4" s="53">
        <f t="shared" si="2"/>
        <v>43336</v>
      </c>
      <c r="EL4" s="53">
        <f t="shared" si="2"/>
        <v>43337</v>
      </c>
      <c r="EM4" s="53">
        <f t="shared" si="2"/>
        <v>43338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51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43206</v>
      </c>
      <c r="L6" s="55"/>
      <c r="M6" s="55"/>
      <c r="N6" s="55"/>
      <c r="O6" s="55"/>
      <c r="P6" s="55"/>
      <c r="Q6" s="55"/>
      <c r="R6" s="55">
        <f>R4</f>
        <v>43213</v>
      </c>
      <c r="S6" s="55"/>
      <c r="T6" s="55"/>
      <c r="U6" s="55"/>
      <c r="V6" s="55"/>
      <c r="W6" s="55"/>
      <c r="X6" s="55"/>
      <c r="Y6" s="55">
        <f>Y4</f>
        <v>43220</v>
      </c>
      <c r="Z6" s="55"/>
      <c r="AA6" s="55"/>
      <c r="AB6" s="55"/>
      <c r="AC6" s="55"/>
      <c r="AD6" s="55"/>
      <c r="AE6" s="55"/>
      <c r="AF6" s="55">
        <f>AF4</f>
        <v>43227</v>
      </c>
      <c r="AG6" s="55"/>
      <c r="AH6" s="55"/>
      <c r="AI6" s="55"/>
      <c r="AJ6" s="55"/>
      <c r="AK6" s="55"/>
      <c r="AL6" s="55"/>
      <c r="AM6" s="55">
        <f>AM4</f>
        <v>43234</v>
      </c>
      <c r="AN6" s="55"/>
      <c r="AO6" s="55"/>
      <c r="AP6" s="55"/>
      <c r="AQ6" s="55"/>
      <c r="AR6" s="55"/>
      <c r="AS6" s="55"/>
      <c r="AT6" s="55">
        <f>AT4</f>
        <v>43241</v>
      </c>
      <c r="AU6" s="55"/>
      <c r="AV6" s="55"/>
      <c r="AW6" s="55"/>
      <c r="AX6" s="55"/>
      <c r="AY6" s="55"/>
      <c r="AZ6" s="55"/>
      <c r="BA6" s="55">
        <f>BA4</f>
        <v>43248</v>
      </c>
      <c r="BB6" s="55"/>
      <c r="BC6" s="55"/>
      <c r="BD6" s="55"/>
      <c r="BE6" s="55"/>
      <c r="BF6" s="55"/>
      <c r="BG6" s="55"/>
      <c r="BH6" s="55">
        <f>BH4</f>
        <v>43255</v>
      </c>
      <c r="BI6" s="55"/>
      <c r="BJ6" s="55"/>
      <c r="BK6" s="55"/>
      <c r="BL6" s="55"/>
      <c r="BM6" s="55"/>
      <c r="BN6" s="55"/>
      <c r="BO6" s="55">
        <f>BO4</f>
        <v>43262</v>
      </c>
      <c r="BP6" s="55"/>
      <c r="BQ6" s="55"/>
      <c r="BR6" s="55"/>
      <c r="BS6" s="55"/>
      <c r="BT6" s="55"/>
      <c r="BU6" s="55"/>
      <c r="BV6" s="55">
        <f>BV4</f>
        <v>43269</v>
      </c>
      <c r="BW6" s="55"/>
      <c r="BX6" s="55"/>
      <c r="BY6" s="55"/>
      <c r="BZ6" s="55"/>
      <c r="CA6" s="55"/>
      <c r="CB6" s="55"/>
      <c r="CC6" s="55">
        <f>CC4</f>
        <v>43276</v>
      </c>
      <c r="CD6" s="55"/>
      <c r="CE6" s="55"/>
      <c r="CF6" s="55"/>
      <c r="CG6" s="55"/>
      <c r="CH6" s="55"/>
      <c r="CI6" s="55"/>
      <c r="CJ6" s="55">
        <f>CJ4</f>
        <v>43283</v>
      </c>
      <c r="CK6" s="55"/>
      <c r="CL6" s="55"/>
      <c r="CM6" s="55"/>
      <c r="CN6" s="55"/>
      <c r="CO6" s="55"/>
      <c r="CP6" s="55"/>
      <c r="CQ6" s="55">
        <f>CQ4</f>
        <v>43290</v>
      </c>
      <c r="CR6" s="55"/>
      <c r="CS6" s="55"/>
      <c r="CT6" s="55"/>
      <c r="CU6" s="55"/>
      <c r="CV6" s="55"/>
      <c r="CW6" s="55"/>
      <c r="CX6" s="55">
        <f>CX4</f>
        <v>43297</v>
      </c>
      <c r="CY6" s="55"/>
      <c r="CZ6" s="55"/>
      <c r="DA6" s="55"/>
      <c r="DB6" s="55"/>
      <c r="DC6" s="55"/>
      <c r="DD6" s="55"/>
      <c r="DE6" s="55">
        <f>DE4</f>
        <v>43304</v>
      </c>
      <c r="DF6" s="55"/>
      <c r="DG6" s="55"/>
      <c r="DH6" s="55"/>
      <c r="DI6" s="55"/>
      <c r="DJ6" s="55"/>
      <c r="DK6" s="55"/>
      <c r="DL6" s="55">
        <f>DL4</f>
        <v>43311</v>
      </c>
      <c r="DM6" s="55"/>
      <c r="DN6" s="55"/>
      <c r="DO6" s="55"/>
      <c r="DP6" s="55"/>
      <c r="DQ6" s="55"/>
      <c r="DR6" s="55"/>
      <c r="DS6" s="55">
        <f>DS4</f>
        <v>43318</v>
      </c>
      <c r="DT6" s="55"/>
      <c r="DU6" s="55"/>
      <c r="DV6" s="55"/>
      <c r="DW6" s="55"/>
      <c r="DX6" s="55"/>
      <c r="DY6" s="55"/>
      <c r="DZ6" s="55">
        <f>DZ4</f>
        <v>43325</v>
      </c>
      <c r="EA6" s="55"/>
      <c r="EB6" s="55"/>
      <c r="EC6" s="55"/>
      <c r="ED6" s="55"/>
      <c r="EE6" s="55"/>
      <c r="EF6" s="55"/>
      <c r="EG6" s="55">
        <f>EG4</f>
        <v>43332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162</v>
      </c>
      <c r="C8" s="60"/>
      <c r="D8" s="77"/>
      <c r="E8" s="61"/>
      <c r="F8" s="62">
        <v>43210</v>
      </c>
      <c r="G8" s="63">
        <f>F8+H8-1</f>
        <v>43260</v>
      </c>
      <c r="H8" s="64">
        <f>MAX(F9:G16)-F8</f>
        <v>51</v>
      </c>
      <c r="I8" s="64">
        <f t="shared" ref="I8:I10" si="6">IF(OR(G8=0,F8=0),0,NETWORKDAYS(F8,G8))</f>
        <v>36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163</v>
      </c>
      <c r="C9" s="65"/>
      <c r="D9" s="65" t="s">
        <v>152</v>
      </c>
      <c r="E9" s="67"/>
      <c r="F9" s="68">
        <f>$F$4</f>
        <v>43210</v>
      </c>
      <c r="G9" s="68">
        <f>IF(H9=0,F9,F9+H9-1)</f>
        <v>43255</v>
      </c>
      <c r="H9" s="69">
        <v>46</v>
      </c>
      <c r="I9" s="76">
        <f t="shared" si="6"/>
        <v>32</v>
      </c>
      <c r="J9" s="41" t="s">
        <v>164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162</v>
      </c>
      <c r="C10" s="65"/>
      <c r="D10" s="65" t="s">
        <v>152</v>
      </c>
      <c r="E10" s="67"/>
      <c r="F10" s="68">
        <f>F9+1</f>
        <v>43211</v>
      </c>
      <c r="G10" s="68">
        <f>IF(H10=0,F10,F10+H10-1)</f>
        <v>43261</v>
      </c>
      <c r="H10" s="69">
        <v>51</v>
      </c>
      <c r="I10" s="76">
        <f t="shared" si="6"/>
        <v>35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4.25" spans="1:143">
      <c r="A11" s="70" t="str">
        <f ca="1" t="shared" si="7"/>
        <v>1.3</v>
      </c>
      <c r="B11" s="71" t="s">
        <v>68</v>
      </c>
      <c r="C11" s="71"/>
      <c r="D11" s="71"/>
      <c r="E11" s="72"/>
      <c r="F11" s="73"/>
      <c r="G11" s="73"/>
      <c r="H11" s="41"/>
      <c r="I11" s="41"/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10">
      <c r="A13" s="78"/>
      <c r="B13" s="78"/>
      <c r="C13" s="78"/>
      <c r="D13" s="78"/>
      <c r="E13" s="78"/>
      <c r="F13" s="78"/>
      <c r="G13" s="78"/>
      <c r="H13" s="78"/>
      <c r="I13" s="78"/>
      <c r="J13" s="78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J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{18ca96d9-92e0-40ef-bba0-8dd1e02a22f3}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a96d9-92e0-40ef-bba0-8dd1e02a2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3"/>
  <sheetViews>
    <sheetView showGridLines="0" workbookViewId="0">
      <pane xSplit="10" topLeftCell="K1" activePane="topRight" state="frozen"/>
      <selection/>
      <selection pane="topRight" activeCell="D13" sqref="D13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4.4285714285714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165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联调测试!G8</f>
        <v>43262</v>
      </c>
      <c r="G4" s="24" t="s">
        <v>149</v>
      </c>
      <c r="K4" s="53">
        <f>F4-WEEKDAY(F4,1)+2+7*(F5-1)</f>
        <v>43262</v>
      </c>
      <c r="L4" s="53">
        <f t="shared" ref="L4:BW4" si="0">K4+1</f>
        <v>43263</v>
      </c>
      <c r="M4" s="53">
        <f t="shared" si="0"/>
        <v>43264</v>
      </c>
      <c r="N4" s="53">
        <f t="shared" si="0"/>
        <v>43265</v>
      </c>
      <c r="O4" s="53">
        <f t="shared" si="0"/>
        <v>43266</v>
      </c>
      <c r="P4" s="53">
        <f t="shared" si="0"/>
        <v>43267</v>
      </c>
      <c r="Q4" s="53">
        <f t="shared" si="0"/>
        <v>43268</v>
      </c>
      <c r="R4" s="53">
        <f t="shared" si="0"/>
        <v>43269</v>
      </c>
      <c r="S4" s="53">
        <f t="shared" si="0"/>
        <v>43270</v>
      </c>
      <c r="T4" s="53">
        <f t="shared" si="0"/>
        <v>43271</v>
      </c>
      <c r="U4" s="53">
        <f t="shared" si="0"/>
        <v>43272</v>
      </c>
      <c r="V4" s="53">
        <f t="shared" si="0"/>
        <v>43273</v>
      </c>
      <c r="W4" s="53">
        <f t="shared" si="0"/>
        <v>43274</v>
      </c>
      <c r="X4" s="53">
        <f t="shared" si="0"/>
        <v>43275</v>
      </c>
      <c r="Y4" s="53">
        <f t="shared" si="0"/>
        <v>43276</v>
      </c>
      <c r="Z4" s="53">
        <f t="shared" si="0"/>
        <v>43277</v>
      </c>
      <c r="AA4" s="53">
        <f t="shared" si="0"/>
        <v>43278</v>
      </c>
      <c r="AB4" s="53">
        <f t="shared" si="0"/>
        <v>43279</v>
      </c>
      <c r="AC4" s="53">
        <f t="shared" si="0"/>
        <v>43280</v>
      </c>
      <c r="AD4" s="53">
        <f t="shared" si="0"/>
        <v>43281</v>
      </c>
      <c r="AE4" s="53">
        <f t="shared" si="0"/>
        <v>43282</v>
      </c>
      <c r="AF4" s="53">
        <f t="shared" si="0"/>
        <v>43283</v>
      </c>
      <c r="AG4" s="53">
        <f t="shared" si="0"/>
        <v>43284</v>
      </c>
      <c r="AH4" s="53">
        <f t="shared" si="0"/>
        <v>43285</v>
      </c>
      <c r="AI4" s="53">
        <f t="shared" si="0"/>
        <v>43286</v>
      </c>
      <c r="AJ4" s="53">
        <f t="shared" si="0"/>
        <v>43287</v>
      </c>
      <c r="AK4" s="53">
        <f t="shared" si="0"/>
        <v>43288</v>
      </c>
      <c r="AL4" s="53">
        <f t="shared" si="0"/>
        <v>43289</v>
      </c>
      <c r="AM4" s="53">
        <f t="shared" si="0"/>
        <v>43290</v>
      </c>
      <c r="AN4" s="53">
        <f t="shared" si="0"/>
        <v>43291</v>
      </c>
      <c r="AO4" s="53">
        <f t="shared" si="0"/>
        <v>43292</v>
      </c>
      <c r="AP4" s="53">
        <f t="shared" si="0"/>
        <v>43293</v>
      </c>
      <c r="AQ4" s="53">
        <f t="shared" si="0"/>
        <v>43294</v>
      </c>
      <c r="AR4" s="53">
        <f t="shared" si="0"/>
        <v>43295</v>
      </c>
      <c r="AS4" s="53">
        <f t="shared" si="0"/>
        <v>43296</v>
      </c>
      <c r="AT4" s="53">
        <f t="shared" si="0"/>
        <v>43297</v>
      </c>
      <c r="AU4" s="53">
        <f t="shared" si="0"/>
        <v>43298</v>
      </c>
      <c r="AV4" s="53">
        <f t="shared" si="0"/>
        <v>43299</v>
      </c>
      <c r="AW4" s="53">
        <f t="shared" si="0"/>
        <v>43300</v>
      </c>
      <c r="AX4" s="53">
        <f t="shared" si="0"/>
        <v>43301</v>
      </c>
      <c r="AY4" s="53">
        <f t="shared" si="0"/>
        <v>43302</v>
      </c>
      <c r="AZ4" s="53">
        <f t="shared" si="0"/>
        <v>43303</v>
      </c>
      <c r="BA4" s="53">
        <f t="shared" si="0"/>
        <v>43304</v>
      </c>
      <c r="BB4" s="53">
        <f t="shared" si="0"/>
        <v>43305</v>
      </c>
      <c r="BC4" s="53">
        <f t="shared" si="0"/>
        <v>43306</v>
      </c>
      <c r="BD4" s="53">
        <f t="shared" si="0"/>
        <v>43307</v>
      </c>
      <c r="BE4" s="53">
        <f t="shared" si="0"/>
        <v>43308</v>
      </c>
      <c r="BF4" s="53">
        <f t="shared" si="0"/>
        <v>43309</v>
      </c>
      <c r="BG4" s="53">
        <f t="shared" si="0"/>
        <v>43310</v>
      </c>
      <c r="BH4" s="53">
        <f t="shared" si="0"/>
        <v>43311</v>
      </c>
      <c r="BI4" s="53">
        <f t="shared" si="0"/>
        <v>43312</v>
      </c>
      <c r="BJ4" s="53">
        <f t="shared" si="0"/>
        <v>43313</v>
      </c>
      <c r="BK4" s="53">
        <f t="shared" si="0"/>
        <v>43314</v>
      </c>
      <c r="BL4" s="53">
        <f t="shared" si="0"/>
        <v>43315</v>
      </c>
      <c r="BM4" s="53">
        <f t="shared" si="0"/>
        <v>43316</v>
      </c>
      <c r="BN4" s="53">
        <f t="shared" si="0"/>
        <v>43317</v>
      </c>
      <c r="BO4" s="53">
        <f t="shared" si="0"/>
        <v>43318</v>
      </c>
      <c r="BP4" s="53">
        <f t="shared" si="0"/>
        <v>43319</v>
      </c>
      <c r="BQ4" s="53">
        <f t="shared" si="0"/>
        <v>43320</v>
      </c>
      <c r="BR4" s="53">
        <f t="shared" si="0"/>
        <v>43321</v>
      </c>
      <c r="BS4" s="53">
        <f t="shared" si="0"/>
        <v>43322</v>
      </c>
      <c r="BT4" s="53">
        <f t="shared" si="0"/>
        <v>43323</v>
      </c>
      <c r="BU4" s="53">
        <f t="shared" si="0"/>
        <v>43324</v>
      </c>
      <c r="BV4" s="53">
        <f t="shared" si="0"/>
        <v>43325</v>
      </c>
      <c r="BW4" s="53">
        <f t="shared" si="0"/>
        <v>43326</v>
      </c>
      <c r="BX4" s="53">
        <f t="shared" ref="BX4:EI4" si="1">BW4+1</f>
        <v>43327</v>
      </c>
      <c r="BY4" s="53">
        <f t="shared" si="1"/>
        <v>43328</v>
      </c>
      <c r="BZ4" s="53">
        <f t="shared" si="1"/>
        <v>43329</v>
      </c>
      <c r="CA4" s="53">
        <f t="shared" si="1"/>
        <v>43330</v>
      </c>
      <c r="CB4" s="53">
        <f t="shared" si="1"/>
        <v>43331</v>
      </c>
      <c r="CC4" s="53">
        <f t="shared" si="1"/>
        <v>43332</v>
      </c>
      <c r="CD4" s="53">
        <f t="shared" si="1"/>
        <v>43333</v>
      </c>
      <c r="CE4" s="53">
        <f t="shared" si="1"/>
        <v>43334</v>
      </c>
      <c r="CF4" s="53">
        <f t="shared" si="1"/>
        <v>43335</v>
      </c>
      <c r="CG4" s="53">
        <f t="shared" si="1"/>
        <v>43336</v>
      </c>
      <c r="CH4" s="53">
        <f t="shared" si="1"/>
        <v>43337</v>
      </c>
      <c r="CI4" s="53">
        <f t="shared" si="1"/>
        <v>43338</v>
      </c>
      <c r="CJ4" s="53">
        <f t="shared" si="1"/>
        <v>43339</v>
      </c>
      <c r="CK4" s="53">
        <f t="shared" si="1"/>
        <v>43340</v>
      </c>
      <c r="CL4" s="53">
        <f t="shared" si="1"/>
        <v>43341</v>
      </c>
      <c r="CM4" s="53">
        <f t="shared" si="1"/>
        <v>43342</v>
      </c>
      <c r="CN4" s="53">
        <f t="shared" si="1"/>
        <v>43343</v>
      </c>
      <c r="CO4" s="53">
        <f t="shared" si="1"/>
        <v>43344</v>
      </c>
      <c r="CP4" s="53">
        <f t="shared" si="1"/>
        <v>43345</v>
      </c>
      <c r="CQ4" s="53">
        <f t="shared" si="1"/>
        <v>43346</v>
      </c>
      <c r="CR4" s="53">
        <f t="shared" si="1"/>
        <v>43347</v>
      </c>
      <c r="CS4" s="53">
        <f t="shared" si="1"/>
        <v>43348</v>
      </c>
      <c r="CT4" s="53">
        <f t="shared" si="1"/>
        <v>43349</v>
      </c>
      <c r="CU4" s="53">
        <f t="shared" si="1"/>
        <v>43350</v>
      </c>
      <c r="CV4" s="53">
        <f t="shared" si="1"/>
        <v>43351</v>
      </c>
      <c r="CW4" s="53">
        <f t="shared" si="1"/>
        <v>43352</v>
      </c>
      <c r="CX4" s="53">
        <f t="shared" si="1"/>
        <v>43353</v>
      </c>
      <c r="CY4" s="53">
        <f t="shared" si="1"/>
        <v>43354</v>
      </c>
      <c r="CZ4" s="53">
        <f t="shared" si="1"/>
        <v>43355</v>
      </c>
      <c r="DA4" s="53">
        <f t="shared" si="1"/>
        <v>43356</v>
      </c>
      <c r="DB4" s="53">
        <f t="shared" si="1"/>
        <v>43357</v>
      </c>
      <c r="DC4" s="53">
        <f t="shared" si="1"/>
        <v>43358</v>
      </c>
      <c r="DD4" s="53">
        <f t="shared" si="1"/>
        <v>43359</v>
      </c>
      <c r="DE4" s="53">
        <f t="shared" si="1"/>
        <v>43360</v>
      </c>
      <c r="DF4" s="53">
        <f t="shared" si="1"/>
        <v>43361</v>
      </c>
      <c r="DG4" s="53">
        <f t="shared" si="1"/>
        <v>43362</v>
      </c>
      <c r="DH4" s="53">
        <f t="shared" si="1"/>
        <v>43363</v>
      </c>
      <c r="DI4" s="53">
        <f t="shared" si="1"/>
        <v>43364</v>
      </c>
      <c r="DJ4" s="53">
        <f t="shared" si="1"/>
        <v>43365</v>
      </c>
      <c r="DK4" s="53">
        <f t="shared" si="1"/>
        <v>43366</v>
      </c>
      <c r="DL4" s="53">
        <f t="shared" si="1"/>
        <v>43367</v>
      </c>
      <c r="DM4" s="53">
        <f t="shared" si="1"/>
        <v>43368</v>
      </c>
      <c r="DN4" s="53">
        <f t="shared" si="1"/>
        <v>43369</v>
      </c>
      <c r="DO4" s="53">
        <f t="shared" si="1"/>
        <v>43370</v>
      </c>
      <c r="DP4" s="53">
        <f t="shared" si="1"/>
        <v>43371</v>
      </c>
      <c r="DQ4" s="53">
        <f t="shared" si="1"/>
        <v>43372</v>
      </c>
      <c r="DR4" s="53">
        <f t="shared" si="1"/>
        <v>43373</v>
      </c>
      <c r="DS4" s="53">
        <f t="shared" si="1"/>
        <v>43374</v>
      </c>
      <c r="DT4" s="53">
        <f t="shared" si="1"/>
        <v>43375</v>
      </c>
      <c r="DU4" s="53">
        <f t="shared" si="1"/>
        <v>43376</v>
      </c>
      <c r="DV4" s="53">
        <f t="shared" si="1"/>
        <v>43377</v>
      </c>
      <c r="DW4" s="53">
        <f t="shared" si="1"/>
        <v>43378</v>
      </c>
      <c r="DX4" s="53">
        <f t="shared" si="1"/>
        <v>43379</v>
      </c>
      <c r="DY4" s="53">
        <f t="shared" si="1"/>
        <v>43380</v>
      </c>
      <c r="DZ4" s="53">
        <f t="shared" si="1"/>
        <v>43381</v>
      </c>
      <c r="EA4" s="53">
        <f t="shared" si="1"/>
        <v>43382</v>
      </c>
      <c r="EB4" s="53">
        <f t="shared" si="1"/>
        <v>43383</v>
      </c>
      <c r="EC4" s="53">
        <f t="shared" si="1"/>
        <v>43384</v>
      </c>
      <c r="ED4" s="53">
        <f t="shared" si="1"/>
        <v>43385</v>
      </c>
      <c r="EE4" s="53">
        <f t="shared" si="1"/>
        <v>43386</v>
      </c>
      <c r="EF4" s="53">
        <f t="shared" si="1"/>
        <v>43387</v>
      </c>
      <c r="EG4" s="53">
        <f t="shared" si="1"/>
        <v>43388</v>
      </c>
      <c r="EH4" s="53">
        <f t="shared" si="1"/>
        <v>43389</v>
      </c>
      <c r="EI4" s="53">
        <f t="shared" si="1"/>
        <v>43390</v>
      </c>
      <c r="EJ4" s="53">
        <f t="shared" ref="EJ4:EM4" si="2">EI4+1</f>
        <v>43391</v>
      </c>
      <c r="EK4" s="53">
        <f t="shared" si="2"/>
        <v>43392</v>
      </c>
      <c r="EL4" s="53">
        <f t="shared" si="2"/>
        <v>43393</v>
      </c>
      <c r="EM4" s="53">
        <f t="shared" si="2"/>
        <v>43394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MAX(F8:G16)-F8</f>
        <v>18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43262</v>
      </c>
      <c r="L6" s="55"/>
      <c r="M6" s="55"/>
      <c r="N6" s="55"/>
      <c r="O6" s="55"/>
      <c r="P6" s="55"/>
      <c r="Q6" s="55"/>
      <c r="R6" s="55">
        <f>R4</f>
        <v>43269</v>
      </c>
      <c r="S6" s="55"/>
      <c r="T6" s="55"/>
      <c r="U6" s="55"/>
      <c r="V6" s="55"/>
      <c r="W6" s="55"/>
      <c r="X6" s="55"/>
      <c r="Y6" s="55">
        <f>Y4</f>
        <v>43276</v>
      </c>
      <c r="Z6" s="55"/>
      <c r="AA6" s="55"/>
      <c r="AB6" s="55"/>
      <c r="AC6" s="55"/>
      <c r="AD6" s="55"/>
      <c r="AE6" s="55"/>
      <c r="AF6" s="55">
        <f>AF4</f>
        <v>43283</v>
      </c>
      <c r="AG6" s="55"/>
      <c r="AH6" s="55"/>
      <c r="AI6" s="55"/>
      <c r="AJ6" s="55"/>
      <c r="AK6" s="55"/>
      <c r="AL6" s="55"/>
      <c r="AM6" s="55">
        <f>AM4</f>
        <v>43290</v>
      </c>
      <c r="AN6" s="55"/>
      <c r="AO6" s="55"/>
      <c r="AP6" s="55"/>
      <c r="AQ6" s="55"/>
      <c r="AR6" s="55"/>
      <c r="AS6" s="55"/>
      <c r="AT6" s="55">
        <f>AT4</f>
        <v>43297</v>
      </c>
      <c r="AU6" s="55"/>
      <c r="AV6" s="55"/>
      <c r="AW6" s="55"/>
      <c r="AX6" s="55"/>
      <c r="AY6" s="55"/>
      <c r="AZ6" s="55"/>
      <c r="BA6" s="55">
        <f>BA4</f>
        <v>43304</v>
      </c>
      <c r="BB6" s="55"/>
      <c r="BC6" s="55"/>
      <c r="BD6" s="55"/>
      <c r="BE6" s="55"/>
      <c r="BF6" s="55"/>
      <c r="BG6" s="55"/>
      <c r="BH6" s="55">
        <f>BH4</f>
        <v>43311</v>
      </c>
      <c r="BI6" s="55"/>
      <c r="BJ6" s="55"/>
      <c r="BK6" s="55"/>
      <c r="BL6" s="55"/>
      <c r="BM6" s="55"/>
      <c r="BN6" s="55"/>
      <c r="BO6" s="55">
        <f>BO4</f>
        <v>43318</v>
      </c>
      <c r="BP6" s="55"/>
      <c r="BQ6" s="55"/>
      <c r="BR6" s="55"/>
      <c r="BS6" s="55"/>
      <c r="BT6" s="55"/>
      <c r="BU6" s="55"/>
      <c r="BV6" s="55">
        <f>BV4</f>
        <v>43325</v>
      </c>
      <c r="BW6" s="55"/>
      <c r="BX6" s="55"/>
      <c r="BY6" s="55"/>
      <c r="BZ6" s="55"/>
      <c r="CA6" s="55"/>
      <c r="CB6" s="55"/>
      <c r="CC6" s="55">
        <f>CC4</f>
        <v>43332</v>
      </c>
      <c r="CD6" s="55"/>
      <c r="CE6" s="55"/>
      <c r="CF6" s="55"/>
      <c r="CG6" s="55"/>
      <c r="CH6" s="55"/>
      <c r="CI6" s="55"/>
      <c r="CJ6" s="55">
        <f>CJ4</f>
        <v>43339</v>
      </c>
      <c r="CK6" s="55"/>
      <c r="CL6" s="55"/>
      <c r="CM6" s="55"/>
      <c r="CN6" s="55"/>
      <c r="CO6" s="55"/>
      <c r="CP6" s="55"/>
      <c r="CQ6" s="55">
        <f>CQ4</f>
        <v>43346</v>
      </c>
      <c r="CR6" s="55"/>
      <c r="CS6" s="55"/>
      <c r="CT6" s="55"/>
      <c r="CU6" s="55"/>
      <c r="CV6" s="55"/>
      <c r="CW6" s="55"/>
      <c r="CX6" s="55">
        <f>CX4</f>
        <v>43353</v>
      </c>
      <c r="CY6" s="55"/>
      <c r="CZ6" s="55"/>
      <c r="DA6" s="55"/>
      <c r="DB6" s="55"/>
      <c r="DC6" s="55"/>
      <c r="DD6" s="55"/>
      <c r="DE6" s="55">
        <f>DE4</f>
        <v>43360</v>
      </c>
      <c r="DF6" s="55"/>
      <c r="DG6" s="55"/>
      <c r="DH6" s="55"/>
      <c r="DI6" s="55"/>
      <c r="DJ6" s="55"/>
      <c r="DK6" s="55"/>
      <c r="DL6" s="55">
        <f>DL4</f>
        <v>43367</v>
      </c>
      <c r="DM6" s="55"/>
      <c r="DN6" s="55"/>
      <c r="DO6" s="55"/>
      <c r="DP6" s="55"/>
      <c r="DQ6" s="55"/>
      <c r="DR6" s="55"/>
      <c r="DS6" s="55">
        <f>DS4</f>
        <v>43374</v>
      </c>
      <c r="DT6" s="55"/>
      <c r="DU6" s="55"/>
      <c r="DV6" s="55"/>
      <c r="DW6" s="55"/>
      <c r="DX6" s="55"/>
      <c r="DY6" s="55"/>
      <c r="DZ6" s="55">
        <f>DZ4</f>
        <v>43381</v>
      </c>
      <c r="EA6" s="55"/>
      <c r="EB6" s="55"/>
      <c r="EC6" s="55"/>
      <c r="ED6" s="55"/>
      <c r="EE6" s="55"/>
      <c r="EF6" s="55"/>
      <c r="EG6" s="55">
        <f>EG4</f>
        <v>43388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166</v>
      </c>
      <c r="C8" s="60"/>
      <c r="D8" s="60" t="str">
        <f>B4</f>
        <v>于浩洋</v>
      </c>
      <c r="E8" s="61"/>
      <c r="F8" s="62">
        <f>F4</f>
        <v>43262</v>
      </c>
      <c r="G8" s="63">
        <f>F8+H8-1</f>
        <v>43279</v>
      </c>
      <c r="H8" s="64">
        <f>MAX(F9:G16)-F8</f>
        <v>18</v>
      </c>
      <c r="I8" s="64">
        <f>IF(OR(G8=0,F8=0),0,NETWORKDAYS(F8,G8))</f>
        <v>14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1" si="6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167</v>
      </c>
      <c r="C9" s="65"/>
      <c r="D9" s="66" t="s">
        <v>75</v>
      </c>
      <c r="E9" s="67"/>
      <c r="F9" s="68">
        <f>$F$4</f>
        <v>43262</v>
      </c>
      <c r="G9" s="68">
        <f>IF(H9=0,F9,F9+H9-1)</f>
        <v>43265</v>
      </c>
      <c r="H9" s="69">
        <v>4</v>
      </c>
      <c r="I9" s="76">
        <f t="shared" ref="I8:I10" si="7">IF(OR(G9=0,F9=0),0,NETWORKDAYS(F9,G9))</f>
        <v>4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6"/>
        <v>1.2</v>
      </c>
      <c r="B10" s="65" t="s">
        <v>168</v>
      </c>
      <c r="C10" s="65"/>
      <c r="D10" s="66" t="s">
        <v>75</v>
      </c>
      <c r="E10" s="67"/>
      <c r="F10" s="68">
        <f>G9+1</f>
        <v>43266</v>
      </c>
      <c r="G10" s="68">
        <f>IF(H10=0,F10,F10+H10-1)</f>
        <v>43280</v>
      </c>
      <c r="H10" s="69">
        <v>15</v>
      </c>
      <c r="I10" s="76">
        <f t="shared" si="7"/>
        <v>11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5" customFormat="1" ht="16.5" spans="1:143">
      <c r="A11" s="70" t="str">
        <f ca="1" t="shared" si="6"/>
        <v>1.3</v>
      </c>
      <c r="B11" s="71" t="s">
        <v>68</v>
      </c>
      <c r="C11" s="71"/>
      <c r="D11" s="71"/>
      <c r="E11" s="72"/>
      <c r="F11" s="73"/>
      <c r="G11" s="73"/>
      <c r="H11" s="73"/>
      <c r="I11" s="76"/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ht="20.1" customHeight="1" spans="1:2">
      <c r="A12" s="74" t="s">
        <v>87</v>
      </c>
      <c r="B12" s="74"/>
    </row>
    <row r="13" ht="260.1" customHeight="1" spans="1:2">
      <c r="A13" s="74" t="s">
        <v>87</v>
      </c>
      <c r="B13" s="74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2:B12"/>
    <mergeCell ref="A13:B13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K$1:AR$1048576">
    <cfRule type="expression" dxfId="1" priority="8">
      <formula>MOD(columu(),2)</formula>
    </cfRule>
  </conditionalFormatting>
  <conditionalFormatting sqref="K8:EM11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K13"/>
  <sheetViews>
    <sheetView workbookViewId="0">
      <selection activeCell="H14" sqref="H14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8" width="32.7142857142857" style="7" customWidth="1"/>
    <col min="9" max="64" width="2.42857142857143" style="7" customWidth="1"/>
    <col min="65" max="65" width="2.42857142857143" style="9" customWidth="1"/>
    <col min="66" max="141" width="2.42857142857143" style="2" customWidth="1"/>
    <col min="142" max="16382" width="9.14285714285714" style="2"/>
  </cols>
  <sheetData>
    <row r="1" s="1" customFormat="1" ht="21" spans="1:64">
      <c r="A1" s="10" t="s">
        <v>169</v>
      </c>
      <c r="B1" s="10"/>
      <c r="C1" s="10"/>
      <c r="D1" s="10"/>
      <c r="E1" s="10"/>
      <c r="F1" s="10"/>
      <c r="G1" s="10"/>
      <c r="H1" s="11"/>
      <c r="I1" s="5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</row>
    <row r="2" s="1" customFormat="1" ht="20.1" customHeight="1" spans="1:65">
      <c r="A2" s="12" t="s">
        <v>70</v>
      </c>
      <c r="B2" s="12"/>
      <c r="C2" s="13"/>
      <c r="D2" s="14"/>
      <c r="E2" s="15"/>
      <c r="F2" s="16"/>
      <c r="G2" s="16"/>
      <c r="H2" s="1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59"/>
    </row>
    <row r="3" s="2" customFormat="1" ht="16.5" spans="1:65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7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9"/>
    </row>
    <row r="4" s="2" customFormat="1" ht="16.5" spans="1:141">
      <c r="A4" s="6"/>
      <c r="B4" s="22" t="s">
        <v>29</v>
      </c>
      <c r="C4" s="22" t="s">
        <v>6</v>
      </c>
      <c r="D4" s="17" t="s">
        <v>49</v>
      </c>
      <c r="E4" s="17"/>
      <c r="F4" s="23">
        <f>'试运行 '!G10</f>
        <v>43280</v>
      </c>
      <c r="G4" s="24" t="s">
        <v>170</v>
      </c>
      <c r="H4" s="7"/>
      <c r="I4" s="53">
        <f>F4-WEEKDAY(F4,1)+2+7*(F5-1)</f>
        <v>43276</v>
      </c>
      <c r="J4" s="53">
        <f t="shared" ref="J4:BU4" si="0">I4+1</f>
        <v>43277</v>
      </c>
      <c r="K4" s="53">
        <f t="shared" si="0"/>
        <v>43278</v>
      </c>
      <c r="L4" s="53">
        <f t="shared" si="0"/>
        <v>43279</v>
      </c>
      <c r="M4" s="53">
        <f t="shared" si="0"/>
        <v>43280</v>
      </c>
      <c r="N4" s="53">
        <f t="shared" si="0"/>
        <v>43281</v>
      </c>
      <c r="O4" s="53">
        <f t="shared" si="0"/>
        <v>43282</v>
      </c>
      <c r="P4" s="53">
        <f t="shared" si="0"/>
        <v>43283</v>
      </c>
      <c r="Q4" s="53">
        <f t="shared" si="0"/>
        <v>43284</v>
      </c>
      <c r="R4" s="53">
        <f t="shared" si="0"/>
        <v>43285</v>
      </c>
      <c r="S4" s="53">
        <f t="shared" si="0"/>
        <v>43286</v>
      </c>
      <c r="T4" s="53">
        <f t="shared" si="0"/>
        <v>43287</v>
      </c>
      <c r="U4" s="53">
        <f t="shared" si="0"/>
        <v>43288</v>
      </c>
      <c r="V4" s="53">
        <f t="shared" si="0"/>
        <v>43289</v>
      </c>
      <c r="W4" s="53">
        <f t="shared" si="0"/>
        <v>43290</v>
      </c>
      <c r="X4" s="53">
        <f t="shared" si="0"/>
        <v>43291</v>
      </c>
      <c r="Y4" s="53">
        <f t="shared" si="0"/>
        <v>43292</v>
      </c>
      <c r="Z4" s="53">
        <f t="shared" si="0"/>
        <v>43293</v>
      </c>
      <c r="AA4" s="53">
        <f t="shared" si="0"/>
        <v>43294</v>
      </c>
      <c r="AB4" s="53">
        <f t="shared" si="0"/>
        <v>43295</v>
      </c>
      <c r="AC4" s="53">
        <f t="shared" si="0"/>
        <v>43296</v>
      </c>
      <c r="AD4" s="53">
        <f t="shared" si="0"/>
        <v>43297</v>
      </c>
      <c r="AE4" s="53">
        <f t="shared" si="0"/>
        <v>43298</v>
      </c>
      <c r="AF4" s="53">
        <f t="shared" si="0"/>
        <v>43299</v>
      </c>
      <c r="AG4" s="53">
        <f t="shared" si="0"/>
        <v>43300</v>
      </c>
      <c r="AH4" s="53">
        <f t="shared" si="0"/>
        <v>43301</v>
      </c>
      <c r="AI4" s="53">
        <f t="shared" si="0"/>
        <v>43302</v>
      </c>
      <c r="AJ4" s="53">
        <f t="shared" si="0"/>
        <v>43303</v>
      </c>
      <c r="AK4" s="53">
        <f t="shared" si="0"/>
        <v>43304</v>
      </c>
      <c r="AL4" s="53">
        <f t="shared" si="0"/>
        <v>43305</v>
      </c>
      <c r="AM4" s="53">
        <f t="shared" si="0"/>
        <v>43306</v>
      </c>
      <c r="AN4" s="53">
        <f t="shared" si="0"/>
        <v>43307</v>
      </c>
      <c r="AO4" s="53">
        <f t="shared" si="0"/>
        <v>43308</v>
      </c>
      <c r="AP4" s="53">
        <f t="shared" si="0"/>
        <v>43309</v>
      </c>
      <c r="AQ4" s="53">
        <f t="shared" si="0"/>
        <v>43310</v>
      </c>
      <c r="AR4" s="53">
        <f t="shared" si="0"/>
        <v>43311</v>
      </c>
      <c r="AS4" s="53">
        <f t="shared" si="0"/>
        <v>43312</v>
      </c>
      <c r="AT4" s="53">
        <f t="shared" si="0"/>
        <v>43313</v>
      </c>
      <c r="AU4" s="53">
        <f t="shared" si="0"/>
        <v>43314</v>
      </c>
      <c r="AV4" s="53">
        <f t="shared" si="0"/>
        <v>43315</v>
      </c>
      <c r="AW4" s="53">
        <f t="shared" si="0"/>
        <v>43316</v>
      </c>
      <c r="AX4" s="53">
        <f t="shared" si="0"/>
        <v>43317</v>
      </c>
      <c r="AY4" s="53">
        <f t="shared" si="0"/>
        <v>43318</v>
      </c>
      <c r="AZ4" s="53">
        <f t="shared" si="0"/>
        <v>43319</v>
      </c>
      <c r="BA4" s="53">
        <f t="shared" si="0"/>
        <v>43320</v>
      </c>
      <c r="BB4" s="53">
        <f t="shared" si="0"/>
        <v>43321</v>
      </c>
      <c r="BC4" s="53">
        <f t="shared" si="0"/>
        <v>43322</v>
      </c>
      <c r="BD4" s="53">
        <f t="shared" si="0"/>
        <v>43323</v>
      </c>
      <c r="BE4" s="53">
        <f t="shared" si="0"/>
        <v>43324</v>
      </c>
      <c r="BF4" s="53">
        <f t="shared" si="0"/>
        <v>43325</v>
      </c>
      <c r="BG4" s="53">
        <f t="shared" si="0"/>
        <v>43326</v>
      </c>
      <c r="BH4" s="53">
        <f t="shared" si="0"/>
        <v>43327</v>
      </c>
      <c r="BI4" s="53">
        <f t="shared" si="0"/>
        <v>43328</v>
      </c>
      <c r="BJ4" s="53">
        <f t="shared" si="0"/>
        <v>43329</v>
      </c>
      <c r="BK4" s="53">
        <f t="shared" si="0"/>
        <v>43330</v>
      </c>
      <c r="BL4" s="53">
        <f t="shared" si="0"/>
        <v>43331</v>
      </c>
      <c r="BM4" s="53">
        <f t="shared" si="0"/>
        <v>43332</v>
      </c>
      <c r="BN4" s="53">
        <f t="shared" si="0"/>
        <v>43333</v>
      </c>
      <c r="BO4" s="53">
        <f t="shared" si="0"/>
        <v>43334</v>
      </c>
      <c r="BP4" s="53">
        <f t="shared" si="0"/>
        <v>43335</v>
      </c>
      <c r="BQ4" s="53">
        <f t="shared" si="0"/>
        <v>43336</v>
      </c>
      <c r="BR4" s="53">
        <f t="shared" si="0"/>
        <v>43337</v>
      </c>
      <c r="BS4" s="53">
        <f t="shared" si="0"/>
        <v>43338</v>
      </c>
      <c r="BT4" s="53">
        <f t="shared" si="0"/>
        <v>43339</v>
      </c>
      <c r="BU4" s="53">
        <f t="shared" si="0"/>
        <v>43340</v>
      </c>
      <c r="BV4" s="53">
        <f t="shared" ref="BV4:EG4" si="1">BU4+1</f>
        <v>43341</v>
      </c>
      <c r="BW4" s="53">
        <f t="shared" si="1"/>
        <v>43342</v>
      </c>
      <c r="BX4" s="53">
        <f t="shared" si="1"/>
        <v>43343</v>
      </c>
      <c r="BY4" s="53">
        <f t="shared" si="1"/>
        <v>43344</v>
      </c>
      <c r="BZ4" s="53">
        <f t="shared" si="1"/>
        <v>43345</v>
      </c>
      <c r="CA4" s="53">
        <f t="shared" si="1"/>
        <v>43346</v>
      </c>
      <c r="CB4" s="53">
        <f t="shared" si="1"/>
        <v>43347</v>
      </c>
      <c r="CC4" s="53">
        <f t="shared" si="1"/>
        <v>43348</v>
      </c>
      <c r="CD4" s="53">
        <f t="shared" si="1"/>
        <v>43349</v>
      </c>
      <c r="CE4" s="53">
        <f t="shared" si="1"/>
        <v>43350</v>
      </c>
      <c r="CF4" s="53">
        <f t="shared" si="1"/>
        <v>43351</v>
      </c>
      <c r="CG4" s="53">
        <f t="shared" si="1"/>
        <v>43352</v>
      </c>
      <c r="CH4" s="53">
        <f t="shared" si="1"/>
        <v>43353</v>
      </c>
      <c r="CI4" s="53">
        <f t="shared" si="1"/>
        <v>43354</v>
      </c>
      <c r="CJ4" s="53">
        <f t="shared" si="1"/>
        <v>43355</v>
      </c>
      <c r="CK4" s="53">
        <f t="shared" si="1"/>
        <v>43356</v>
      </c>
      <c r="CL4" s="53">
        <f t="shared" si="1"/>
        <v>43357</v>
      </c>
      <c r="CM4" s="53">
        <f t="shared" si="1"/>
        <v>43358</v>
      </c>
      <c r="CN4" s="53">
        <f t="shared" si="1"/>
        <v>43359</v>
      </c>
      <c r="CO4" s="53">
        <f t="shared" si="1"/>
        <v>43360</v>
      </c>
      <c r="CP4" s="53">
        <f t="shared" si="1"/>
        <v>43361</v>
      </c>
      <c r="CQ4" s="53">
        <f t="shared" si="1"/>
        <v>43362</v>
      </c>
      <c r="CR4" s="53">
        <f t="shared" si="1"/>
        <v>43363</v>
      </c>
      <c r="CS4" s="53">
        <f t="shared" si="1"/>
        <v>43364</v>
      </c>
      <c r="CT4" s="53">
        <f t="shared" si="1"/>
        <v>43365</v>
      </c>
      <c r="CU4" s="53">
        <f t="shared" si="1"/>
        <v>43366</v>
      </c>
      <c r="CV4" s="53">
        <f t="shared" si="1"/>
        <v>43367</v>
      </c>
      <c r="CW4" s="53">
        <f t="shared" si="1"/>
        <v>43368</v>
      </c>
      <c r="CX4" s="53">
        <f t="shared" si="1"/>
        <v>43369</v>
      </c>
      <c r="CY4" s="53">
        <f t="shared" si="1"/>
        <v>43370</v>
      </c>
      <c r="CZ4" s="53">
        <f t="shared" si="1"/>
        <v>43371</v>
      </c>
      <c r="DA4" s="53">
        <f t="shared" si="1"/>
        <v>43372</v>
      </c>
      <c r="DB4" s="53">
        <f t="shared" si="1"/>
        <v>43373</v>
      </c>
      <c r="DC4" s="53">
        <f t="shared" si="1"/>
        <v>43374</v>
      </c>
      <c r="DD4" s="53">
        <f t="shared" si="1"/>
        <v>43375</v>
      </c>
      <c r="DE4" s="53">
        <f t="shared" si="1"/>
        <v>43376</v>
      </c>
      <c r="DF4" s="53">
        <f t="shared" si="1"/>
        <v>43377</v>
      </c>
      <c r="DG4" s="53">
        <f t="shared" si="1"/>
        <v>43378</v>
      </c>
      <c r="DH4" s="53">
        <f t="shared" si="1"/>
        <v>43379</v>
      </c>
      <c r="DI4" s="53">
        <f t="shared" si="1"/>
        <v>43380</v>
      </c>
      <c r="DJ4" s="53">
        <f t="shared" si="1"/>
        <v>43381</v>
      </c>
      <c r="DK4" s="53">
        <f t="shared" si="1"/>
        <v>43382</v>
      </c>
      <c r="DL4" s="53">
        <f t="shared" si="1"/>
        <v>43383</v>
      </c>
      <c r="DM4" s="53">
        <f t="shared" si="1"/>
        <v>43384</v>
      </c>
      <c r="DN4" s="53">
        <f t="shared" si="1"/>
        <v>43385</v>
      </c>
      <c r="DO4" s="53">
        <f t="shared" si="1"/>
        <v>43386</v>
      </c>
      <c r="DP4" s="53">
        <f t="shared" si="1"/>
        <v>43387</v>
      </c>
      <c r="DQ4" s="53">
        <f t="shared" si="1"/>
        <v>43388</v>
      </c>
      <c r="DR4" s="53">
        <f t="shared" si="1"/>
        <v>43389</v>
      </c>
      <c r="DS4" s="53">
        <f t="shared" si="1"/>
        <v>43390</v>
      </c>
      <c r="DT4" s="53">
        <f t="shared" si="1"/>
        <v>43391</v>
      </c>
      <c r="DU4" s="53">
        <f t="shared" si="1"/>
        <v>43392</v>
      </c>
      <c r="DV4" s="53">
        <f t="shared" si="1"/>
        <v>43393</v>
      </c>
      <c r="DW4" s="53">
        <f t="shared" si="1"/>
        <v>43394</v>
      </c>
      <c r="DX4" s="53">
        <f t="shared" si="1"/>
        <v>43395</v>
      </c>
      <c r="DY4" s="53">
        <f t="shared" si="1"/>
        <v>43396</v>
      </c>
      <c r="DZ4" s="53">
        <f t="shared" si="1"/>
        <v>43397</v>
      </c>
      <c r="EA4" s="53">
        <f t="shared" si="1"/>
        <v>43398</v>
      </c>
      <c r="EB4" s="53">
        <f t="shared" si="1"/>
        <v>43399</v>
      </c>
      <c r="EC4" s="53">
        <f t="shared" si="1"/>
        <v>43400</v>
      </c>
      <c r="ED4" s="53">
        <f t="shared" si="1"/>
        <v>43401</v>
      </c>
      <c r="EE4" s="53">
        <f t="shared" si="1"/>
        <v>43402</v>
      </c>
      <c r="EF4" s="53">
        <f t="shared" si="1"/>
        <v>43403</v>
      </c>
      <c r="EG4" s="53">
        <f t="shared" si="1"/>
        <v>43404</v>
      </c>
      <c r="EH4" s="53">
        <f t="shared" ref="EH4:EK4" si="2">EG4+1</f>
        <v>43405</v>
      </c>
      <c r="EI4" s="53">
        <f t="shared" si="2"/>
        <v>43406</v>
      </c>
      <c r="EJ4" s="53">
        <f t="shared" si="2"/>
        <v>43407</v>
      </c>
      <c r="EK4" s="53">
        <f t="shared" si="2"/>
        <v>43408</v>
      </c>
    </row>
    <row r="5" s="2" customFormat="1" ht="16.5" spans="1:141">
      <c r="A5" s="6"/>
      <c r="B5" s="22"/>
      <c r="C5" s="22"/>
      <c r="D5" s="17" t="s">
        <v>50</v>
      </c>
      <c r="E5" s="17"/>
      <c r="F5" s="25">
        <v>1</v>
      </c>
      <c r="G5" s="26">
        <f>MAX(F8:G16)-F8</f>
        <v>184</v>
      </c>
      <c r="H5" s="7"/>
      <c r="I5" s="54" t="str">
        <f>"Week "&amp;(I4-($F$4-WEEKDAY($F$4,1)+2))/7+1</f>
        <v>Week 1</v>
      </c>
      <c r="J5" s="54"/>
      <c r="K5" s="54"/>
      <c r="L5" s="54"/>
      <c r="M5" s="54"/>
      <c r="N5" s="54"/>
      <c r="O5" s="54"/>
      <c r="P5" s="54" t="str">
        <f>"Week "&amp;(P4-($F$4-WEEKDAY($F$4,1)+2))/7+1</f>
        <v>Week 2</v>
      </c>
      <c r="Q5" s="54"/>
      <c r="R5" s="54"/>
      <c r="S5" s="54"/>
      <c r="T5" s="54"/>
      <c r="U5" s="54"/>
      <c r="V5" s="54"/>
      <c r="W5" s="54" t="str">
        <f>"Week "&amp;(W4-($F$4-WEEKDAY($F$4,1)+2))/7+1</f>
        <v>Week 3</v>
      </c>
      <c r="X5" s="54"/>
      <c r="Y5" s="54"/>
      <c r="Z5" s="54"/>
      <c r="AA5" s="54"/>
      <c r="AB5" s="54"/>
      <c r="AC5" s="54"/>
      <c r="AD5" s="54" t="str">
        <f>"Week "&amp;(AD4-($F$4-WEEKDAY($F$4,1)+2))/7+1</f>
        <v>Week 4</v>
      </c>
      <c r="AE5" s="54"/>
      <c r="AF5" s="54"/>
      <c r="AG5" s="54"/>
      <c r="AH5" s="54"/>
      <c r="AI5" s="54"/>
      <c r="AJ5" s="54"/>
      <c r="AK5" s="54" t="str">
        <f>"Week "&amp;(AK4-($F$4-WEEKDAY($F$4,1)+2))/7+1</f>
        <v>Week 5</v>
      </c>
      <c r="AL5" s="54"/>
      <c r="AM5" s="54"/>
      <c r="AN5" s="54"/>
      <c r="AO5" s="54"/>
      <c r="AP5" s="54"/>
      <c r="AQ5" s="54"/>
      <c r="AR5" s="54" t="str">
        <f>"Week "&amp;(AR4-($F$4-WEEKDAY($F$4,1)+2))/7+1</f>
        <v>Week 6</v>
      </c>
      <c r="AS5" s="54"/>
      <c r="AT5" s="54"/>
      <c r="AU5" s="54"/>
      <c r="AV5" s="54"/>
      <c r="AW5" s="54"/>
      <c r="AX5" s="54"/>
      <c r="AY5" s="54" t="str">
        <f>"Week "&amp;(AY4-($F$4-WEEKDAY($F$4,1)+2))/7+1</f>
        <v>Week 7</v>
      </c>
      <c r="AZ5" s="54"/>
      <c r="BA5" s="54"/>
      <c r="BB5" s="54"/>
      <c r="BC5" s="54"/>
      <c r="BD5" s="54"/>
      <c r="BE5" s="54"/>
      <c r="BF5" s="54" t="str">
        <f>"Week "&amp;(BF4-($F$4-WEEKDAY($F$4,1)+2))/7+1</f>
        <v>Week 8</v>
      </c>
      <c r="BG5" s="54"/>
      <c r="BH5" s="54"/>
      <c r="BI5" s="54"/>
      <c r="BJ5" s="54"/>
      <c r="BK5" s="54"/>
      <c r="BL5" s="54"/>
      <c r="BM5" s="54" t="str">
        <f>"Week "&amp;(BM4-($F$4-WEEKDAY($F$4,1)+2))/7+1</f>
        <v>Week 9</v>
      </c>
      <c r="BN5" s="54"/>
      <c r="BO5" s="54"/>
      <c r="BP5" s="54"/>
      <c r="BQ5" s="54"/>
      <c r="BR5" s="54"/>
      <c r="BS5" s="54"/>
      <c r="BT5" s="54" t="str">
        <f>"Week "&amp;(BT4-($F$4-WEEKDAY($F$4,1)+2))/7+1</f>
        <v>Week 10</v>
      </c>
      <c r="BU5" s="54"/>
      <c r="BV5" s="54"/>
      <c r="BW5" s="54"/>
      <c r="BX5" s="54"/>
      <c r="BY5" s="54"/>
      <c r="BZ5" s="54"/>
      <c r="CA5" s="54" t="str">
        <f>"Week "&amp;(CA4-($F$4-WEEKDAY($F$4,1)+2))/7+1</f>
        <v>Week 11</v>
      </c>
      <c r="CB5" s="54"/>
      <c r="CC5" s="54"/>
      <c r="CD5" s="54"/>
      <c r="CE5" s="54"/>
      <c r="CF5" s="54"/>
      <c r="CG5" s="54"/>
      <c r="CH5" s="54" t="str">
        <f>"Week "&amp;(CH4-($F$4-WEEKDAY($F$4,1)+2))/7+1</f>
        <v>Week 12</v>
      </c>
      <c r="CI5" s="54"/>
      <c r="CJ5" s="54"/>
      <c r="CK5" s="54"/>
      <c r="CL5" s="54"/>
      <c r="CM5" s="54"/>
      <c r="CN5" s="54"/>
      <c r="CO5" s="54" t="str">
        <f>"Week "&amp;(CO4-($F$4-WEEKDAY($F$4,1)+2))/7+1</f>
        <v>Week 13</v>
      </c>
      <c r="CP5" s="54"/>
      <c r="CQ5" s="54"/>
      <c r="CR5" s="54"/>
      <c r="CS5" s="54"/>
      <c r="CT5" s="54"/>
      <c r="CU5" s="54"/>
      <c r="CV5" s="54" t="str">
        <f>"Week "&amp;(CV4-($F$4-WEEKDAY($F$4,1)+2))/7+1</f>
        <v>Week 14</v>
      </c>
      <c r="CW5" s="54"/>
      <c r="CX5" s="54"/>
      <c r="CY5" s="54"/>
      <c r="CZ5" s="54"/>
      <c r="DA5" s="54"/>
      <c r="DB5" s="54"/>
      <c r="DC5" s="54" t="str">
        <f>"Week "&amp;(DC4-($F$4-WEEKDAY($F$4,1)+2))/7+1</f>
        <v>Week 15</v>
      </c>
      <c r="DD5" s="54"/>
      <c r="DE5" s="54"/>
      <c r="DF5" s="54"/>
      <c r="DG5" s="54"/>
      <c r="DH5" s="54"/>
      <c r="DI5" s="54"/>
      <c r="DJ5" s="54" t="str">
        <f>"Week "&amp;(DJ4-($F$4-WEEKDAY($F$4,1)+2))/7+1</f>
        <v>Week 16</v>
      </c>
      <c r="DK5" s="54"/>
      <c r="DL5" s="54"/>
      <c r="DM5" s="54"/>
      <c r="DN5" s="54"/>
      <c r="DO5" s="54"/>
      <c r="DP5" s="54"/>
      <c r="DQ5" s="54" t="str">
        <f>"Week "&amp;(DQ4-($F$4-WEEKDAY($F$4,1)+2))/7+1</f>
        <v>Week 17</v>
      </c>
      <c r="DR5" s="54"/>
      <c r="DS5" s="54"/>
      <c r="DT5" s="54"/>
      <c r="DU5" s="54"/>
      <c r="DV5" s="54"/>
      <c r="DW5" s="54"/>
      <c r="DX5" s="54" t="str">
        <f>"Week "&amp;(DX4-($F$4-WEEKDAY($F$4,1)+2))/7+1</f>
        <v>Week 18</v>
      </c>
      <c r="DY5" s="54"/>
      <c r="DZ5" s="54"/>
      <c r="EA5" s="54"/>
      <c r="EB5" s="54"/>
      <c r="EC5" s="54"/>
      <c r="ED5" s="54"/>
      <c r="EE5" s="54" t="str">
        <f>"Week "&amp;(EE4-($F$4-WEEKDAY($F$4,1)+2))/7+1</f>
        <v>Week 19</v>
      </c>
      <c r="EF5" s="54"/>
      <c r="EG5" s="54"/>
      <c r="EH5" s="54"/>
      <c r="EI5" s="54"/>
      <c r="EJ5" s="54"/>
      <c r="EK5" s="54"/>
    </row>
    <row r="6" s="2" customFormat="1" ht="16.5" spans="1:141">
      <c r="A6" s="6"/>
      <c r="B6" s="22"/>
      <c r="C6" s="22"/>
      <c r="D6" s="21"/>
      <c r="E6" s="27"/>
      <c r="F6" s="21"/>
      <c r="G6" s="21"/>
      <c r="H6" s="7"/>
      <c r="I6" s="55">
        <f>I4</f>
        <v>43276</v>
      </c>
      <c r="J6" s="55"/>
      <c r="K6" s="55"/>
      <c r="L6" s="55"/>
      <c r="M6" s="55"/>
      <c r="N6" s="55"/>
      <c r="O6" s="55"/>
      <c r="P6" s="55">
        <f>P4</f>
        <v>43283</v>
      </c>
      <c r="Q6" s="55"/>
      <c r="R6" s="55"/>
      <c r="S6" s="55"/>
      <c r="T6" s="55"/>
      <c r="U6" s="55"/>
      <c r="V6" s="55"/>
      <c r="W6" s="55">
        <f>W4</f>
        <v>43290</v>
      </c>
      <c r="X6" s="55"/>
      <c r="Y6" s="55"/>
      <c r="Z6" s="55"/>
      <c r="AA6" s="55"/>
      <c r="AB6" s="55"/>
      <c r="AC6" s="55"/>
      <c r="AD6" s="55">
        <f>AD4</f>
        <v>43297</v>
      </c>
      <c r="AE6" s="55"/>
      <c r="AF6" s="55"/>
      <c r="AG6" s="55"/>
      <c r="AH6" s="55"/>
      <c r="AI6" s="55"/>
      <c r="AJ6" s="55"/>
      <c r="AK6" s="55">
        <f>AK4</f>
        <v>43304</v>
      </c>
      <c r="AL6" s="55"/>
      <c r="AM6" s="55"/>
      <c r="AN6" s="55"/>
      <c r="AO6" s="55"/>
      <c r="AP6" s="55"/>
      <c r="AQ6" s="55"/>
      <c r="AR6" s="55">
        <f>AR4</f>
        <v>43311</v>
      </c>
      <c r="AS6" s="55"/>
      <c r="AT6" s="55"/>
      <c r="AU6" s="55"/>
      <c r="AV6" s="55"/>
      <c r="AW6" s="55"/>
      <c r="AX6" s="55"/>
      <c r="AY6" s="55">
        <f>AY4</f>
        <v>43318</v>
      </c>
      <c r="AZ6" s="55"/>
      <c r="BA6" s="55"/>
      <c r="BB6" s="55"/>
      <c r="BC6" s="55"/>
      <c r="BD6" s="55"/>
      <c r="BE6" s="55"/>
      <c r="BF6" s="55">
        <f>BF4</f>
        <v>43325</v>
      </c>
      <c r="BG6" s="55"/>
      <c r="BH6" s="55"/>
      <c r="BI6" s="55"/>
      <c r="BJ6" s="55"/>
      <c r="BK6" s="55"/>
      <c r="BL6" s="55"/>
      <c r="BM6" s="55">
        <f>BM4</f>
        <v>43332</v>
      </c>
      <c r="BN6" s="55"/>
      <c r="BO6" s="55"/>
      <c r="BP6" s="55"/>
      <c r="BQ6" s="55"/>
      <c r="BR6" s="55"/>
      <c r="BS6" s="55"/>
      <c r="BT6" s="55">
        <f>BT4</f>
        <v>43339</v>
      </c>
      <c r="BU6" s="55"/>
      <c r="BV6" s="55"/>
      <c r="BW6" s="55"/>
      <c r="BX6" s="55"/>
      <c r="BY6" s="55"/>
      <c r="BZ6" s="55"/>
      <c r="CA6" s="55">
        <f>CA4</f>
        <v>43346</v>
      </c>
      <c r="CB6" s="55"/>
      <c r="CC6" s="55"/>
      <c r="CD6" s="55"/>
      <c r="CE6" s="55"/>
      <c r="CF6" s="55"/>
      <c r="CG6" s="55"/>
      <c r="CH6" s="55">
        <f>CH4</f>
        <v>43353</v>
      </c>
      <c r="CI6" s="55"/>
      <c r="CJ6" s="55"/>
      <c r="CK6" s="55"/>
      <c r="CL6" s="55"/>
      <c r="CM6" s="55"/>
      <c r="CN6" s="55"/>
      <c r="CO6" s="55">
        <f>CO4</f>
        <v>43360</v>
      </c>
      <c r="CP6" s="55"/>
      <c r="CQ6" s="55"/>
      <c r="CR6" s="55"/>
      <c r="CS6" s="55"/>
      <c r="CT6" s="55"/>
      <c r="CU6" s="55"/>
      <c r="CV6" s="55">
        <f>CV4</f>
        <v>43367</v>
      </c>
      <c r="CW6" s="55"/>
      <c r="CX6" s="55"/>
      <c r="CY6" s="55"/>
      <c r="CZ6" s="55"/>
      <c r="DA6" s="55"/>
      <c r="DB6" s="55"/>
      <c r="DC6" s="55">
        <f>DC4</f>
        <v>43374</v>
      </c>
      <c r="DD6" s="55"/>
      <c r="DE6" s="55"/>
      <c r="DF6" s="55"/>
      <c r="DG6" s="55"/>
      <c r="DH6" s="55"/>
      <c r="DI6" s="55"/>
      <c r="DJ6" s="55">
        <f>DJ4</f>
        <v>43381</v>
      </c>
      <c r="DK6" s="55"/>
      <c r="DL6" s="55"/>
      <c r="DM6" s="55"/>
      <c r="DN6" s="55"/>
      <c r="DO6" s="55"/>
      <c r="DP6" s="55"/>
      <c r="DQ6" s="55">
        <f>DQ4</f>
        <v>43388</v>
      </c>
      <c r="DR6" s="55"/>
      <c r="DS6" s="55"/>
      <c r="DT6" s="55"/>
      <c r="DU6" s="55"/>
      <c r="DV6" s="55"/>
      <c r="DW6" s="55"/>
      <c r="DX6" s="55">
        <f>DX4</f>
        <v>43395</v>
      </c>
      <c r="DY6" s="55"/>
      <c r="DZ6" s="55"/>
      <c r="EA6" s="55"/>
      <c r="EB6" s="55"/>
      <c r="EC6" s="55"/>
      <c r="ED6" s="55"/>
      <c r="EE6" s="55">
        <f>EE4</f>
        <v>43402</v>
      </c>
      <c r="EF6" s="55"/>
      <c r="EG6" s="55"/>
      <c r="EH6" s="55"/>
      <c r="EI6" s="55"/>
      <c r="EJ6" s="55"/>
      <c r="EK6" s="55"/>
    </row>
    <row r="7" s="2" customFormat="1" ht="60" spans="1:141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72</v>
      </c>
      <c r="I7" s="56" t="str">
        <f t="shared" ref="I7:BT7" si="3">CHOOSE(WEEKDAY(I4,1),"日","一","二","三","四","五","六")</f>
        <v>一</v>
      </c>
      <c r="J7" s="56" t="str">
        <f t="shared" si="3"/>
        <v>二</v>
      </c>
      <c r="K7" s="56" t="str">
        <f t="shared" si="3"/>
        <v>三</v>
      </c>
      <c r="L7" s="56" t="str">
        <f t="shared" si="3"/>
        <v>四</v>
      </c>
      <c r="M7" s="56" t="str">
        <f t="shared" si="3"/>
        <v>五</v>
      </c>
      <c r="N7" s="56" t="str">
        <f t="shared" si="3"/>
        <v>六</v>
      </c>
      <c r="O7" s="56" t="str">
        <f t="shared" si="3"/>
        <v>日</v>
      </c>
      <c r="P7" s="56" t="str">
        <f t="shared" si="3"/>
        <v>一</v>
      </c>
      <c r="Q7" s="56" t="str">
        <f t="shared" si="3"/>
        <v>二</v>
      </c>
      <c r="R7" s="56" t="str">
        <f t="shared" si="3"/>
        <v>三</v>
      </c>
      <c r="S7" s="56" t="str">
        <f t="shared" si="3"/>
        <v>四</v>
      </c>
      <c r="T7" s="56" t="str">
        <f t="shared" si="3"/>
        <v>五</v>
      </c>
      <c r="U7" s="56" t="str">
        <f t="shared" si="3"/>
        <v>六</v>
      </c>
      <c r="V7" s="56" t="str">
        <f t="shared" si="3"/>
        <v>日</v>
      </c>
      <c r="W7" s="56" t="str">
        <f t="shared" si="3"/>
        <v>一</v>
      </c>
      <c r="X7" s="56" t="str">
        <f t="shared" si="3"/>
        <v>二</v>
      </c>
      <c r="Y7" s="56" t="str">
        <f t="shared" si="3"/>
        <v>三</v>
      </c>
      <c r="Z7" s="56" t="str">
        <f t="shared" si="3"/>
        <v>四</v>
      </c>
      <c r="AA7" s="56" t="str">
        <f t="shared" si="3"/>
        <v>五</v>
      </c>
      <c r="AB7" s="56" t="str">
        <f t="shared" si="3"/>
        <v>六</v>
      </c>
      <c r="AC7" s="56" t="str">
        <f t="shared" si="3"/>
        <v>日</v>
      </c>
      <c r="AD7" s="56" t="str">
        <f t="shared" si="3"/>
        <v>一</v>
      </c>
      <c r="AE7" s="56" t="str">
        <f t="shared" si="3"/>
        <v>二</v>
      </c>
      <c r="AF7" s="56" t="str">
        <f t="shared" si="3"/>
        <v>三</v>
      </c>
      <c r="AG7" s="56" t="str">
        <f t="shared" si="3"/>
        <v>四</v>
      </c>
      <c r="AH7" s="56" t="str">
        <f t="shared" si="3"/>
        <v>五</v>
      </c>
      <c r="AI7" s="56" t="str">
        <f t="shared" si="3"/>
        <v>六</v>
      </c>
      <c r="AJ7" s="56" t="str">
        <f t="shared" si="3"/>
        <v>日</v>
      </c>
      <c r="AK7" s="56" t="str">
        <f t="shared" si="3"/>
        <v>一</v>
      </c>
      <c r="AL7" s="56" t="str">
        <f t="shared" si="3"/>
        <v>二</v>
      </c>
      <c r="AM7" s="56" t="str">
        <f t="shared" si="3"/>
        <v>三</v>
      </c>
      <c r="AN7" s="56" t="str">
        <f t="shared" si="3"/>
        <v>四</v>
      </c>
      <c r="AO7" s="56" t="str">
        <f t="shared" si="3"/>
        <v>五</v>
      </c>
      <c r="AP7" s="56" t="str">
        <f t="shared" si="3"/>
        <v>六</v>
      </c>
      <c r="AQ7" s="56" t="str">
        <f t="shared" si="3"/>
        <v>日</v>
      </c>
      <c r="AR7" s="56" t="str">
        <f t="shared" si="3"/>
        <v>一</v>
      </c>
      <c r="AS7" s="56" t="str">
        <f t="shared" si="3"/>
        <v>二</v>
      </c>
      <c r="AT7" s="56" t="str">
        <f t="shared" si="3"/>
        <v>三</v>
      </c>
      <c r="AU7" s="56" t="str">
        <f t="shared" si="3"/>
        <v>四</v>
      </c>
      <c r="AV7" s="56" t="str">
        <f t="shared" si="3"/>
        <v>五</v>
      </c>
      <c r="AW7" s="56" t="str">
        <f t="shared" si="3"/>
        <v>六</v>
      </c>
      <c r="AX7" s="56" t="str">
        <f t="shared" si="3"/>
        <v>日</v>
      </c>
      <c r="AY7" s="56" t="str">
        <f t="shared" si="3"/>
        <v>一</v>
      </c>
      <c r="AZ7" s="56" t="str">
        <f t="shared" si="3"/>
        <v>二</v>
      </c>
      <c r="BA7" s="56" t="str">
        <f t="shared" si="3"/>
        <v>三</v>
      </c>
      <c r="BB7" s="56" t="str">
        <f t="shared" si="3"/>
        <v>四</v>
      </c>
      <c r="BC7" s="56" t="str">
        <f t="shared" si="3"/>
        <v>五</v>
      </c>
      <c r="BD7" s="56" t="str">
        <f t="shared" si="3"/>
        <v>六</v>
      </c>
      <c r="BE7" s="56" t="str">
        <f t="shared" si="3"/>
        <v>日</v>
      </c>
      <c r="BF7" s="56" t="str">
        <f t="shared" si="3"/>
        <v>一</v>
      </c>
      <c r="BG7" s="56" t="str">
        <f t="shared" si="3"/>
        <v>二</v>
      </c>
      <c r="BH7" s="56" t="str">
        <f t="shared" si="3"/>
        <v>三</v>
      </c>
      <c r="BI7" s="56" t="str">
        <f t="shared" si="3"/>
        <v>四</v>
      </c>
      <c r="BJ7" s="56" t="str">
        <f t="shared" si="3"/>
        <v>五</v>
      </c>
      <c r="BK7" s="56" t="str">
        <f t="shared" si="3"/>
        <v>六</v>
      </c>
      <c r="BL7" s="56" t="str">
        <f t="shared" si="3"/>
        <v>日</v>
      </c>
      <c r="BM7" s="56" t="str">
        <f t="shared" si="3"/>
        <v>一</v>
      </c>
      <c r="BN7" s="56" t="str">
        <f t="shared" si="3"/>
        <v>二</v>
      </c>
      <c r="BO7" s="56" t="str">
        <f t="shared" si="3"/>
        <v>三</v>
      </c>
      <c r="BP7" s="56" t="str">
        <f t="shared" si="3"/>
        <v>四</v>
      </c>
      <c r="BQ7" s="56" t="str">
        <f t="shared" si="3"/>
        <v>五</v>
      </c>
      <c r="BR7" s="56" t="str">
        <f t="shared" si="3"/>
        <v>六</v>
      </c>
      <c r="BS7" s="56" t="str">
        <f t="shared" si="3"/>
        <v>日</v>
      </c>
      <c r="BT7" s="56" t="str">
        <f t="shared" si="3"/>
        <v>一</v>
      </c>
      <c r="BU7" s="56" t="str">
        <f t="shared" ref="BU7:EF7" si="4">CHOOSE(WEEKDAY(BU4,1),"日","一","二","三","四","五","六")</f>
        <v>二</v>
      </c>
      <c r="BV7" s="56" t="str">
        <f t="shared" si="4"/>
        <v>三</v>
      </c>
      <c r="BW7" s="56" t="str">
        <f t="shared" si="4"/>
        <v>四</v>
      </c>
      <c r="BX7" s="56" t="str">
        <f t="shared" si="4"/>
        <v>五</v>
      </c>
      <c r="BY7" s="56" t="str">
        <f t="shared" si="4"/>
        <v>六</v>
      </c>
      <c r="BZ7" s="56" t="str">
        <f t="shared" si="4"/>
        <v>日</v>
      </c>
      <c r="CA7" s="56" t="str">
        <f t="shared" si="4"/>
        <v>一</v>
      </c>
      <c r="CB7" s="56" t="str">
        <f t="shared" si="4"/>
        <v>二</v>
      </c>
      <c r="CC7" s="56" t="str">
        <f t="shared" si="4"/>
        <v>三</v>
      </c>
      <c r="CD7" s="56" t="str">
        <f t="shared" si="4"/>
        <v>四</v>
      </c>
      <c r="CE7" s="56" t="str">
        <f t="shared" si="4"/>
        <v>五</v>
      </c>
      <c r="CF7" s="56" t="str">
        <f t="shared" si="4"/>
        <v>六</v>
      </c>
      <c r="CG7" s="56" t="str">
        <f t="shared" si="4"/>
        <v>日</v>
      </c>
      <c r="CH7" s="56" t="str">
        <f t="shared" si="4"/>
        <v>一</v>
      </c>
      <c r="CI7" s="56" t="str">
        <f t="shared" si="4"/>
        <v>二</v>
      </c>
      <c r="CJ7" s="56" t="str">
        <f t="shared" si="4"/>
        <v>三</v>
      </c>
      <c r="CK7" s="56" t="str">
        <f t="shared" si="4"/>
        <v>四</v>
      </c>
      <c r="CL7" s="56" t="str">
        <f t="shared" si="4"/>
        <v>五</v>
      </c>
      <c r="CM7" s="56" t="str">
        <f t="shared" si="4"/>
        <v>六</v>
      </c>
      <c r="CN7" s="56" t="str">
        <f t="shared" si="4"/>
        <v>日</v>
      </c>
      <c r="CO7" s="56" t="str">
        <f t="shared" si="4"/>
        <v>一</v>
      </c>
      <c r="CP7" s="56" t="str">
        <f t="shared" si="4"/>
        <v>二</v>
      </c>
      <c r="CQ7" s="56" t="str">
        <f t="shared" si="4"/>
        <v>三</v>
      </c>
      <c r="CR7" s="56" t="str">
        <f t="shared" si="4"/>
        <v>四</v>
      </c>
      <c r="CS7" s="56" t="str">
        <f t="shared" si="4"/>
        <v>五</v>
      </c>
      <c r="CT7" s="56" t="str">
        <f t="shared" si="4"/>
        <v>六</v>
      </c>
      <c r="CU7" s="56" t="str">
        <f t="shared" si="4"/>
        <v>日</v>
      </c>
      <c r="CV7" s="56" t="str">
        <f t="shared" si="4"/>
        <v>一</v>
      </c>
      <c r="CW7" s="56" t="str">
        <f t="shared" si="4"/>
        <v>二</v>
      </c>
      <c r="CX7" s="56" t="str">
        <f t="shared" si="4"/>
        <v>三</v>
      </c>
      <c r="CY7" s="56" t="str">
        <f t="shared" si="4"/>
        <v>四</v>
      </c>
      <c r="CZ7" s="56" t="str">
        <f t="shared" si="4"/>
        <v>五</v>
      </c>
      <c r="DA7" s="56" t="str">
        <f t="shared" si="4"/>
        <v>六</v>
      </c>
      <c r="DB7" s="56" t="str">
        <f t="shared" si="4"/>
        <v>日</v>
      </c>
      <c r="DC7" s="56" t="str">
        <f t="shared" si="4"/>
        <v>一</v>
      </c>
      <c r="DD7" s="56" t="str">
        <f t="shared" si="4"/>
        <v>二</v>
      </c>
      <c r="DE7" s="56" t="str">
        <f t="shared" si="4"/>
        <v>三</v>
      </c>
      <c r="DF7" s="56" t="str">
        <f t="shared" si="4"/>
        <v>四</v>
      </c>
      <c r="DG7" s="56" t="str">
        <f t="shared" si="4"/>
        <v>五</v>
      </c>
      <c r="DH7" s="56" t="str">
        <f t="shared" si="4"/>
        <v>六</v>
      </c>
      <c r="DI7" s="56" t="str">
        <f t="shared" si="4"/>
        <v>日</v>
      </c>
      <c r="DJ7" s="56" t="str">
        <f t="shared" si="4"/>
        <v>一</v>
      </c>
      <c r="DK7" s="56" t="str">
        <f t="shared" si="4"/>
        <v>二</v>
      </c>
      <c r="DL7" s="56" t="str">
        <f t="shared" si="4"/>
        <v>三</v>
      </c>
      <c r="DM7" s="56" t="str">
        <f t="shared" si="4"/>
        <v>四</v>
      </c>
      <c r="DN7" s="56" t="str">
        <f t="shared" si="4"/>
        <v>五</v>
      </c>
      <c r="DO7" s="56" t="str">
        <f t="shared" si="4"/>
        <v>六</v>
      </c>
      <c r="DP7" s="56" t="str">
        <f t="shared" si="4"/>
        <v>日</v>
      </c>
      <c r="DQ7" s="56" t="str">
        <f t="shared" si="4"/>
        <v>一</v>
      </c>
      <c r="DR7" s="56" t="str">
        <f t="shared" si="4"/>
        <v>二</v>
      </c>
      <c r="DS7" s="56" t="str">
        <f t="shared" si="4"/>
        <v>三</v>
      </c>
      <c r="DT7" s="56" t="str">
        <f t="shared" si="4"/>
        <v>四</v>
      </c>
      <c r="DU7" s="56" t="str">
        <f t="shared" si="4"/>
        <v>五</v>
      </c>
      <c r="DV7" s="56" t="str">
        <f t="shared" si="4"/>
        <v>六</v>
      </c>
      <c r="DW7" s="56" t="str">
        <f t="shared" si="4"/>
        <v>日</v>
      </c>
      <c r="DX7" s="56" t="str">
        <f t="shared" si="4"/>
        <v>一</v>
      </c>
      <c r="DY7" s="56" t="str">
        <f t="shared" si="4"/>
        <v>二</v>
      </c>
      <c r="DZ7" s="56" t="str">
        <f t="shared" si="4"/>
        <v>三</v>
      </c>
      <c r="EA7" s="56" t="str">
        <f t="shared" si="4"/>
        <v>四</v>
      </c>
      <c r="EB7" s="56" t="str">
        <f t="shared" si="4"/>
        <v>五</v>
      </c>
      <c r="EC7" s="56" t="str">
        <f t="shared" si="4"/>
        <v>六</v>
      </c>
      <c r="ED7" s="56" t="str">
        <f t="shared" si="4"/>
        <v>日</v>
      </c>
      <c r="EE7" s="56" t="str">
        <f t="shared" si="4"/>
        <v>一</v>
      </c>
      <c r="EF7" s="56" t="str">
        <f t="shared" si="4"/>
        <v>二</v>
      </c>
      <c r="EG7" s="56" t="str">
        <f t="shared" ref="EG7:EK7" si="5">CHOOSE(WEEKDAY(EG4,1),"日","一","二","三","四","五","六")</f>
        <v>三</v>
      </c>
      <c r="EH7" s="56" t="str">
        <f t="shared" si="5"/>
        <v>四</v>
      </c>
      <c r="EI7" s="56" t="str">
        <f t="shared" si="5"/>
        <v>五</v>
      </c>
      <c r="EJ7" s="56" t="str">
        <f t="shared" si="5"/>
        <v>六</v>
      </c>
      <c r="EK7" s="56" t="str">
        <f t="shared" si="5"/>
        <v>日</v>
      </c>
    </row>
    <row r="8" s="3" customFormat="1" ht="16.5" spans="1:141">
      <c r="A8" s="34">
        <v>1</v>
      </c>
      <c r="B8" s="34" t="s">
        <v>171</v>
      </c>
      <c r="C8" s="34" t="s">
        <v>172</v>
      </c>
      <c r="D8" s="34"/>
      <c r="E8" s="35"/>
      <c r="F8" s="36">
        <f>'试运行 '!G10</f>
        <v>43280</v>
      </c>
      <c r="G8" s="36">
        <v>43311</v>
      </c>
      <c r="H8" s="3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</row>
    <row r="9" s="4" customFormat="1" ht="30" customHeight="1" spans="1:141">
      <c r="A9" s="34">
        <v>2</v>
      </c>
      <c r="B9" s="34" t="s">
        <v>173</v>
      </c>
      <c r="C9" s="38" t="s">
        <v>174</v>
      </c>
      <c r="D9" s="39"/>
      <c r="E9" s="40"/>
      <c r="F9" s="36" t="s">
        <v>175</v>
      </c>
      <c r="G9" s="36">
        <v>43414</v>
      </c>
      <c r="H9" s="41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</row>
    <row r="10" s="4" customFormat="1" ht="16.5" spans="1:141">
      <c r="A10" s="34">
        <v>3</v>
      </c>
      <c r="B10" s="34" t="s">
        <v>176</v>
      </c>
      <c r="C10" s="42" t="s">
        <v>177</v>
      </c>
      <c r="D10" s="43"/>
      <c r="E10" s="40"/>
      <c r="F10" s="36" t="s">
        <v>175</v>
      </c>
      <c r="G10" s="36">
        <v>43435</v>
      </c>
      <c r="H10" s="4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</row>
    <row r="11" s="5" customFormat="1" ht="16.5" spans="1:141">
      <c r="A11" s="34">
        <v>4</v>
      </c>
      <c r="B11" s="34" t="s">
        <v>178</v>
      </c>
      <c r="C11" s="44" t="s">
        <v>179</v>
      </c>
      <c r="D11" s="44"/>
      <c r="E11" s="45"/>
      <c r="F11" s="46" t="s">
        <v>175</v>
      </c>
      <c r="G11" s="46">
        <v>43464</v>
      </c>
      <c r="H11" s="41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</row>
    <row r="12" s="2" customFormat="1" ht="20.1" customHeight="1" spans="1:65">
      <c r="A12" s="44">
        <v>5</v>
      </c>
      <c r="B12" s="44" t="s">
        <v>180</v>
      </c>
      <c r="C12" s="47"/>
      <c r="D12" s="48"/>
      <c r="E12" s="48"/>
      <c r="F12" s="48"/>
      <c r="G12" s="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9"/>
    </row>
    <row r="13" s="2" customFormat="1" ht="108" customHeight="1" spans="1:65">
      <c r="A13" s="50" t="s">
        <v>87</v>
      </c>
      <c r="B13" s="50"/>
      <c r="C13" s="50"/>
      <c r="D13" s="50"/>
      <c r="E13" s="50"/>
      <c r="F13" s="50"/>
      <c r="G13" s="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9"/>
    </row>
  </sheetData>
  <mergeCells count="45">
    <mergeCell ref="A1:G1"/>
    <mergeCell ref="A2:B2"/>
    <mergeCell ref="F2:G2"/>
    <mergeCell ref="I2:Y2"/>
    <mergeCell ref="I5:O5"/>
    <mergeCell ref="P5:V5"/>
    <mergeCell ref="W5:AC5"/>
    <mergeCell ref="AD5:AJ5"/>
    <mergeCell ref="AK5:AQ5"/>
    <mergeCell ref="AR5:AX5"/>
    <mergeCell ref="AY5:BE5"/>
    <mergeCell ref="BF5:BL5"/>
    <mergeCell ref="BM5:BS5"/>
    <mergeCell ref="BT5:BZ5"/>
    <mergeCell ref="CA5:CG5"/>
    <mergeCell ref="CH5:CN5"/>
    <mergeCell ref="CO5:CU5"/>
    <mergeCell ref="CV5:DB5"/>
    <mergeCell ref="DC5:DI5"/>
    <mergeCell ref="DJ5:DP5"/>
    <mergeCell ref="DQ5:DW5"/>
    <mergeCell ref="DX5:ED5"/>
    <mergeCell ref="EE5:EK5"/>
    <mergeCell ref="I6:O6"/>
    <mergeCell ref="P6:V6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EE6:EK6"/>
    <mergeCell ref="C9:D9"/>
    <mergeCell ref="C12:G12"/>
    <mergeCell ref="A13:G13"/>
  </mergeCells>
  <conditionalFormatting sqref="I7:BL7">
    <cfRule type="expression" dxfId="0" priority="13">
      <formula>AND(TODAY()&gt;=I4,TODAY()&lt;J4)</formula>
    </cfRule>
  </conditionalFormatting>
  <conditionalFormatting sqref="BM7:BS7">
    <cfRule type="expression" dxfId="0" priority="12">
      <formula>AND(TODAY()&gt;=BM4,TODAY()&lt;BN4)</formula>
    </cfRule>
  </conditionalFormatting>
  <conditionalFormatting sqref="BT7:BZ7">
    <cfRule type="expression" dxfId="0" priority="11">
      <formula>AND(TODAY()&gt;=BT4,TODAY()&lt;BU4)</formula>
    </cfRule>
  </conditionalFormatting>
  <conditionalFormatting sqref="CA7:CG7">
    <cfRule type="expression" dxfId="0" priority="10">
      <formula>AND(TODAY()&gt;=CA4,TODAY()&lt;CB4)</formula>
    </cfRule>
  </conditionalFormatting>
  <conditionalFormatting sqref="CH7:CN7">
    <cfRule type="expression" dxfId="0" priority="9">
      <formula>AND(TODAY()&gt;=CH4,TODAY()&lt;CI4)</formula>
    </cfRule>
  </conditionalFormatting>
  <conditionalFormatting sqref="CO7:CU7">
    <cfRule type="expression" dxfId="0" priority="8">
      <formula>AND(TODAY()&gt;=CO4,TODAY()&lt;CP4)</formula>
    </cfRule>
  </conditionalFormatting>
  <conditionalFormatting sqref="CV7:DB7">
    <cfRule type="expression" dxfId="0" priority="7">
      <formula>AND(TODAY()&gt;=CV4,TODAY()&lt;CW4)</formula>
    </cfRule>
  </conditionalFormatting>
  <conditionalFormatting sqref="DC7:DI7">
    <cfRule type="expression" dxfId="0" priority="6">
      <formula>AND(TODAY()&gt;=DC4,TODAY()&lt;DD4)</formula>
    </cfRule>
  </conditionalFormatting>
  <conditionalFormatting sqref="DJ7:DP7">
    <cfRule type="expression" dxfId="0" priority="5">
      <formula>AND(TODAY()&gt;=DJ4,TODAY()&lt;DK4)</formula>
    </cfRule>
  </conditionalFormatting>
  <conditionalFormatting sqref="DQ7:DW7">
    <cfRule type="expression" dxfId="0" priority="4">
      <formula>AND(TODAY()&gt;=DQ4,TODAY()&lt;DR4)</formula>
    </cfRule>
  </conditionalFormatting>
  <conditionalFormatting sqref="DX7:ED7">
    <cfRule type="expression" dxfId="0" priority="3">
      <formula>AND(TODAY()&gt;=DX4,TODAY()&lt;DY4)</formula>
    </cfRule>
  </conditionalFormatting>
  <conditionalFormatting sqref="EE7:EJ7">
    <cfRule type="expression" dxfId="0" priority="2">
      <formula>AND(TODAY()&gt;=EE4,TODAY()&lt;EF4)</formula>
    </cfRule>
  </conditionalFormatting>
  <conditionalFormatting sqref="EK7">
    <cfRule type="expression" dxfId="0" priority="16">
      <formula>AND(TODAY()&gt;=EK4,TODAY()&lt;#REF!)</formula>
    </cfRule>
  </conditionalFormatting>
  <conditionalFormatting sqref="I$1:AP$1048576">
    <cfRule type="expression" dxfId="1" priority="1">
      <formula>MOD(columu(),2)</formula>
    </cfRule>
  </conditionalFormatting>
  <conditionalFormatting sqref="I8:EK11">
    <cfRule type="expression" dxfId="2" priority="14">
      <formula>I$4=TODAY()</formula>
    </cfRule>
    <cfRule type="expression" dxfId="3" priority="15">
      <formula>AND($F8&lt;J$4,$G8&gt;=I$4)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opLeftCell="A4" workbookViewId="0">
      <selection activeCell="B18" sqref="B18"/>
    </sheetView>
  </sheetViews>
  <sheetFormatPr defaultColWidth="9.14285714285714" defaultRowHeight="12.75" outlineLevelCol="7"/>
  <cols>
    <col min="1" max="2" width="14.5714285714286" customWidth="1"/>
    <col min="3" max="3" width="21.4285714285714" customWidth="1"/>
    <col min="4" max="4" width="11.5714285714286" customWidth="1"/>
    <col min="5" max="5" width="19.4285714285714" customWidth="1"/>
    <col min="6" max="7" width="17" customWidth="1"/>
    <col min="8" max="8" width="18.8571428571429" customWidth="1"/>
  </cols>
  <sheetData>
    <row r="1" ht="21" spans="1:8">
      <c r="A1" s="130" t="s">
        <v>7</v>
      </c>
      <c r="B1" s="130"/>
      <c r="C1" s="130"/>
      <c r="D1" s="130"/>
      <c r="E1" s="130"/>
      <c r="F1" s="130"/>
      <c r="G1" s="130"/>
      <c r="H1" s="130"/>
    </row>
    <row r="2" ht="15" spans="1:8">
      <c r="A2" s="28"/>
      <c r="B2" s="28"/>
      <c r="C2" s="28"/>
      <c r="D2" s="28"/>
      <c r="E2" s="28"/>
      <c r="F2" s="28" t="s">
        <v>8</v>
      </c>
      <c r="G2" s="28"/>
      <c r="H2" s="28"/>
    </row>
    <row r="3" ht="14.25" spans="1:8">
      <c r="A3" s="131" t="s">
        <v>9</v>
      </c>
      <c r="B3" s="131" t="s">
        <v>10</v>
      </c>
      <c r="C3" s="131" t="s">
        <v>11</v>
      </c>
      <c r="D3" s="131" t="s">
        <v>12</v>
      </c>
      <c r="E3" s="131" t="s">
        <v>13</v>
      </c>
      <c r="F3" s="131" t="s">
        <v>14</v>
      </c>
      <c r="G3" s="131" t="s">
        <v>15</v>
      </c>
      <c r="H3" s="131" t="s">
        <v>16</v>
      </c>
    </row>
    <row r="4" ht="16.5" spans="1:8">
      <c r="A4" s="132" t="s">
        <v>17</v>
      </c>
      <c r="B4" s="132" t="s">
        <v>18</v>
      </c>
      <c r="C4" s="132" t="s">
        <v>19</v>
      </c>
      <c r="D4" s="132"/>
      <c r="E4" s="132" t="s">
        <v>20</v>
      </c>
      <c r="F4" s="132">
        <v>12345678901</v>
      </c>
      <c r="G4" s="132"/>
      <c r="H4" s="133" t="s">
        <v>21</v>
      </c>
    </row>
    <row r="5" ht="16.5" spans="1:8">
      <c r="A5" s="132" t="s">
        <v>22</v>
      </c>
      <c r="B5" s="132" t="s">
        <v>23</v>
      </c>
      <c r="C5" s="132" t="s">
        <v>24</v>
      </c>
      <c r="D5" s="132"/>
      <c r="E5" s="132"/>
      <c r="F5" s="132"/>
      <c r="G5" s="132"/>
      <c r="H5" s="133"/>
    </row>
    <row r="6" ht="16.5" spans="1:8">
      <c r="A6" s="132" t="s">
        <v>25</v>
      </c>
      <c r="B6" s="132" t="s">
        <v>26</v>
      </c>
      <c r="C6" s="132"/>
      <c r="D6" s="132"/>
      <c r="E6" s="132"/>
      <c r="F6" s="132"/>
      <c r="G6" s="132"/>
      <c r="H6" s="133"/>
    </row>
    <row r="7" ht="16.5" spans="1:8">
      <c r="A7" s="132" t="s">
        <v>27</v>
      </c>
      <c r="B7" s="132" t="s">
        <v>28</v>
      </c>
      <c r="C7" s="132"/>
      <c r="D7" s="132"/>
      <c r="E7" s="132" t="s">
        <v>20</v>
      </c>
      <c r="F7" s="132">
        <v>12345678901</v>
      </c>
      <c r="G7" s="132"/>
      <c r="H7" s="133" t="s">
        <v>21</v>
      </c>
    </row>
    <row r="8" ht="16.5" spans="1:8">
      <c r="A8" s="132" t="s">
        <v>22</v>
      </c>
      <c r="B8" s="132" t="s">
        <v>29</v>
      </c>
      <c r="C8" s="132"/>
      <c r="D8" s="132"/>
      <c r="E8" s="132"/>
      <c r="F8" s="132"/>
      <c r="G8" s="132"/>
      <c r="H8" s="133"/>
    </row>
    <row r="9" ht="16.5" spans="1:8">
      <c r="A9" s="132" t="s">
        <v>22</v>
      </c>
      <c r="B9" s="132" t="s">
        <v>30</v>
      </c>
      <c r="C9" s="132"/>
      <c r="D9" s="132"/>
      <c r="E9" s="132"/>
      <c r="F9" s="132"/>
      <c r="G9" s="132"/>
      <c r="H9" s="133"/>
    </row>
    <row r="10" ht="16.5" spans="1:8">
      <c r="A10" s="132" t="s">
        <v>22</v>
      </c>
      <c r="B10" s="132" t="s">
        <v>31</v>
      </c>
      <c r="C10" s="132"/>
      <c r="D10" s="132"/>
      <c r="E10" s="132"/>
      <c r="F10" s="132"/>
      <c r="G10" s="132"/>
      <c r="H10" s="133"/>
    </row>
    <row r="11" ht="16.5" spans="1:8">
      <c r="A11" s="132" t="s">
        <v>22</v>
      </c>
      <c r="B11" s="132" t="s">
        <v>32</v>
      </c>
      <c r="C11" s="132"/>
      <c r="D11" s="132"/>
      <c r="E11" s="132"/>
      <c r="F11" s="132"/>
      <c r="G11" s="132"/>
      <c r="H11" s="133"/>
    </row>
    <row r="12" ht="16.5" spans="1:8">
      <c r="A12" s="132" t="s">
        <v>22</v>
      </c>
      <c r="B12" s="132" t="s">
        <v>33</v>
      </c>
      <c r="C12" s="132"/>
      <c r="D12" s="132"/>
      <c r="E12" s="132"/>
      <c r="F12" s="132"/>
      <c r="G12" s="132"/>
      <c r="H12" s="133"/>
    </row>
    <row r="13" ht="16.5" spans="1:8">
      <c r="A13" s="132" t="s">
        <v>34</v>
      </c>
      <c r="B13" s="132" t="s">
        <v>35</v>
      </c>
      <c r="C13" s="132"/>
      <c r="D13" s="132"/>
      <c r="E13" s="132"/>
      <c r="F13" s="132"/>
      <c r="G13" s="132"/>
      <c r="H13" s="133"/>
    </row>
    <row r="14" ht="16.5" spans="1:8">
      <c r="A14" s="132" t="s">
        <v>34</v>
      </c>
      <c r="B14" s="132" t="s">
        <v>36</v>
      </c>
      <c r="C14" s="132"/>
      <c r="D14" s="132"/>
      <c r="E14" s="132" t="s">
        <v>20</v>
      </c>
      <c r="F14" s="132">
        <v>12345678901</v>
      </c>
      <c r="G14" s="132"/>
      <c r="H14" s="133" t="s">
        <v>21</v>
      </c>
    </row>
    <row r="15" ht="16.5" spans="1:8">
      <c r="A15" s="132" t="s">
        <v>34</v>
      </c>
      <c r="B15" s="132" t="s">
        <v>37</v>
      </c>
      <c r="C15" s="132"/>
      <c r="D15" s="132"/>
      <c r="E15" s="132"/>
      <c r="F15" s="132"/>
      <c r="G15" s="132"/>
      <c r="H15" s="133"/>
    </row>
    <row r="16" ht="16.5" spans="1:8">
      <c r="A16" s="132" t="s">
        <v>34</v>
      </c>
      <c r="B16" s="132" t="s">
        <v>6</v>
      </c>
      <c r="C16" s="132"/>
      <c r="D16" s="132"/>
      <c r="E16" s="132"/>
      <c r="F16" s="132"/>
      <c r="G16" s="132"/>
      <c r="H16" s="133"/>
    </row>
    <row r="17" ht="16.5" spans="1:8">
      <c r="A17" s="132" t="s">
        <v>34</v>
      </c>
      <c r="B17" s="132" t="s">
        <v>38</v>
      </c>
      <c r="C17" s="132"/>
      <c r="D17" s="132"/>
      <c r="E17" s="132"/>
      <c r="F17" s="132"/>
      <c r="G17" s="132"/>
      <c r="H17" s="133"/>
    </row>
    <row r="18" ht="16.5" spans="1:8">
      <c r="A18" s="132" t="s">
        <v>34</v>
      </c>
      <c r="B18" s="132" t="s">
        <v>39</v>
      </c>
      <c r="C18" s="132"/>
      <c r="D18" s="132"/>
      <c r="E18" s="132"/>
      <c r="F18" s="132"/>
      <c r="G18" s="132"/>
      <c r="H18" s="133"/>
    </row>
    <row r="19" ht="16.5" spans="1:8">
      <c r="A19" s="132" t="s">
        <v>34</v>
      </c>
      <c r="B19" s="132" t="s">
        <v>35</v>
      </c>
      <c r="C19" s="132"/>
      <c r="D19" s="132"/>
      <c r="E19" s="132"/>
      <c r="F19" s="132"/>
      <c r="G19" s="132"/>
      <c r="H19" s="133"/>
    </row>
    <row r="20" ht="16.5" spans="1:8">
      <c r="A20" s="132" t="s">
        <v>34</v>
      </c>
      <c r="B20" s="132" t="s">
        <v>40</v>
      </c>
      <c r="C20" s="132"/>
      <c r="D20" s="132"/>
      <c r="E20" s="132"/>
      <c r="F20" s="132"/>
      <c r="G20" s="132"/>
      <c r="H20" s="133"/>
    </row>
    <row r="21" ht="16.5" spans="1:8">
      <c r="A21" s="132" t="s">
        <v>34</v>
      </c>
      <c r="B21" s="132"/>
      <c r="C21" s="132"/>
      <c r="D21" s="132"/>
      <c r="E21" s="132"/>
      <c r="F21" s="132"/>
      <c r="G21" s="132"/>
      <c r="H21" s="133"/>
    </row>
    <row r="22" ht="16.5" spans="1:8">
      <c r="A22" s="132" t="s">
        <v>34</v>
      </c>
      <c r="B22" s="132"/>
      <c r="C22" s="132"/>
      <c r="D22" s="132"/>
      <c r="E22" s="132"/>
      <c r="F22" s="132"/>
      <c r="G22" s="132"/>
      <c r="H22" s="133"/>
    </row>
    <row r="23" ht="16.5" spans="1:8">
      <c r="A23" s="132" t="s">
        <v>34</v>
      </c>
      <c r="B23" s="132"/>
      <c r="C23" s="132"/>
      <c r="D23" s="132"/>
      <c r="E23" s="132"/>
      <c r="F23" s="132"/>
      <c r="G23" s="132"/>
      <c r="H23" s="133"/>
    </row>
    <row r="24" ht="16.5" spans="1:8">
      <c r="A24" s="132" t="s">
        <v>34</v>
      </c>
      <c r="B24" s="132"/>
      <c r="C24" s="132"/>
      <c r="D24" s="132"/>
      <c r="E24" s="132"/>
      <c r="F24" s="132"/>
      <c r="G24" s="132"/>
      <c r="H24" s="133"/>
    </row>
    <row r="25" ht="16.5" spans="1:8">
      <c r="A25" s="132" t="s">
        <v>34</v>
      </c>
      <c r="B25" s="132"/>
      <c r="C25" s="132"/>
      <c r="D25" s="132"/>
      <c r="E25" s="132" t="s">
        <v>20</v>
      </c>
      <c r="F25" s="132">
        <v>12345678901</v>
      </c>
      <c r="G25" s="132"/>
      <c r="H25" s="133" t="s">
        <v>21</v>
      </c>
    </row>
    <row r="26" ht="16.5" spans="1:8">
      <c r="A26" s="132" t="s">
        <v>41</v>
      </c>
      <c r="B26" s="132" t="s">
        <v>42</v>
      </c>
      <c r="C26" s="132"/>
      <c r="D26" s="132"/>
      <c r="E26" s="132"/>
      <c r="F26" s="132"/>
      <c r="G26" s="132"/>
      <c r="H26" s="133"/>
    </row>
    <row r="27" ht="16.5" spans="1:8">
      <c r="A27" s="132" t="s">
        <v>41</v>
      </c>
      <c r="B27" s="132" t="s">
        <v>43</v>
      </c>
      <c r="C27" s="132"/>
      <c r="D27" s="132"/>
      <c r="E27" s="132"/>
      <c r="F27" s="132"/>
      <c r="G27" s="132"/>
      <c r="H27" s="133"/>
    </row>
    <row r="28" ht="16.5" spans="1:8">
      <c r="A28" s="132" t="s">
        <v>41</v>
      </c>
      <c r="B28" s="132" t="s">
        <v>44</v>
      </c>
      <c r="C28" s="132"/>
      <c r="D28" s="132"/>
      <c r="E28" s="132"/>
      <c r="F28" s="132"/>
      <c r="G28" s="132"/>
      <c r="H28" s="133"/>
    </row>
    <row r="29" ht="16.5" spans="1:8">
      <c r="A29" s="132"/>
      <c r="B29" s="132"/>
      <c r="C29" s="132"/>
      <c r="D29" s="132"/>
      <c r="E29" s="132"/>
      <c r="F29" s="132"/>
      <c r="G29" s="132"/>
      <c r="H29" s="133"/>
    </row>
    <row r="30" ht="16.5" spans="1:8">
      <c r="A30" s="132"/>
      <c r="B30" s="132"/>
      <c r="C30" s="132"/>
      <c r="D30" s="132"/>
      <c r="E30" s="132"/>
      <c r="F30" s="132"/>
      <c r="G30" s="132"/>
      <c r="H30" s="133"/>
    </row>
    <row r="31" ht="16.5" spans="1:8">
      <c r="A31" s="132"/>
      <c r="B31" s="132"/>
      <c r="C31" s="132"/>
      <c r="D31" s="132"/>
      <c r="E31" s="132"/>
      <c r="F31" s="132"/>
      <c r="G31" s="132"/>
      <c r="H31" s="133"/>
    </row>
    <row r="32" ht="16.5" spans="1:8">
      <c r="A32" s="132"/>
      <c r="B32" s="132"/>
      <c r="C32" s="132"/>
      <c r="D32" s="132"/>
      <c r="E32" s="132"/>
      <c r="F32" s="132"/>
      <c r="G32" s="132"/>
      <c r="H32" s="133"/>
    </row>
    <row r="33" ht="16.5" spans="1:8">
      <c r="A33" s="132"/>
      <c r="B33" s="132"/>
      <c r="C33" s="132"/>
      <c r="D33" s="132"/>
      <c r="E33" s="132"/>
      <c r="F33" s="132"/>
      <c r="G33" s="132"/>
      <c r="H33" s="133"/>
    </row>
    <row r="34" ht="16.5" spans="1:8">
      <c r="A34" s="132"/>
      <c r="B34" s="132"/>
      <c r="C34" s="132"/>
      <c r="D34" s="132"/>
      <c r="E34" s="132"/>
      <c r="F34" s="132"/>
      <c r="G34" s="132"/>
      <c r="H34" s="133"/>
    </row>
    <row r="35" ht="16.5" spans="1:8">
      <c r="A35" s="132"/>
      <c r="B35" s="132"/>
      <c r="C35" s="132"/>
      <c r="D35" s="132"/>
      <c r="E35" s="132"/>
      <c r="F35" s="132"/>
      <c r="G35" s="132"/>
      <c r="H35" s="133"/>
    </row>
    <row r="36" ht="16.5" spans="1:8">
      <c r="A36" s="132"/>
      <c r="B36" s="132"/>
      <c r="C36" s="132"/>
      <c r="D36" s="132"/>
      <c r="E36" s="132"/>
      <c r="F36" s="132"/>
      <c r="G36" s="132"/>
      <c r="H36" s="133"/>
    </row>
    <row r="37" ht="16.5" spans="1:8">
      <c r="A37" s="132"/>
      <c r="B37" s="132"/>
      <c r="C37" s="132"/>
      <c r="D37" s="132"/>
      <c r="E37" s="132"/>
      <c r="F37" s="132"/>
      <c r="G37" s="132"/>
      <c r="H37" s="133"/>
    </row>
    <row r="38" ht="16.5" spans="1:8">
      <c r="A38" s="132"/>
      <c r="B38" s="132"/>
      <c r="C38" s="132"/>
      <c r="D38" s="132"/>
      <c r="E38" s="132"/>
      <c r="F38" s="132"/>
      <c r="G38" s="132"/>
      <c r="H38" s="133"/>
    </row>
    <row r="39" ht="16.5" spans="1:8">
      <c r="A39" s="132"/>
      <c r="B39" s="132"/>
      <c r="C39" s="132"/>
      <c r="D39" s="132"/>
      <c r="E39" s="132"/>
      <c r="F39" s="132"/>
      <c r="G39" s="132"/>
      <c r="H39" s="133"/>
    </row>
    <row r="40" ht="16.5" spans="1:8">
      <c r="A40" s="132"/>
      <c r="B40" s="132"/>
      <c r="C40" s="132"/>
      <c r="D40" s="132"/>
      <c r="E40" s="132"/>
      <c r="F40" s="132"/>
      <c r="G40" s="132"/>
      <c r="H40" s="133"/>
    </row>
    <row r="41" ht="16.5" spans="1:8">
      <c r="A41" s="132"/>
      <c r="B41" s="132"/>
      <c r="C41" s="132"/>
      <c r="D41" s="132"/>
      <c r="E41" s="132"/>
      <c r="F41" s="132"/>
      <c r="G41" s="132"/>
      <c r="H41" s="133"/>
    </row>
    <row r="42" ht="16.5" spans="1:8">
      <c r="A42" s="132"/>
      <c r="B42" s="132"/>
      <c r="C42" s="132"/>
      <c r="D42" s="132"/>
      <c r="E42" s="132"/>
      <c r="F42" s="132"/>
      <c r="G42" s="132"/>
      <c r="H42" s="133"/>
    </row>
    <row r="43" ht="16.5" spans="1:8">
      <c r="A43" s="132"/>
      <c r="B43" s="132"/>
      <c r="C43" s="132"/>
      <c r="D43" s="132"/>
      <c r="E43" s="132"/>
      <c r="F43" s="132"/>
      <c r="G43" s="132"/>
      <c r="H43" s="133"/>
    </row>
    <row r="44" ht="16.5" spans="1:8">
      <c r="A44" s="132"/>
      <c r="B44" s="132"/>
      <c r="C44" s="132"/>
      <c r="D44" s="132"/>
      <c r="E44" s="132"/>
      <c r="F44" s="132"/>
      <c r="G44" s="132"/>
      <c r="H44" s="133"/>
    </row>
    <row r="45" ht="16.5" spans="1:8">
      <c r="A45" s="132"/>
      <c r="B45" s="132"/>
      <c r="C45" s="132"/>
      <c r="D45" s="132"/>
      <c r="E45" s="132"/>
      <c r="F45" s="132"/>
      <c r="G45" s="132"/>
      <c r="H45" s="133"/>
    </row>
    <row r="46" ht="16.5" spans="1:8">
      <c r="A46" s="132"/>
      <c r="B46" s="132"/>
      <c r="C46" s="132"/>
      <c r="D46" s="132"/>
      <c r="E46" s="132"/>
      <c r="F46" s="132"/>
      <c r="G46" s="132"/>
      <c r="H46" s="133"/>
    </row>
    <row r="47" ht="16.5" spans="1:8">
      <c r="A47" s="132"/>
      <c r="B47" s="132"/>
      <c r="C47" s="132"/>
      <c r="D47" s="132"/>
      <c r="E47" s="132"/>
      <c r="F47" s="132"/>
      <c r="G47" s="132"/>
      <c r="H47" s="133"/>
    </row>
    <row r="48" ht="16.5" spans="1:8">
      <c r="A48" s="132"/>
      <c r="B48" s="132"/>
      <c r="C48" s="132"/>
      <c r="D48" s="132"/>
      <c r="E48" s="132"/>
      <c r="F48" s="132"/>
      <c r="G48" s="132"/>
      <c r="H48" s="133"/>
    </row>
    <row r="49" ht="16.5" spans="1:8">
      <c r="A49" s="132"/>
      <c r="B49" s="132"/>
      <c r="C49" s="132"/>
      <c r="D49" s="132"/>
      <c r="E49" s="132"/>
      <c r="F49" s="132"/>
      <c r="G49" s="132"/>
      <c r="H49" s="133"/>
    </row>
    <row r="50" ht="16.5" spans="1:8">
      <c r="A50" s="132"/>
      <c r="B50" s="132"/>
      <c r="C50" s="132"/>
      <c r="D50" s="132"/>
      <c r="E50" s="132"/>
      <c r="F50" s="132"/>
      <c r="G50" s="132"/>
      <c r="H50" s="133"/>
    </row>
    <row r="51" ht="16.5" spans="1:8">
      <c r="A51" s="132"/>
      <c r="B51" s="132"/>
      <c r="C51" s="132"/>
      <c r="D51" s="132"/>
      <c r="E51" s="132"/>
      <c r="F51" s="132"/>
      <c r="G51" s="132"/>
      <c r="H51" s="133"/>
    </row>
    <row r="52" ht="16.5" spans="1:8">
      <c r="A52" s="132"/>
      <c r="B52" s="132"/>
      <c r="C52" s="132"/>
      <c r="D52" s="132"/>
      <c r="E52" s="132"/>
      <c r="F52" s="132"/>
      <c r="G52" s="132"/>
      <c r="H52" s="133"/>
    </row>
    <row r="53" ht="16.5" spans="1:8">
      <c r="A53" s="132"/>
      <c r="B53" s="132"/>
      <c r="C53" s="132"/>
      <c r="D53" s="132"/>
      <c r="E53" s="132"/>
      <c r="F53" s="132"/>
      <c r="G53" s="132"/>
      <c r="H53" s="133"/>
    </row>
    <row r="54" ht="16.5" spans="1:8">
      <c r="A54" s="132"/>
      <c r="B54" s="132"/>
      <c r="C54" s="132"/>
      <c r="D54" s="132"/>
      <c r="E54" s="132"/>
      <c r="F54" s="132"/>
      <c r="G54" s="132"/>
      <c r="H54" s="133"/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64"/>
  <sheetViews>
    <sheetView showGridLines="0" topLeftCell="A34" workbookViewId="0">
      <pane xSplit="10" topLeftCell="K1" activePane="topRight" state="frozen"/>
      <selection/>
      <selection pane="topRight" activeCell="D44" sqref="D44"/>
    </sheetView>
  </sheetViews>
  <sheetFormatPr defaultColWidth="9.14285714285714" defaultRowHeight="12.75"/>
  <cols>
    <col min="1" max="1" width="9.71428571428571" style="6" customWidth="1"/>
    <col min="2" max="2" width="27.5714285714286" style="7" customWidth="1"/>
    <col min="3" max="3" width="28.7142857142857" style="7" customWidth="1"/>
    <col min="4" max="4" width="17.1428571428571" style="7" customWidth="1"/>
    <col min="5" max="5" width="4.85714285714286" style="8" hidden="1" customWidth="1"/>
    <col min="6" max="6" width="23.7142857142857" style="7" customWidth="1"/>
    <col min="7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45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6.1" customHeight="1" spans="1:67">
      <c r="A2" s="107" t="s">
        <v>46</v>
      </c>
      <c r="B2" s="107"/>
      <c r="C2" s="108"/>
      <c r="D2" s="109"/>
      <c r="E2" s="110"/>
      <c r="F2" s="111"/>
      <c r="G2" s="111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47</v>
      </c>
      <c r="B3" s="112" t="s">
        <v>18</v>
      </c>
      <c r="C3" s="18" t="s">
        <v>19</v>
      </c>
      <c r="D3" s="17" t="s">
        <v>48</v>
      </c>
      <c r="E3" s="17"/>
      <c r="F3" s="113" t="s">
        <v>36</v>
      </c>
      <c r="G3" s="113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114" t="s">
        <v>23</v>
      </c>
      <c r="C4" s="114" t="s">
        <v>24</v>
      </c>
      <c r="D4" s="17" t="s">
        <v>49</v>
      </c>
      <c r="E4" s="17"/>
      <c r="F4" s="115">
        <v>43160</v>
      </c>
      <c r="G4" s="115"/>
      <c r="K4" s="53">
        <f>F4-WEEKDAY(F4,1)+2+7*(F5-1)</f>
        <v>43157</v>
      </c>
      <c r="L4" s="53">
        <f>K4+1</f>
        <v>43158</v>
      </c>
      <c r="M4" s="53">
        <f t="shared" ref="M4:BX4" si="0">L4+1</f>
        <v>43159</v>
      </c>
      <c r="N4" s="53">
        <f t="shared" si="0"/>
        <v>43160</v>
      </c>
      <c r="O4" s="53">
        <f t="shared" si="0"/>
        <v>43161</v>
      </c>
      <c r="P4" s="53">
        <f t="shared" si="0"/>
        <v>43162</v>
      </c>
      <c r="Q4" s="53">
        <f t="shared" si="0"/>
        <v>43163</v>
      </c>
      <c r="R4" s="53">
        <f t="shared" si="0"/>
        <v>43164</v>
      </c>
      <c r="S4" s="53">
        <f t="shared" si="0"/>
        <v>43165</v>
      </c>
      <c r="T4" s="53">
        <f t="shared" si="0"/>
        <v>43166</v>
      </c>
      <c r="U4" s="53">
        <f t="shared" si="0"/>
        <v>43167</v>
      </c>
      <c r="V4" s="53">
        <f t="shared" si="0"/>
        <v>43168</v>
      </c>
      <c r="W4" s="53">
        <f t="shared" si="0"/>
        <v>43169</v>
      </c>
      <c r="X4" s="53">
        <f t="shared" si="0"/>
        <v>43170</v>
      </c>
      <c r="Y4" s="53">
        <f t="shared" si="0"/>
        <v>43171</v>
      </c>
      <c r="Z4" s="53">
        <f t="shared" si="0"/>
        <v>43172</v>
      </c>
      <c r="AA4" s="53">
        <f t="shared" si="0"/>
        <v>43173</v>
      </c>
      <c r="AB4" s="53">
        <f t="shared" si="0"/>
        <v>43174</v>
      </c>
      <c r="AC4" s="53">
        <f t="shared" si="0"/>
        <v>43175</v>
      </c>
      <c r="AD4" s="53">
        <f t="shared" si="0"/>
        <v>43176</v>
      </c>
      <c r="AE4" s="53">
        <f t="shared" si="0"/>
        <v>43177</v>
      </c>
      <c r="AF4" s="53">
        <f t="shared" si="0"/>
        <v>43178</v>
      </c>
      <c r="AG4" s="53">
        <f t="shared" si="0"/>
        <v>43179</v>
      </c>
      <c r="AH4" s="53">
        <f t="shared" si="0"/>
        <v>43180</v>
      </c>
      <c r="AI4" s="53">
        <f t="shared" si="0"/>
        <v>43181</v>
      </c>
      <c r="AJ4" s="53">
        <f t="shared" si="0"/>
        <v>43182</v>
      </c>
      <c r="AK4" s="53">
        <f t="shared" si="0"/>
        <v>43183</v>
      </c>
      <c r="AL4" s="53">
        <f t="shared" si="0"/>
        <v>43184</v>
      </c>
      <c r="AM4" s="53">
        <f t="shared" si="0"/>
        <v>43185</v>
      </c>
      <c r="AN4" s="53">
        <f t="shared" si="0"/>
        <v>43186</v>
      </c>
      <c r="AO4" s="53">
        <f t="shared" si="0"/>
        <v>43187</v>
      </c>
      <c r="AP4" s="53">
        <f t="shared" si="0"/>
        <v>43188</v>
      </c>
      <c r="AQ4" s="53">
        <f t="shared" si="0"/>
        <v>43189</v>
      </c>
      <c r="AR4" s="53">
        <f t="shared" si="0"/>
        <v>43190</v>
      </c>
      <c r="AS4" s="53">
        <f t="shared" si="0"/>
        <v>43191</v>
      </c>
      <c r="AT4" s="53">
        <f t="shared" si="0"/>
        <v>43192</v>
      </c>
      <c r="AU4" s="53">
        <f t="shared" si="0"/>
        <v>43193</v>
      </c>
      <c r="AV4" s="53">
        <f t="shared" si="0"/>
        <v>43194</v>
      </c>
      <c r="AW4" s="53">
        <f t="shared" si="0"/>
        <v>43195</v>
      </c>
      <c r="AX4" s="53">
        <f t="shared" si="0"/>
        <v>43196</v>
      </c>
      <c r="AY4" s="53">
        <f t="shared" si="0"/>
        <v>43197</v>
      </c>
      <c r="AZ4" s="53">
        <f t="shared" si="0"/>
        <v>43198</v>
      </c>
      <c r="BA4" s="53">
        <f t="shared" si="0"/>
        <v>43199</v>
      </c>
      <c r="BB4" s="53">
        <f t="shared" si="0"/>
        <v>43200</v>
      </c>
      <c r="BC4" s="53">
        <f t="shared" si="0"/>
        <v>43201</v>
      </c>
      <c r="BD4" s="53">
        <f t="shared" si="0"/>
        <v>43202</v>
      </c>
      <c r="BE4" s="53">
        <f t="shared" si="0"/>
        <v>43203</v>
      </c>
      <c r="BF4" s="53">
        <f t="shared" si="0"/>
        <v>43204</v>
      </c>
      <c r="BG4" s="53">
        <f t="shared" si="0"/>
        <v>43205</v>
      </c>
      <c r="BH4" s="53">
        <f t="shared" si="0"/>
        <v>43206</v>
      </c>
      <c r="BI4" s="53">
        <f t="shared" si="0"/>
        <v>43207</v>
      </c>
      <c r="BJ4" s="53">
        <f t="shared" si="0"/>
        <v>43208</v>
      </c>
      <c r="BK4" s="53">
        <f t="shared" si="0"/>
        <v>43209</v>
      </c>
      <c r="BL4" s="53">
        <f t="shared" si="0"/>
        <v>43210</v>
      </c>
      <c r="BM4" s="53">
        <f t="shared" si="0"/>
        <v>43211</v>
      </c>
      <c r="BN4" s="53">
        <f t="shared" si="0"/>
        <v>43212</v>
      </c>
      <c r="BO4" s="53">
        <f t="shared" si="0"/>
        <v>43213</v>
      </c>
      <c r="BP4" s="53">
        <f t="shared" si="0"/>
        <v>43214</v>
      </c>
      <c r="BQ4" s="53">
        <f t="shared" si="0"/>
        <v>43215</v>
      </c>
      <c r="BR4" s="53">
        <f t="shared" si="0"/>
        <v>43216</v>
      </c>
      <c r="BS4" s="53">
        <f t="shared" si="0"/>
        <v>43217</v>
      </c>
      <c r="BT4" s="53">
        <f t="shared" si="0"/>
        <v>43218</v>
      </c>
      <c r="BU4" s="53">
        <f t="shared" si="0"/>
        <v>43219</v>
      </c>
      <c r="BV4" s="53">
        <f t="shared" si="0"/>
        <v>43220</v>
      </c>
      <c r="BW4" s="53">
        <f t="shared" si="0"/>
        <v>43221</v>
      </c>
      <c r="BX4" s="53">
        <f t="shared" si="0"/>
        <v>43222</v>
      </c>
      <c r="BY4" s="53">
        <f t="shared" ref="BY4:EJ4" si="1">BX4+1</f>
        <v>43223</v>
      </c>
      <c r="BZ4" s="53">
        <f t="shared" si="1"/>
        <v>43224</v>
      </c>
      <c r="CA4" s="53">
        <f t="shared" si="1"/>
        <v>43225</v>
      </c>
      <c r="CB4" s="53">
        <f t="shared" si="1"/>
        <v>43226</v>
      </c>
      <c r="CC4" s="53">
        <f t="shared" si="1"/>
        <v>43227</v>
      </c>
      <c r="CD4" s="53">
        <f t="shared" si="1"/>
        <v>43228</v>
      </c>
      <c r="CE4" s="53">
        <f t="shared" si="1"/>
        <v>43229</v>
      </c>
      <c r="CF4" s="53">
        <f t="shared" si="1"/>
        <v>43230</v>
      </c>
      <c r="CG4" s="53">
        <f t="shared" si="1"/>
        <v>43231</v>
      </c>
      <c r="CH4" s="53">
        <f t="shared" si="1"/>
        <v>43232</v>
      </c>
      <c r="CI4" s="53">
        <f t="shared" si="1"/>
        <v>43233</v>
      </c>
      <c r="CJ4" s="53">
        <f t="shared" si="1"/>
        <v>43234</v>
      </c>
      <c r="CK4" s="53">
        <f t="shared" si="1"/>
        <v>43235</v>
      </c>
      <c r="CL4" s="53">
        <f t="shared" si="1"/>
        <v>43236</v>
      </c>
      <c r="CM4" s="53">
        <f t="shared" si="1"/>
        <v>43237</v>
      </c>
      <c r="CN4" s="53">
        <f t="shared" si="1"/>
        <v>43238</v>
      </c>
      <c r="CO4" s="53">
        <f t="shared" si="1"/>
        <v>43239</v>
      </c>
      <c r="CP4" s="53">
        <f t="shared" si="1"/>
        <v>43240</v>
      </c>
      <c r="CQ4" s="53">
        <f t="shared" si="1"/>
        <v>43241</v>
      </c>
      <c r="CR4" s="53">
        <f t="shared" si="1"/>
        <v>43242</v>
      </c>
      <c r="CS4" s="53">
        <f t="shared" si="1"/>
        <v>43243</v>
      </c>
      <c r="CT4" s="53">
        <f t="shared" si="1"/>
        <v>43244</v>
      </c>
      <c r="CU4" s="53">
        <f t="shared" si="1"/>
        <v>43245</v>
      </c>
      <c r="CV4" s="53">
        <f t="shared" si="1"/>
        <v>43246</v>
      </c>
      <c r="CW4" s="53">
        <f t="shared" si="1"/>
        <v>43247</v>
      </c>
      <c r="CX4" s="53">
        <f t="shared" si="1"/>
        <v>43248</v>
      </c>
      <c r="CY4" s="53">
        <f t="shared" si="1"/>
        <v>43249</v>
      </c>
      <c r="CZ4" s="53">
        <f t="shared" si="1"/>
        <v>43250</v>
      </c>
      <c r="DA4" s="53">
        <f t="shared" si="1"/>
        <v>43251</v>
      </c>
      <c r="DB4" s="53">
        <f t="shared" si="1"/>
        <v>43252</v>
      </c>
      <c r="DC4" s="53">
        <f t="shared" si="1"/>
        <v>43253</v>
      </c>
      <c r="DD4" s="53">
        <f t="shared" si="1"/>
        <v>43254</v>
      </c>
      <c r="DE4" s="53">
        <f t="shared" si="1"/>
        <v>43255</v>
      </c>
      <c r="DF4" s="53">
        <f t="shared" si="1"/>
        <v>43256</v>
      </c>
      <c r="DG4" s="53">
        <f t="shared" si="1"/>
        <v>43257</v>
      </c>
      <c r="DH4" s="53">
        <f t="shared" si="1"/>
        <v>43258</v>
      </c>
      <c r="DI4" s="53">
        <f t="shared" si="1"/>
        <v>43259</v>
      </c>
      <c r="DJ4" s="53">
        <f t="shared" si="1"/>
        <v>43260</v>
      </c>
      <c r="DK4" s="53">
        <f t="shared" si="1"/>
        <v>43261</v>
      </c>
      <c r="DL4" s="53">
        <f t="shared" si="1"/>
        <v>43262</v>
      </c>
      <c r="DM4" s="53">
        <f t="shared" si="1"/>
        <v>43263</v>
      </c>
      <c r="DN4" s="53">
        <f t="shared" si="1"/>
        <v>43264</v>
      </c>
      <c r="DO4" s="53">
        <f t="shared" si="1"/>
        <v>43265</v>
      </c>
      <c r="DP4" s="53">
        <f t="shared" si="1"/>
        <v>43266</v>
      </c>
      <c r="DQ4" s="53">
        <f t="shared" si="1"/>
        <v>43267</v>
      </c>
      <c r="DR4" s="53">
        <f t="shared" si="1"/>
        <v>43268</v>
      </c>
      <c r="DS4" s="53">
        <f t="shared" si="1"/>
        <v>43269</v>
      </c>
      <c r="DT4" s="53">
        <f t="shared" si="1"/>
        <v>43270</v>
      </c>
      <c r="DU4" s="53">
        <f t="shared" si="1"/>
        <v>43271</v>
      </c>
      <c r="DV4" s="53">
        <f t="shared" si="1"/>
        <v>43272</v>
      </c>
      <c r="DW4" s="53">
        <f t="shared" si="1"/>
        <v>43273</v>
      </c>
      <c r="DX4" s="53">
        <f t="shared" si="1"/>
        <v>43274</v>
      </c>
      <c r="DY4" s="53">
        <f t="shared" si="1"/>
        <v>43275</v>
      </c>
      <c r="DZ4" s="53">
        <f t="shared" si="1"/>
        <v>43276</v>
      </c>
      <c r="EA4" s="53">
        <f t="shared" si="1"/>
        <v>43277</v>
      </c>
      <c r="EB4" s="53">
        <f t="shared" si="1"/>
        <v>43278</v>
      </c>
      <c r="EC4" s="53">
        <f t="shared" si="1"/>
        <v>43279</v>
      </c>
      <c r="ED4" s="53">
        <f t="shared" si="1"/>
        <v>43280</v>
      </c>
      <c r="EE4" s="53">
        <f t="shared" si="1"/>
        <v>43281</v>
      </c>
      <c r="EF4" s="53">
        <f t="shared" si="1"/>
        <v>43282</v>
      </c>
      <c r="EG4" s="53">
        <f t="shared" si="1"/>
        <v>43283</v>
      </c>
      <c r="EH4" s="53">
        <f t="shared" si="1"/>
        <v>43284</v>
      </c>
      <c r="EI4" s="53">
        <f t="shared" si="1"/>
        <v>43285</v>
      </c>
      <c r="EJ4" s="53">
        <f t="shared" si="1"/>
        <v>43286</v>
      </c>
      <c r="EK4" s="53">
        <f t="shared" ref="EK4:EM4" si="2">EJ4+1</f>
        <v>43287</v>
      </c>
      <c r="EL4" s="53">
        <f t="shared" si="2"/>
        <v>43288</v>
      </c>
      <c r="EM4" s="53">
        <f t="shared" si="2"/>
        <v>43289</v>
      </c>
    </row>
    <row r="5" ht="16.5" spans="2:143">
      <c r="B5" s="114"/>
      <c r="C5" s="114"/>
      <c r="D5" s="17" t="s">
        <v>50</v>
      </c>
      <c r="E5" s="17"/>
      <c r="F5" s="116">
        <v>1</v>
      </c>
      <c r="G5" s="26">
        <f>MAX(F9:G64)-F8</f>
        <v>121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spans="2:143">
      <c r="B6" s="117"/>
      <c r="C6" s="117"/>
      <c r="D6" s="21"/>
      <c r="E6" s="27"/>
      <c r="F6" s="21"/>
      <c r="G6" s="21"/>
      <c r="K6" s="55">
        <f>K4</f>
        <v>43157</v>
      </c>
      <c r="L6" s="55"/>
      <c r="M6" s="55"/>
      <c r="N6" s="55"/>
      <c r="O6" s="55"/>
      <c r="P6" s="55"/>
      <c r="Q6" s="55"/>
      <c r="R6" s="55">
        <f>R4</f>
        <v>43164</v>
      </c>
      <c r="S6" s="55"/>
      <c r="T6" s="55"/>
      <c r="U6" s="55"/>
      <c r="V6" s="55"/>
      <c r="W6" s="55"/>
      <c r="X6" s="55"/>
      <c r="Y6" s="55">
        <f>Y4</f>
        <v>43171</v>
      </c>
      <c r="Z6" s="55"/>
      <c r="AA6" s="55"/>
      <c r="AB6" s="55"/>
      <c r="AC6" s="55"/>
      <c r="AD6" s="55"/>
      <c r="AE6" s="55"/>
      <c r="AF6" s="55">
        <f>AF4</f>
        <v>43178</v>
      </c>
      <c r="AG6" s="55"/>
      <c r="AH6" s="55"/>
      <c r="AI6" s="55"/>
      <c r="AJ6" s="55"/>
      <c r="AK6" s="55"/>
      <c r="AL6" s="55"/>
      <c r="AM6" s="55">
        <f>AM4</f>
        <v>43185</v>
      </c>
      <c r="AN6" s="55"/>
      <c r="AO6" s="55"/>
      <c r="AP6" s="55"/>
      <c r="AQ6" s="55"/>
      <c r="AR6" s="55"/>
      <c r="AS6" s="55"/>
      <c r="AT6" s="55">
        <f>AT4</f>
        <v>43192</v>
      </c>
      <c r="AU6" s="55"/>
      <c r="AV6" s="55"/>
      <c r="AW6" s="55"/>
      <c r="AX6" s="55"/>
      <c r="AY6" s="55"/>
      <c r="AZ6" s="55"/>
      <c r="BA6" s="55">
        <f>BA4</f>
        <v>43199</v>
      </c>
      <c r="BB6" s="55"/>
      <c r="BC6" s="55"/>
      <c r="BD6" s="55"/>
      <c r="BE6" s="55"/>
      <c r="BF6" s="55"/>
      <c r="BG6" s="55"/>
      <c r="BH6" s="55">
        <f>BH4</f>
        <v>43206</v>
      </c>
      <c r="BI6" s="55"/>
      <c r="BJ6" s="55"/>
      <c r="BK6" s="55"/>
      <c r="BL6" s="55"/>
      <c r="BM6" s="55"/>
      <c r="BN6" s="55"/>
      <c r="BO6" s="55">
        <f>BO4</f>
        <v>43213</v>
      </c>
      <c r="BP6" s="55"/>
      <c r="BQ6" s="55"/>
      <c r="BR6" s="55"/>
      <c r="BS6" s="55"/>
      <c r="BT6" s="55"/>
      <c r="BU6" s="55"/>
      <c r="BV6" s="55">
        <f>BV4</f>
        <v>43220</v>
      </c>
      <c r="BW6" s="55"/>
      <c r="BX6" s="55"/>
      <c r="BY6" s="55"/>
      <c r="BZ6" s="55"/>
      <c r="CA6" s="55"/>
      <c r="CB6" s="55"/>
      <c r="CC6" s="55">
        <f>CC4</f>
        <v>43227</v>
      </c>
      <c r="CD6" s="55"/>
      <c r="CE6" s="55"/>
      <c r="CF6" s="55"/>
      <c r="CG6" s="55"/>
      <c r="CH6" s="55"/>
      <c r="CI6" s="55"/>
      <c r="CJ6" s="55">
        <f>CJ4</f>
        <v>43234</v>
      </c>
      <c r="CK6" s="55"/>
      <c r="CL6" s="55"/>
      <c r="CM6" s="55"/>
      <c r="CN6" s="55"/>
      <c r="CO6" s="55"/>
      <c r="CP6" s="55"/>
      <c r="CQ6" s="55">
        <f>CQ4</f>
        <v>43241</v>
      </c>
      <c r="CR6" s="55"/>
      <c r="CS6" s="55"/>
      <c r="CT6" s="55"/>
      <c r="CU6" s="55"/>
      <c r="CV6" s="55"/>
      <c r="CW6" s="55"/>
      <c r="CX6" s="55">
        <f>CX4</f>
        <v>43248</v>
      </c>
      <c r="CY6" s="55"/>
      <c r="CZ6" s="55"/>
      <c r="DA6" s="55"/>
      <c r="DB6" s="55"/>
      <c r="DC6" s="55"/>
      <c r="DD6" s="55"/>
      <c r="DE6" s="55">
        <f>DE4</f>
        <v>43255</v>
      </c>
      <c r="DF6" s="55"/>
      <c r="DG6" s="55"/>
      <c r="DH6" s="55"/>
      <c r="DI6" s="55"/>
      <c r="DJ6" s="55"/>
      <c r="DK6" s="55"/>
      <c r="DL6" s="55">
        <f>DL4</f>
        <v>43262</v>
      </c>
      <c r="DM6" s="55"/>
      <c r="DN6" s="55"/>
      <c r="DO6" s="55"/>
      <c r="DP6" s="55"/>
      <c r="DQ6" s="55"/>
      <c r="DR6" s="55"/>
      <c r="DS6" s="55">
        <f>DS4</f>
        <v>43269</v>
      </c>
      <c r="DT6" s="55"/>
      <c r="DU6" s="55"/>
      <c r="DV6" s="55"/>
      <c r="DW6" s="55"/>
      <c r="DX6" s="55"/>
      <c r="DY6" s="55"/>
      <c r="DZ6" s="55">
        <f>DZ4</f>
        <v>43276</v>
      </c>
      <c r="EA6" s="55"/>
      <c r="EB6" s="55"/>
      <c r="EC6" s="55"/>
      <c r="ED6" s="55"/>
      <c r="EE6" s="55"/>
      <c r="EF6" s="55"/>
      <c r="EG6" s="55">
        <f>EG4</f>
        <v>43283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60</v>
      </c>
      <c r="K7" s="56" t="str">
        <f>CHOOSE(WEEKDAY(K4,1),"日","一","二","三","四","五","六")</f>
        <v>一</v>
      </c>
      <c r="L7" s="56" t="str">
        <f t="shared" ref="L7:AQ7" si="3">CHOOSE(WEEKDAY(L4,1),"日","一","二","三","四","五","六")</f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ref="AR7:DC7" si="4">CHOOSE(WEEKDAY(AR4,1),"日","一","二","三","四","五","六")</f>
        <v>六</v>
      </c>
      <c r="AS7" s="56" t="str">
        <f t="shared" si="4"/>
        <v>日</v>
      </c>
      <c r="AT7" s="56" t="str">
        <f t="shared" si="4"/>
        <v>一</v>
      </c>
      <c r="AU7" s="56" t="str">
        <f t="shared" si="4"/>
        <v>二</v>
      </c>
      <c r="AV7" s="56" t="str">
        <f t="shared" si="4"/>
        <v>三</v>
      </c>
      <c r="AW7" s="56" t="str">
        <f t="shared" si="4"/>
        <v>四</v>
      </c>
      <c r="AX7" s="56" t="str">
        <f t="shared" si="4"/>
        <v>五</v>
      </c>
      <c r="AY7" s="56" t="str">
        <f t="shared" si="4"/>
        <v>六</v>
      </c>
      <c r="AZ7" s="56" t="str">
        <f t="shared" si="4"/>
        <v>日</v>
      </c>
      <c r="BA7" s="56" t="str">
        <f t="shared" si="4"/>
        <v>一</v>
      </c>
      <c r="BB7" s="56" t="str">
        <f t="shared" si="4"/>
        <v>二</v>
      </c>
      <c r="BC7" s="56" t="str">
        <f t="shared" si="4"/>
        <v>三</v>
      </c>
      <c r="BD7" s="56" t="str">
        <f t="shared" si="4"/>
        <v>四</v>
      </c>
      <c r="BE7" s="56" t="str">
        <f t="shared" si="4"/>
        <v>五</v>
      </c>
      <c r="BF7" s="56" t="str">
        <f t="shared" si="4"/>
        <v>六</v>
      </c>
      <c r="BG7" s="56" t="str">
        <f t="shared" si="4"/>
        <v>日</v>
      </c>
      <c r="BH7" s="56" t="str">
        <f t="shared" si="4"/>
        <v>一</v>
      </c>
      <c r="BI7" s="56" t="str">
        <f t="shared" si="4"/>
        <v>二</v>
      </c>
      <c r="BJ7" s="56" t="str">
        <f t="shared" si="4"/>
        <v>三</v>
      </c>
      <c r="BK7" s="56" t="str">
        <f t="shared" si="4"/>
        <v>四</v>
      </c>
      <c r="BL7" s="56" t="str">
        <f t="shared" si="4"/>
        <v>五</v>
      </c>
      <c r="BM7" s="56" t="str">
        <f t="shared" si="4"/>
        <v>六</v>
      </c>
      <c r="BN7" s="56" t="str">
        <f t="shared" si="4"/>
        <v>日</v>
      </c>
      <c r="BO7" s="56" t="str">
        <f t="shared" si="4"/>
        <v>一</v>
      </c>
      <c r="BP7" s="56" t="str">
        <f t="shared" si="4"/>
        <v>二</v>
      </c>
      <c r="BQ7" s="56" t="str">
        <f t="shared" si="4"/>
        <v>三</v>
      </c>
      <c r="BR7" s="56" t="str">
        <f t="shared" si="4"/>
        <v>四</v>
      </c>
      <c r="BS7" s="56" t="str">
        <f t="shared" si="4"/>
        <v>五</v>
      </c>
      <c r="BT7" s="56" t="str">
        <f t="shared" si="4"/>
        <v>六</v>
      </c>
      <c r="BU7" s="56" t="str">
        <f t="shared" si="4"/>
        <v>日</v>
      </c>
      <c r="BV7" s="56" t="str">
        <f t="shared" si="4"/>
        <v>一</v>
      </c>
      <c r="BW7" s="56" t="str">
        <f t="shared" si="4"/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ref="DD7:EM7" si="5">CHOOSE(WEEKDAY(DD4,1),"日","一","二","三","四","五","六")</f>
        <v>日</v>
      </c>
      <c r="DE7" s="56" t="str">
        <f t="shared" si="5"/>
        <v>一</v>
      </c>
      <c r="DF7" s="56" t="str">
        <f t="shared" si="5"/>
        <v>二</v>
      </c>
      <c r="DG7" s="56" t="str">
        <f t="shared" si="5"/>
        <v>三</v>
      </c>
      <c r="DH7" s="56" t="str">
        <f t="shared" si="5"/>
        <v>四</v>
      </c>
      <c r="DI7" s="56" t="str">
        <f t="shared" si="5"/>
        <v>五</v>
      </c>
      <c r="DJ7" s="56" t="str">
        <f t="shared" si="5"/>
        <v>六</v>
      </c>
      <c r="DK7" s="56" t="str">
        <f t="shared" si="5"/>
        <v>日</v>
      </c>
      <c r="DL7" s="56" t="str">
        <f t="shared" si="5"/>
        <v>一</v>
      </c>
      <c r="DM7" s="56" t="str">
        <f t="shared" si="5"/>
        <v>二</v>
      </c>
      <c r="DN7" s="56" t="str">
        <f t="shared" si="5"/>
        <v>三</v>
      </c>
      <c r="DO7" s="56" t="str">
        <f t="shared" si="5"/>
        <v>四</v>
      </c>
      <c r="DP7" s="56" t="str">
        <f t="shared" si="5"/>
        <v>五</v>
      </c>
      <c r="DQ7" s="56" t="str">
        <f t="shared" si="5"/>
        <v>六</v>
      </c>
      <c r="DR7" s="56" t="str">
        <f t="shared" si="5"/>
        <v>日</v>
      </c>
      <c r="DS7" s="56" t="str">
        <f t="shared" si="5"/>
        <v>一</v>
      </c>
      <c r="DT7" s="56" t="str">
        <f t="shared" si="5"/>
        <v>二</v>
      </c>
      <c r="DU7" s="56" t="str">
        <f t="shared" si="5"/>
        <v>三</v>
      </c>
      <c r="DV7" s="56" t="str">
        <f t="shared" si="5"/>
        <v>四</v>
      </c>
      <c r="DW7" s="56" t="str">
        <f t="shared" si="5"/>
        <v>五</v>
      </c>
      <c r="DX7" s="56" t="str">
        <f t="shared" si="5"/>
        <v>六</v>
      </c>
      <c r="DY7" s="56" t="str">
        <f t="shared" si="5"/>
        <v>日</v>
      </c>
      <c r="DZ7" s="56" t="str">
        <f t="shared" si="5"/>
        <v>一</v>
      </c>
      <c r="EA7" s="56" t="str">
        <f t="shared" si="5"/>
        <v>二</v>
      </c>
      <c r="EB7" s="56" t="str">
        <f t="shared" si="5"/>
        <v>三</v>
      </c>
      <c r="EC7" s="56" t="str">
        <f t="shared" si="5"/>
        <v>四</v>
      </c>
      <c r="ED7" s="56" t="str">
        <f t="shared" si="5"/>
        <v>五</v>
      </c>
      <c r="EE7" s="56" t="str">
        <f t="shared" si="5"/>
        <v>六</v>
      </c>
      <c r="EF7" s="56" t="str">
        <f t="shared" si="5"/>
        <v>日</v>
      </c>
      <c r="EG7" s="56" t="str">
        <f t="shared" si="5"/>
        <v>一</v>
      </c>
      <c r="EH7" s="56" t="str">
        <f t="shared" si="5"/>
        <v>二</v>
      </c>
      <c r="EI7" s="56" t="str">
        <f t="shared" si="5"/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11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18" t="str">
        <f>实验室测试环境搭建!B8</f>
        <v>实验室测试环境搭建</v>
      </c>
      <c r="C8" s="119"/>
      <c r="D8" s="120" t="str">
        <f>实验室测试环境搭建!D8</f>
        <v>惠鹏程</v>
      </c>
      <c r="E8" s="118">
        <f>实验室测试环境搭建!E8</f>
        <v>0</v>
      </c>
      <c r="F8" s="121">
        <f>实验室测试环境搭建!F8</f>
        <v>43160</v>
      </c>
      <c r="G8" s="121">
        <f>实验室测试环境搭建!G8</f>
        <v>43220</v>
      </c>
      <c r="H8" s="119">
        <f>实验室测试环境搭建!H8</f>
        <v>61</v>
      </c>
      <c r="I8" s="119">
        <f>实验室测试环境搭建!I8</f>
        <v>43</v>
      </c>
      <c r="J8" s="119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81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81" t="str">
        <f>实验室测试环境搭建!B9</f>
        <v>实验室环境需求确定</v>
      </c>
      <c r="C9" s="81" t="str">
        <f>实验室测试环境搭建!C9</f>
        <v>带宽、功率、环境要求</v>
      </c>
      <c r="D9" s="81" t="str">
        <f>实验室测试环境搭建!D9</f>
        <v>张登、博宁福田</v>
      </c>
      <c r="E9" s="81">
        <f>实验室测试环境搭建!E9</f>
        <v>0</v>
      </c>
      <c r="F9" s="95">
        <f>实验室测试环境搭建!F9</f>
        <v>43160</v>
      </c>
      <c r="G9" s="95">
        <f>实验室测试环境搭建!G9</f>
        <v>43175</v>
      </c>
      <c r="H9" s="96">
        <f>实验室测试环境搭建!H9</f>
        <v>16</v>
      </c>
      <c r="I9" s="127">
        <f>实验室测试环境搭建!I9</f>
        <v>12</v>
      </c>
      <c r="J9" s="8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81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81" t="str">
        <f>实验室测试环境搭建!B10</f>
        <v>实验室进场手续办理</v>
      </c>
      <c r="C10" s="81" t="str">
        <f>实验室测试环境搭建!C10</f>
        <v>实验室进场手续</v>
      </c>
      <c r="D10" s="81" t="str">
        <f>实验室测试环境搭建!D10</f>
        <v>于浩洋、张清晨</v>
      </c>
      <c r="E10" s="81">
        <f>实验室测试环境搭建!E10</f>
        <v>0</v>
      </c>
      <c r="F10" s="95">
        <f>实验室测试环境搭建!F10</f>
        <v>43181</v>
      </c>
      <c r="G10" s="95">
        <f>实验室测试环境搭建!G10</f>
        <v>43182</v>
      </c>
      <c r="H10" s="96">
        <f>实验室测试环境搭建!H10</f>
        <v>2</v>
      </c>
      <c r="I10" s="127">
        <f>实验室测试环境搭建!I10</f>
        <v>2</v>
      </c>
      <c r="J10" s="8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81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81" t="str">
        <f>实验室测试环境搭建!B11</f>
        <v>实验室环境建设</v>
      </c>
      <c r="C11" s="81" t="str">
        <f>实验室测试环境搭建!C11</f>
        <v>设备与ACC测试系统对接</v>
      </c>
      <c r="D11" s="81" t="str">
        <f>实验室测试环境搭建!D11</f>
        <v>张登、博宁福田</v>
      </c>
      <c r="E11" s="81">
        <f>实验室测试环境搭建!E11</f>
        <v>0</v>
      </c>
      <c r="F11" s="95">
        <f>实验室测试环境搭建!F11</f>
        <v>43183</v>
      </c>
      <c r="G11" s="95">
        <f>实验室测试环境搭建!G11</f>
        <v>43219</v>
      </c>
      <c r="H11" s="96">
        <f>实验室测试环境搭建!H11</f>
        <v>37</v>
      </c>
      <c r="I11" s="127">
        <f>实验室测试环境搭建!I11</f>
        <v>25</v>
      </c>
      <c r="J11" s="8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81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81" t="str">
        <f>实验室测试环境搭建!B12</f>
        <v>测试闸机软硬件确定</v>
      </c>
      <c r="C12" s="81" t="str">
        <f>实验室测试环境搭建!C12</f>
        <v>细化闸机的需求AFC系统对接</v>
      </c>
      <c r="D12" s="81" t="str">
        <f>实验室测试环境搭建!D12</f>
        <v>张登、博宁福田</v>
      </c>
      <c r="E12" s="81">
        <f>实验室测试环境搭建!E12</f>
        <v>0</v>
      </c>
      <c r="F12" s="95">
        <f>实验室测试环境搭建!F12</f>
        <v>43183</v>
      </c>
      <c r="G12" s="95">
        <f>实验室测试环境搭建!G12</f>
        <v>43221</v>
      </c>
      <c r="H12" s="96">
        <f>实验室测试环境搭建!H12</f>
        <v>39</v>
      </c>
      <c r="I12" s="127">
        <f>实验室测试环境搭建!I12</f>
        <v>27</v>
      </c>
      <c r="J12" s="8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81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1.5</v>
      </c>
      <c r="B13" s="81" t="str">
        <f>实验室测试环境搭建!B13</f>
        <v>实验室设备部署</v>
      </c>
      <c r="C13" s="81" t="str">
        <f>实验室测试环境搭建!C13</f>
        <v>硬件、坏境验收</v>
      </c>
      <c r="D13" s="81" t="str">
        <f>实验室测试环境搭建!D13</f>
        <v>张登、博宁福田</v>
      </c>
      <c r="E13" s="81">
        <f>实验室测试环境搭建!E13</f>
        <v>0</v>
      </c>
      <c r="F13" s="95">
        <f>实验室测试环境搭建!F13</f>
        <v>43183</v>
      </c>
      <c r="G13" s="95">
        <f>实验室测试环境搭建!G13</f>
        <v>43221</v>
      </c>
      <c r="H13" s="96">
        <f>实验室测试环境搭建!H13</f>
        <v>39</v>
      </c>
      <c r="I13" s="127">
        <f>实验室测试环境搭建!I13</f>
        <v>27</v>
      </c>
      <c r="J13" s="81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4" customFormat="1" ht="16.5" spans="1:143">
      <c r="A14" s="122">
        <v>1.8</v>
      </c>
      <c r="B14" s="81" t="str">
        <f>实验室测试环境搭建!B14</f>
        <v>程序联调</v>
      </c>
      <c r="C14" s="81" t="str">
        <f>实验室测试环境搭建!C14</f>
        <v>系统功能实验、调试</v>
      </c>
      <c r="D14" s="81" t="str">
        <f>实验室测试环境搭建!D14</f>
        <v>张登、博宁福田</v>
      </c>
      <c r="E14" s="81">
        <f>实验室测试环境搭建!E14</f>
        <v>0</v>
      </c>
      <c r="F14" s="95">
        <f>实验室测试环境搭建!F14</f>
        <v>43222</v>
      </c>
      <c r="G14" s="95">
        <f>实验室测试环境搭建!G14</f>
        <v>43251</v>
      </c>
      <c r="H14" s="96">
        <f>实验室测试环境搭建!H14</f>
        <v>30</v>
      </c>
      <c r="I14" s="127">
        <f>实验室测试环境搭建!I14</f>
        <v>22</v>
      </c>
      <c r="J14" s="8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s="3" customFormat="1" ht="16.5" spans="1:143">
      <c r="A15" s="118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118" t="str">
        <f>业务规则确定!B8</f>
        <v>业务规则确定</v>
      </c>
      <c r="C15" s="119"/>
      <c r="D15" s="120" t="str">
        <f>业务规则确定!D8</f>
        <v>张登</v>
      </c>
      <c r="E15" s="118">
        <f>业务规则确定!E8</f>
        <v>0</v>
      </c>
      <c r="F15" s="121">
        <f>业务规则确定!F8</f>
        <v>43179</v>
      </c>
      <c r="G15" s="121">
        <f>业务规则确定!G8</f>
        <v>43217</v>
      </c>
      <c r="H15" s="119">
        <f>业务规则确定!H8</f>
        <v>39</v>
      </c>
      <c r="I15" s="119">
        <f>业务规则确定!I8</f>
        <v>29</v>
      </c>
      <c r="J15" s="119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</row>
    <row r="16" s="4" customFormat="1" ht="16.5" spans="1:143">
      <c r="A16" s="81" t="str">
        <f ca="1" t="shared" ref="A16:A21" si="6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81" t="str">
        <f>业务规则确定!B9</f>
        <v>票务政策会签</v>
      </c>
      <c r="C16" s="81" t="str">
        <f>业务规则确定!C9</f>
        <v>与运营公司沟通</v>
      </c>
      <c r="D16" s="81" t="str">
        <f>业务规则确定!D9</f>
        <v>张登、杨森</v>
      </c>
      <c r="E16" s="81">
        <f>业务规则确定!E9</f>
        <v>0</v>
      </c>
      <c r="F16" s="95">
        <f>业务规则确定!F9</f>
        <v>43179</v>
      </c>
      <c r="G16" s="95">
        <f>业务规则确定!G9</f>
        <v>43218</v>
      </c>
      <c r="H16" s="96">
        <f>业务规则确定!H9</f>
        <v>40</v>
      </c>
      <c r="I16" s="127">
        <f>业务规则确定!I9</f>
        <v>29</v>
      </c>
      <c r="J16" s="96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</row>
    <row r="17" s="4" customFormat="1" ht="16.5" spans="1:143">
      <c r="A17" s="81" t="str">
        <f ca="1" t="shared" si="6"/>
        <v>2.2</v>
      </c>
      <c r="B17" s="81" t="str">
        <f>业务规则确定!B10</f>
        <v>业务规则会签</v>
      </c>
      <c r="C17" s="81" t="str">
        <f>业务规则确定!C10</f>
        <v>与运营公司沟通</v>
      </c>
      <c r="D17" s="81" t="str">
        <f>业务规则确定!D10</f>
        <v>张登、杨森</v>
      </c>
      <c r="E17" s="81">
        <f>业务规则确定!E10</f>
        <v>0</v>
      </c>
      <c r="F17" s="95">
        <f>业务规则确定!F10</f>
        <v>43179</v>
      </c>
      <c r="G17" s="95">
        <f>业务规则确定!G10</f>
        <v>43218</v>
      </c>
      <c r="H17" s="96">
        <f>业务规则确定!H10</f>
        <v>40</v>
      </c>
      <c r="I17" s="127">
        <f>业务规则确定!I10</f>
        <v>29</v>
      </c>
      <c r="J17" s="96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</row>
    <row r="18" s="4" customFormat="1" ht="16.5" spans="1:143">
      <c r="A18" s="81" t="str">
        <f ca="1" t="shared" si="6"/>
        <v>2.3</v>
      </c>
      <c r="B18" s="81" t="str">
        <f>业务规则确定!B11</f>
        <v>站点编码</v>
      </c>
      <c r="C18" s="81" t="str">
        <f>业务规则确定!C11</f>
        <v>与运营公司沟通</v>
      </c>
      <c r="D18" s="81" t="str">
        <f>业务规则确定!D11</f>
        <v>张登、杨森</v>
      </c>
      <c r="E18" s="81">
        <f>业务规则确定!E11</f>
        <v>0</v>
      </c>
      <c r="F18" s="95">
        <f>业务规则确定!F11</f>
        <v>43179</v>
      </c>
      <c r="G18" s="95">
        <f>业务规则确定!G11</f>
        <v>43218</v>
      </c>
      <c r="H18" s="96">
        <f>业务规则确定!H11</f>
        <v>40</v>
      </c>
      <c r="I18" s="127">
        <f>业务规则确定!I11</f>
        <v>29</v>
      </c>
      <c r="J18" s="96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</row>
    <row r="19" s="4" customFormat="1" ht="16.5" spans="1:143">
      <c r="A19" s="81" t="str">
        <f ca="1" t="shared" si="6"/>
        <v>2.4</v>
      </c>
      <c r="B19" s="81" t="str">
        <f>业务规则确定!B12</f>
        <v>闸机设备信息编码</v>
      </c>
      <c r="C19" s="81" t="str">
        <f>业务规则确定!C12</f>
        <v>与运营公司沟通</v>
      </c>
      <c r="D19" s="81" t="str">
        <f>业务规则确定!D12</f>
        <v>张登、杨森</v>
      </c>
      <c r="E19" s="81">
        <f>业务规则确定!E12</f>
        <v>0</v>
      </c>
      <c r="F19" s="95">
        <f>业务规则确定!F12</f>
        <v>43179</v>
      </c>
      <c r="G19" s="95">
        <f>业务规则确定!G12</f>
        <v>43218</v>
      </c>
      <c r="H19" s="96">
        <f>业务规则确定!H12</f>
        <v>40</v>
      </c>
      <c r="I19" s="127">
        <f>业务规则确定!I12</f>
        <v>29</v>
      </c>
      <c r="J19" s="96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</row>
    <row r="20" s="3" customFormat="1" ht="16.5" spans="1:143">
      <c r="A20" s="118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118" t="str">
        <f>二维码过闸项目建设!B8</f>
        <v>二维码过闸项目建设</v>
      </c>
      <c r="C20" s="118"/>
      <c r="D20" s="118" t="str">
        <f>二维码过闸项目建设!D8</f>
        <v>惠鹏程</v>
      </c>
      <c r="E20" s="118">
        <f>二维码过闸项目建设!E8</f>
        <v>0</v>
      </c>
      <c r="F20" s="121">
        <f>二维码过闸项目建设!F8</f>
        <v>43179</v>
      </c>
      <c r="G20" s="121">
        <f>二维码过闸项目建设!G8</f>
        <v>43261</v>
      </c>
      <c r="H20" s="119">
        <f>二维码过闸项目建设!H8</f>
        <v>83</v>
      </c>
      <c r="I20" s="119">
        <f>二维码过闸项目建设!I8</f>
        <v>59</v>
      </c>
      <c r="J20" s="119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</row>
    <row r="21" s="4" customFormat="1" ht="16.5" spans="1:143">
      <c r="A21" s="81" t="str">
        <f ca="1" t="shared" si="6"/>
        <v>3.1</v>
      </c>
      <c r="B21" s="81" t="str">
        <f>二维码过闸项目建设!B9</f>
        <v>二维码过闸系统建设需求书</v>
      </c>
      <c r="C21" s="81" t="str">
        <f>二维码过闸项目建设!C9</f>
        <v>软硬件需求、资料需求</v>
      </c>
      <c r="D21" s="81"/>
      <c r="E21" s="81">
        <f>二维码过闸项目建设!E9</f>
        <v>0</v>
      </c>
      <c r="F21" s="95">
        <f>二维码过闸项目建设!F9</f>
        <v>43184</v>
      </c>
      <c r="G21" s="95">
        <f>二维码过闸项目建设!G9</f>
        <v>43196</v>
      </c>
      <c r="H21" s="96">
        <f>二维码过闸项目建设!H9</f>
        <v>13</v>
      </c>
      <c r="I21" s="127">
        <f>二维码过闸项目建设!I9</f>
        <v>10</v>
      </c>
      <c r="J21" s="96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</row>
    <row r="22" s="4" customFormat="1" ht="16.5" spans="1:143">
      <c r="A22" s="122">
        <v>4.2</v>
      </c>
      <c r="B22" s="81" t="str">
        <f>二维码过闸项目建设!B10</f>
        <v>二维码过闸系统建设方案确认</v>
      </c>
      <c r="C22" s="81" t="str">
        <f>二维码过闸项目建设!C10</f>
        <v>投资、可行性、等</v>
      </c>
      <c r="D22" s="81"/>
      <c r="E22" s="81">
        <f>二维码过闸项目建设!E10</f>
        <v>0</v>
      </c>
      <c r="F22" s="95">
        <f>二维码过闸项目建设!F10</f>
        <v>43197</v>
      </c>
      <c r="G22" s="95">
        <f>二维码过闸项目建设!G10</f>
        <v>43201</v>
      </c>
      <c r="H22" s="96">
        <f>二维码过闸项目建设!H10</f>
        <v>5</v>
      </c>
      <c r="I22" s="127">
        <f>二维码过闸项目建设!I10</f>
        <v>3</v>
      </c>
      <c r="J22" s="96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</row>
    <row r="23" s="4" customFormat="1" ht="16.5" spans="1:143">
      <c r="A23" s="81" t="str">
        <f ca="1" t="shared" ref="A23:A28" si="7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4.3</v>
      </c>
      <c r="B23" s="81" t="str">
        <f>二维码过闸项目建设!B11</f>
        <v>二维码系统建设集成确认</v>
      </c>
      <c r="C23" s="81" t="str">
        <f>二维码过闸项目建设!C11</f>
        <v>招投标流程、城轨流程</v>
      </c>
      <c r="D23" s="81"/>
      <c r="E23" s="81">
        <f>二维码过闸项目建设!E11</f>
        <v>0</v>
      </c>
      <c r="F23" s="95">
        <f>二维码过闸项目建设!F11</f>
        <v>43202</v>
      </c>
      <c r="G23" s="95">
        <f>二维码过闸项目建设!G11</f>
        <v>43217</v>
      </c>
      <c r="H23" s="96">
        <f>二维码过闸项目建设!H11</f>
        <v>16</v>
      </c>
      <c r="I23" s="127">
        <f>二维码过闸项目建设!I11</f>
        <v>12</v>
      </c>
      <c r="J23" s="96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</row>
    <row r="24" s="4" customFormat="1" ht="16.5" spans="1:143">
      <c r="A24" s="81" t="str">
        <f ca="1" t="shared" si="7"/>
        <v>4.4</v>
      </c>
      <c r="B24" s="81" t="str">
        <f>二维码过闸项目建设!B12</f>
        <v>二维码扫码过闸系统建设</v>
      </c>
      <c r="C24" s="81" t="str">
        <f>二维码过闸项目建设!C12</f>
        <v>中标单位执行</v>
      </c>
      <c r="D24" s="81"/>
      <c r="E24" s="81">
        <f>二维码过闸项目建设!E12</f>
        <v>0</v>
      </c>
      <c r="F24" s="95">
        <f>二维码过闸项目建设!F12</f>
        <v>43218</v>
      </c>
      <c r="G24" s="95">
        <f>二维码过闸项目建设!G12</f>
        <v>43257</v>
      </c>
      <c r="H24" s="96">
        <f>二维码过闸项目建设!H12</f>
        <v>40</v>
      </c>
      <c r="I24" s="127">
        <f>二维码过闸项目建设!I12</f>
        <v>28</v>
      </c>
      <c r="J24" s="96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</row>
    <row r="25" s="4" customFormat="1" ht="16.5" spans="1:143">
      <c r="A25" s="81" t="str">
        <f ca="1" t="shared" si="7"/>
        <v>4.5</v>
      </c>
      <c r="B25" s="81" t="str">
        <f>二维码过闸项目建设!B13</f>
        <v>多元化支付平台软件开发</v>
      </c>
      <c r="C25" s="81" t="str">
        <f>二维码过闸项目建设!C13</f>
        <v>软件开发</v>
      </c>
      <c r="D25" s="81" t="str">
        <f>二维码过闸项目建设!D13</f>
        <v>张登</v>
      </c>
      <c r="E25" s="81" t="e">
        <f>二维码过闸项目建设!E13</f>
        <v>#REF!</v>
      </c>
      <c r="F25" s="95">
        <f>二维码过闸项目建设!F13</f>
        <v>43218</v>
      </c>
      <c r="G25" s="95">
        <f>二维码过闸项目建设!G13</f>
        <v>43237</v>
      </c>
      <c r="H25" s="96">
        <f>二维码过闸项目建设!H13</f>
        <v>20</v>
      </c>
      <c r="I25" s="127">
        <f>二维码过闸项目建设!I13</f>
        <v>14</v>
      </c>
      <c r="J25" s="96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</row>
    <row r="26" s="4" customFormat="1" ht="16.5" spans="1:143">
      <c r="A26" s="81" t="str">
        <f ca="1" t="shared" si="7"/>
        <v>4.6</v>
      </c>
      <c r="B26" s="81" t="str">
        <f>二维码过闸项目建设!B14</f>
        <v>AFC系统软件升级</v>
      </c>
      <c r="C26" s="81" t="str">
        <f>二维码过闸项目建设!C14</f>
        <v>AFC集成商对原系统进行升级</v>
      </c>
      <c r="D26" s="81" t="str">
        <f>二维码过闸项目建设!D14</f>
        <v>张登、博宁福田</v>
      </c>
      <c r="E26" s="81" t="e">
        <f>二维码过闸项目建设!E14</f>
        <v>#REF!</v>
      </c>
      <c r="F26" s="95">
        <f>二维码过闸项目建设!F14</f>
        <v>43218</v>
      </c>
      <c r="G26" s="95">
        <f>二维码过闸项目建设!G14</f>
        <v>43262</v>
      </c>
      <c r="H26" s="96">
        <f>二维码过闸项目建设!H14</f>
        <v>45</v>
      </c>
      <c r="I26" s="127">
        <f>二维码过闸项目建设!I14</f>
        <v>31</v>
      </c>
      <c r="J26" s="96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</row>
    <row r="27" s="4" customFormat="1" ht="16.5" spans="1:143">
      <c r="A27" s="81" t="str">
        <f ca="1" t="shared" si="7"/>
        <v>4.7</v>
      </c>
      <c r="B27" s="81" t="str">
        <f>二维码过闸项目建设!B15</f>
        <v>ACC系统软件升级</v>
      </c>
      <c r="C27" s="81" t="str">
        <f>二维码过闸项目建设!C15</f>
        <v>ACC集成商对原系统进行升级</v>
      </c>
      <c r="D27" s="81" t="str">
        <f>二维码过闸项目建设!D15</f>
        <v>张登、博宁福田</v>
      </c>
      <c r="E27" s="81" t="e">
        <f>二维码过闸项目建设!E15</f>
        <v>#REF!</v>
      </c>
      <c r="F27" s="95">
        <f>二维码过闸项目建设!F15</f>
        <v>43218</v>
      </c>
      <c r="G27" s="95">
        <f>二维码过闸项目建设!G15</f>
        <v>43262</v>
      </c>
      <c r="H27" s="96">
        <f>二维码过闸项目建设!H15</f>
        <v>45</v>
      </c>
      <c r="I27" s="127">
        <f>二维码过闸项目建设!I15</f>
        <v>31</v>
      </c>
      <c r="J27" s="96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</row>
    <row r="28" s="4" customFormat="1" ht="16.5" spans="1:143">
      <c r="A28" s="81" t="str">
        <f ca="1" t="shared" si="7"/>
        <v>4.8</v>
      </c>
      <c r="B28" s="81" t="str">
        <f>二维码过闸项目建设!B16</f>
        <v>二维码过闸系统调试</v>
      </c>
      <c r="C28" s="81" t="str">
        <f>二维码过闸项目建设!C16</f>
        <v>小码与建设单位流程</v>
      </c>
      <c r="D28" s="81"/>
      <c r="E28" s="81">
        <f>二维码过闸项目建设!E16</f>
        <v>0</v>
      </c>
      <c r="F28" s="95">
        <f>二维码过闸项目建设!F16</f>
        <v>43247</v>
      </c>
      <c r="G28" s="95">
        <f>二维码过闸项目建设!G16</f>
        <v>43250</v>
      </c>
      <c r="H28" s="96">
        <f>二维码过闸项目建设!H16</f>
        <v>4</v>
      </c>
      <c r="I28" s="127">
        <f>二维码过闸项目建设!I16</f>
        <v>3</v>
      </c>
      <c r="J28" s="96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</row>
    <row r="29" s="3" customFormat="1" ht="16.5" spans="1:143">
      <c r="A29" s="118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118" t="str">
        <f>站点建设部署!B8</f>
        <v>站点建设部署</v>
      </c>
      <c r="C29" s="118"/>
      <c r="D29" s="118" t="str">
        <f>站点建设部署!D8</f>
        <v>于浩洋</v>
      </c>
      <c r="E29" s="118">
        <f>站点建设部署!E8</f>
        <v>0</v>
      </c>
      <c r="F29" s="121">
        <f>站点建设部署!F8</f>
        <v>43250</v>
      </c>
      <c r="G29" s="121">
        <f>站点建设部署!G8</f>
        <v>43258</v>
      </c>
      <c r="H29" s="119">
        <f>站点建设部署!H8</f>
        <v>9</v>
      </c>
      <c r="I29" s="119">
        <f>站点建设部署!I8</f>
        <v>7</v>
      </c>
      <c r="J29" s="118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</row>
    <row r="30" s="4" customFormat="1" ht="16.5" spans="1:143">
      <c r="A30" s="81" t="str">
        <f ca="1" t="shared" ref="A30:A35" si="8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81" t="str">
        <f>站点建设部署!B9</f>
        <v>一个站点闸机部署-施工部署</v>
      </c>
      <c r="C30" s="81" t="str">
        <f>站点建设部署!C9</f>
        <v>站点安装部署</v>
      </c>
      <c r="D30" s="81" t="str">
        <f>站点建设部署!D9</f>
        <v>项目经理</v>
      </c>
      <c r="E30" s="81">
        <f>站点建设部署!E9</f>
        <v>0</v>
      </c>
      <c r="F30" s="95">
        <f>站点建设部署!F9</f>
        <v>43251</v>
      </c>
      <c r="G30" s="95">
        <f>站点建设部署!G9</f>
        <v>43255</v>
      </c>
      <c r="H30" s="96">
        <f>站点建设部署!H9</f>
        <v>5</v>
      </c>
      <c r="I30" s="127">
        <f>站点建设部署!I9</f>
        <v>3</v>
      </c>
      <c r="J30" s="96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</row>
    <row r="31" s="4" customFormat="1" ht="16.5" spans="1:143">
      <c r="A31" s="81" t="str">
        <f ca="1" t="shared" si="8"/>
        <v>5.2</v>
      </c>
      <c r="B31" s="81" t="str">
        <f>站点建设部署!B10</f>
        <v>一个站点、手持设备部署</v>
      </c>
      <c r="C31" s="81" t="str">
        <f>站点建设部署!C10</f>
        <v>站点安装部署</v>
      </c>
      <c r="D31" s="81" t="str">
        <f>站点建设部署!D10</f>
        <v>项目经理</v>
      </c>
      <c r="E31" s="81">
        <f>站点建设部署!E10</f>
        <v>0</v>
      </c>
      <c r="F31" s="95">
        <f>站点建设部署!F10</f>
        <v>43252</v>
      </c>
      <c r="G31" s="95">
        <f>站点建设部署!G10</f>
        <v>43256</v>
      </c>
      <c r="H31" s="96">
        <f>站点建设部署!H10</f>
        <v>5</v>
      </c>
      <c r="I31" s="127">
        <f>站点建设部署!I10</f>
        <v>3</v>
      </c>
      <c r="J31" s="96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</row>
    <row r="32" s="4" customFormat="1" ht="16.5" spans="1:143">
      <c r="A32" s="81" t="str">
        <f ca="1" t="shared" si="8"/>
        <v>5.3</v>
      </c>
      <c r="B32" s="81" t="str">
        <f>站点建设部署!B11</f>
        <v>一个站点软件联调</v>
      </c>
      <c r="C32" s="81" t="str">
        <f>站点建设部署!C11</f>
        <v>整体功能调试</v>
      </c>
      <c r="D32" s="81" t="str">
        <f>站点建设部署!D11</f>
        <v>项目经理</v>
      </c>
      <c r="E32" s="81">
        <f>站点建设部署!E11</f>
        <v>0</v>
      </c>
      <c r="F32" s="95">
        <f>站点建设部署!F11</f>
        <v>43253</v>
      </c>
      <c r="G32" s="95">
        <f>站点建设部署!G11</f>
        <v>43253</v>
      </c>
      <c r="H32" s="96">
        <f>站点建设部署!H11</f>
        <v>1</v>
      </c>
      <c r="I32" s="127">
        <f>站点建设部署!I11</f>
        <v>0</v>
      </c>
      <c r="J32" s="96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</row>
    <row r="33" s="4" customFormat="1" ht="16.5" spans="1:143">
      <c r="A33" s="81" t="str">
        <f ca="1" t="shared" si="8"/>
        <v>5.4</v>
      </c>
      <c r="B33" s="81" t="str">
        <f>站点建设部署!B12</f>
        <v>全线闸机施工部署</v>
      </c>
      <c r="C33" s="81"/>
      <c r="D33" s="81" t="str">
        <f>站点建设部署!D12</f>
        <v>项目经理</v>
      </c>
      <c r="E33" s="81">
        <f>站点建设部署!E12</f>
        <v>0</v>
      </c>
      <c r="F33" s="95">
        <f>站点建设部署!F12</f>
        <v>43254</v>
      </c>
      <c r="G33" s="95">
        <f>站点建设部署!G12</f>
        <v>43258</v>
      </c>
      <c r="H33" s="96">
        <f>站点建设部署!H12</f>
        <v>5</v>
      </c>
      <c r="I33" s="127">
        <f>站点建设部署!I12</f>
        <v>4</v>
      </c>
      <c r="J33" s="96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</row>
    <row r="34" s="4" customFormat="1" ht="16.5" spans="1:143">
      <c r="A34" s="81" t="str">
        <f ca="1" t="shared" si="8"/>
        <v>5.5</v>
      </c>
      <c r="B34" s="81" t="str">
        <f>站点建设部署!B13</f>
        <v>站点票亭手持设备部署</v>
      </c>
      <c r="C34" s="81"/>
      <c r="D34" s="81"/>
      <c r="E34" s="81">
        <f>站点建设部署!E13</f>
        <v>0</v>
      </c>
      <c r="F34" s="95">
        <f>站点建设部署!F13</f>
        <v>43255</v>
      </c>
      <c r="G34" s="95">
        <f>站点建设部署!G13</f>
        <v>43255</v>
      </c>
      <c r="H34" s="96">
        <f>站点建设部署!H13</f>
        <v>1</v>
      </c>
      <c r="I34" s="127">
        <f>站点建设部署!I13</f>
        <v>1</v>
      </c>
      <c r="J34" s="96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</row>
    <row r="35" s="4" customFormat="1" ht="16.5" spans="1:143">
      <c r="A35" s="81" t="str">
        <f ca="1" t="shared" si="8"/>
        <v>5.6</v>
      </c>
      <c r="B35" s="81" t="s">
        <v>61</v>
      </c>
      <c r="C35" s="81"/>
      <c r="D35" s="81" t="s">
        <v>62</v>
      </c>
      <c r="E35" s="81">
        <f>站点建设部署!E14</f>
        <v>0</v>
      </c>
      <c r="F35" s="95">
        <f>站点建设部署!F14</f>
        <v>43256</v>
      </c>
      <c r="G35" s="95">
        <f>站点建设部署!G14</f>
        <v>43259</v>
      </c>
      <c r="H35" s="96">
        <f>站点建设部署!H14</f>
        <v>4</v>
      </c>
      <c r="I35" s="127">
        <f>站点建设部署!I14</f>
        <v>4</v>
      </c>
      <c r="J35" s="96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</row>
    <row r="36" s="3" customFormat="1" ht="16.5" spans="1:143">
      <c r="A36" s="118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118" t="str">
        <f>APP开发!B8</f>
        <v>APP开发</v>
      </c>
      <c r="C36" s="119"/>
      <c r="D36" s="120" t="str">
        <f>APP开发!D8</f>
        <v>何广宁</v>
      </c>
      <c r="E36" s="118">
        <f>APP开发!E8</f>
        <v>0</v>
      </c>
      <c r="F36" s="121">
        <f>APP开发!F8</f>
        <v>43160</v>
      </c>
      <c r="G36" s="121">
        <f>APP开发!G8</f>
        <v>43280</v>
      </c>
      <c r="H36" s="119">
        <f>APP开发!H8</f>
        <v>121</v>
      </c>
      <c r="I36" s="119">
        <f>APP开发!I8</f>
        <v>87</v>
      </c>
      <c r="J36" s="119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</row>
    <row r="37" s="4" customFormat="1" ht="16.5" spans="1:143">
      <c r="A37" s="81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81" t="str">
        <f>APP开发!B9</f>
        <v>APP开发功能确认</v>
      </c>
      <c r="C37" s="81" t="str">
        <f>APP开发!C9</f>
        <v>运营服务功能与商业功能兼顾</v>
      </c>
      <c r="D37" s="81" t="str">
        <f>APP开发!D9</f>
        <v>刘敬、阮吉</v>
      </c>
      <c r="E37" s="81">
        <f>APP开发!E9</f>
        <v>0</v>
      </c>
      <c r="F37" s="95">
        <f>APP开发!F9</f>
        <v>43160</v>
      </c>
      <c r="G37" s="95">
        <f>APP开发!G9</f>
        <v>43184</v>
      </c>
      <c r="H37" s="96">
        <f>APP开发!H9</f>
        <v>25</v>
      </c>
      <c r="I37" s="127">
        <f>APP开发!I9</f>
        <v>17</v>
      </c>
      <c r="J37" s="96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</row>
    <row r="38" s="4" customFormat="1" ht="16.5" spans="1:143">
      <c r="A38" s="81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6.2</v>
      </c>
      <c r="B38" s="81" t="str">
        <f>APP开发!B10</f>
        <v>功能模块确定</v>
      </c>
      <c r="C38" s="81" t="str">
        <f>APP开发!C10</f>
        <v>模块确定和架构设计</v>
      </c>
      <c r="D38" s="81" t="str">
        <f>APP开发!D10</f>
        <v>刘敬、阮吉</v>
      </c>
      <c r="E38" s="81">
        <f>APP开发!E10</f>
        <v>0</v>
      </c>
      <c r="F38" s="95">
        <f>APP开发!F10</f>
        <v>43185</v>
      </c>
      <c r="G38" s="95">
        <f>APP开发!G10</f>
        <v>43193</v>
      </c>
      <c r="H38" s="96">
        <f>APP开发!H10</f>
        <v>9</v>
      </c>
      <c r="I38" s="127">
        <f>APP开发!I10</f>
        <v>7</v>
      </c>
      <c r="J38" s="96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</row>
    <row r="39" s="4" customFormat="1" ht="16.5" spans="1:143">
      <c r="A39" s="81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6.3</v>
      </c>
      <c r="B39" s="81" t="str">
        <f>APP开发!B11</f>
        <v>APP软件编写</v>
      </c>
      <c r="C39" s="81" t="str">
        <f>APP开发!C11</f>
        <v>软件编写，时间需30天</v>
      </c>
      <c r="D39" s="81" t="str">
        <f>APP开发!D11</f>
        <v>刘敬、阮吉</v>
      </c>
      <c r="E39" s="81">
        <f>APP开发!E11</f>
        <v>0</v>
      </c>
      <c r="F39" s="95">
        <f>APP开发!F11</f>
        <v>43194</v>
      </c>
      <c r="G39" s="95">
        <f>APP开发!G11</f>
        <v>43233</v>
      </c>
      <c r="H39" s="96">
        <f>APP开发!H11</f>
        <v>40</v>
      </c>
      <c r="I39" s="127">
        <f>APP开发!I11</f>
        <v>28</v>
      </c>
      <c r="J39" s="96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</row>
    <row r="40" s="4" customFormat="1" ht="16.5" spans="1:143">
      <c r="A40" s="81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6.4</v>
      </c>
      <c r="B40" s="81" t="str">
        <f>APP开发!B12</f>
        <v>APP测试联调</v>
      </c>
      <c r="C40" s="81" t="str">
        <f>APP开发!C12</f>
        <v>测试</v>
      </c>
      <c r="D40" s="81" t="str">
        <f>APP开发!D12</f>
        <v>刘敬、阮吉</v>
      </c>
      <c r="E40" s="81">
        <f>APP开发!E12</f>
        <v>0</v>
      </c>
      <c r="F40" s="95">
        <f>APP开发!F12</f>
        <v>43234</v>
      </c>
      <c r="G40" s="95">
        <f>APP开发!G12</f>
        <v>43235</v>
      </c>
      <c r="H40" s="96">
        <f>APP开发!H12</f>
        <v>2</v>
      </c>
      <c r="I40" s="127">
        <f>APP开发!I12</f>
        <v>2</v>
      </c>
      <c r="J40" s="96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</row>
    <row r="41" s="4" customFormat="1" ht="16.5" spans="1:143">
      <c r="A41" s="81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6.5</v>
      </c>
      <c r="B41" s="81" t="str">
        <f>APP开发!B13</f>
        <v>APP推广</v>
      </c>
      <c r="C41" s="81" t="s">
        <v>63</v>
      </c>
      <c r="D41" s="84" t="s">
        <v>64</v>
      </c>
      <c r="E41" s="81">
        <f>APP开发!E13</f>
        <v>0</v>
      </c>
      <c r="F41" s="95">
        <f>APP开发!F13</f>
        <v>43236</v>
      </c>
      <c r="G41" s="95">
        <f>APP开发!G13</f>
        <v>43281</v>
      </c>
      <c r="H41" s="96">
        <f>APP开发!H13</f>
        <v>46</v>
      </c>
      <c r="I41" s="127">
        <f>APP开发!I13</f>
        <v>33</v>
      </c>
      <c r="J41" s="96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</row>
    <row r="42" s="3" customFormat="1" ht="16.5" spans="1:143">
      <c r="A42" s="118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118" t="str">
        <f>联调测试!B8</f>
        <v>联调测试</v>
      </c>
      <c r="C42" s="119"/>
      <c r="D42" s="120" t="str">
        <f>联调测试!D8</f>
        <v>惠鹏程</v>
      </c>
      <c r="E42" s="118">
        <f>联调测试!E8</f>
        <v>0</v>
      </c>
      <c r="F42" s="121">
        <f>联调测试!F8</f>
        <v>43250</v>
      </c>
      <c r="G42" s="121">
        <f>联调测试!G8</f>
        <v>43262</v>
      </c>
      <c r="H42" s="119">
        <f>联调测试!H8</f>
        <v>13</v>
      </c>
      <c r="I42" s="119">
        <f>联调测试!I8</f>
        <v>9</v>
      </c>
      <c r="J42" s="119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</row>
    <row r="43" s="4" customFormat="1" ht="16.5" spans="1:143">
      <c r="A43" s="81" t="str">
        <f ca="1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81" t="str">
        <f>联调测试!B9</f>
        <v>站级联调测试方案审核</v>
      </c>
      <c r="C43" s="81" t="str">
        <f>联调测试!C9</f>
        <v>提交方案由业主单位审核</v>
      </c>
      <c r="D43" s="81" t="str">
        <f>联调测试!D9</f>
        <v>张登、博宁福田</v>
      </c>
      <c r="E43" s="81">
        <f>联调测试!E9</f>
        <v>0</v>
      </c>
      <c r="F43" s="95">
        <f>联调测试!F9</f>
        <v>43250</v>
      </c>
      <c r="G43" s="95">
        <f>联调测试!G9</f>
        <v>43250</v>
      </c>
      <c r="H43" s="96">
        <f>联调测试!H9</f>
        <v>1</v>
      </c>
      <c r="I43" s="127">
        <f>联调测试!I9</f>
        <v>1</v>
      </c>
      <c r="J43" s="96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</row>
    <row r="44" s="4" customFormat="1" ht="16.5" spans="1:143">
      <c r="A44" s="81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7.2</v>
      </c>
      <c r="B44" s="81" t="str">
        <f>联调测试!B10</f>
        <v>站级联调测试</v>
      </c>
      <c r="C44" s="81"/>
      <c r="D44" s="81" t="str">
        <f>联调测试!D10</f>
        <v>张登、博宁福田</v>
      </c>
      <c r="E44" s="81">
        <f>联调测试!E10</f>
        <v>0</v>
      </c>
      <c r="F44" s="95">
        <f>联调测试!F10</f>
        <v>43251</v>
      </c>
      <c r="G44" s="95">
        <f>联调测试!G10</f>
        <v>43256</v>
      </c>
      <c r="H44" s="96">
        <f>联调测试!H10</f>
        <v>6</v>
      </c>
      <c r="I44" s="127">
        <f>联调测试!I10</f>
        <v>4</v>
      </c>
      <c r="J44" s="96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</row>
    <row r="45" s="4" customFormat="1" ht="16.5" spans="1:143">
      <c r="A45" s="81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7.3</v>
      </c>
      <c r="B45" s="81" t="str">
        <f>联调测试!B11</f>
        <v>线网级联调测试方案审核</v>
      </c>
      <c r="C45" s="81" t="str">
        <f>联调测试!C11</f>
        <v>提交方案由业主单位审核</v>
      </c>
      <c r="D45" s="81" t="str">
        <f>联调测试!D11</f>
        <v>张登、博宁福田</v>
      </c>
      <c r="E45" s="81">
        <f>联调测试!E11</f>
        <v>0</v>
      </c>
      <c r="F45" s="95">
        <f>联调测试!F11</f>
        <v>43252</v>
      </c>
      <c r="G45" s="95">
        <f>联调测试!G11</f>
        <v>43255</v>
      </c>
      <c r="H45" s="96">
        <f>联调测试!H11</f>
        <v>4</v>
      </c>
      <c r="I45" s="127">
        <f>联调测试!I11</f>
        <v>2</v>
      </c>
      <c r="J45" s="96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</row>
    <row r="46" s="4" customFormat="1" ht="16.5" spans="1:143">
      <c r="A46" s="81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7.4</v>
      </c>
      <c r="B46" s="81" t="str">
        <f>联调测试!B12</f>
        <v>线网级联调测试</v>
      </c>
      <c r="C46" s="81"/>
      <c r="D46" s="81" t="str">
        <f>联调测试!D12</f>
        <v>张登、博宁福田</v>
      </c>
      <c r="E46" s="81">
        <f>联调测试!E12</f>
        <v>0</v>
      </c>
      <c r="F46" s="95">
        <f>联调测试!F12</f>
        <v>43256</v>
      </c>
      <c r="G46" s="95">
        <f>联调测试!G12</f>
        <v>43263</v>
      </c>
      <c r="H46" s="96">
        <f>联调测试!H12</f>
        <v>8</v>
      </c>
      <c r="I46" s="127">
        <f>联调测试!I12</f>
        <v>6</v>
      </c>
      <c r="J46" s="96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</row>
    <row r="47" s="3" customFormat="1" ht="16.5" spans="1:143">
      <c r="A47" s="118" t="str">
        <f ca="1">IF(ISERROR(VALUE(SUBSTITUTE(OFFSET(A47,-1,0,1,1),".",""))),"1",IF(ISERROR(FIND("`",SUBSTITUTE(OFFSET(A47,-1,0,1,1),".","`",1))),TEXT(VALUE(OFFSET(A47,-1,0,1,1))+1,"#"),TEXT(VALUE(LEFT(OFFSET(A47,-1,0,1,1),FIND("`",SUBSTITUTE(OFFSET(A47,-1,0,1,1),".","`",1))-1))+1,"#")))</f>
        <v>8</v>
      </c>
      <c r="B47" s="118" t="str">
        <f>'功能验收 '!B8</f>
        <v>功能验收</v>
      </c>
      <c r="C47" s="119"/>
      <c r="D47" s="120" t="str">
        <f>'功能验收 '!D8</f>
        <v>惠鹏程</v>
      </c>
      <c r="E47" s="118">
        <f>'功能验收 '!E8</f>
        <v>0</v>
      </c>
      <c r="F47" s="121">
        <f>'功能验收 '!F8</f>
        <v>43262</v>
      </c>
      <c r="G47" s="121">
        <f>'功能验收 '!G8</f>
        <v>43266</v>
      </c>
      <c r="H47" s="119">
        <f>'功能验收 '!H8</f>
        <v>5</v>
      </c>
      <c r="I47" s="119">
        <f>'功能验收 '!I8</f>
        <v>5</v>
      </c>
      <c r="J47" s="119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</row>
    <row r="48" s="4" customFormat="1" ht="16.5" spans="1:143">
      <c r="A48" s="81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8.1</v>
      </c>
      <c r="B48" s="81" t="str">
        <f>'功能验收 '!B9</f>
        <v>功能验收资料整理</v>
      </c>
      <c r="C48" s="81"/>
      <c r="D48" s="81" t="s">
        <v>62</v>
      </c>
      <c r="E48" s="81">
        <f>'功能验收 '!E9</f>
        <v>0</v>
      </c>
      <c r="F48" s="95">
        <f>'功能验收 '!F9</f>
        <v>43263</v>
      </c>
      <c r="G48" s="95">
        <f>'功能验收 '!G9</f>
        <v>43267</v>
      </c>
      <c r="H48" s="96">
        <f>'功能验收 '!H9</f>
        <v>5</v>
      </c>
      <c r="I48" s="127">
        <f>'功能验收 '!I9</f>
        <v>4</v>
      </c>
      <c r="J48" s="96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</row>
    <row r="49" s="4" customFormat="1" ht="16.5" spans="1:143">
      <c r="A49" s="81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8.2</v>
      </c>
      <c r="B49" s="81" t="str">
        <f>'功能验收 '!B10</f>
        <v>功能验收</v>
      </c>
      <c r="C49" s="81"/>
      <c r="D49" s="81" t="s">
        <v>62</v>
      </c>
      <c r="E49" s="81">
        <f>'功能验收 '!E10</f>
        <v>0</v>
      </c>
      <c r="F49" s="95">
        <f>'功能验收 '!F10</f>
        <v>43264</v>
      </c>
      <c r="G49" s="95">
        <f>'功能验收 '!G10</f>
        <v>43265</v>
      </c>
      <c r="H49" s="96">
        <f>'功能验收 '!H10</f>
        <v>2</v>
      </c>
      <c r="I49" s="127">
        <f>'功能验收 '!I10</f>
        <v>2</v>
      </c>
      <c r="J49" s="96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</row>
    <row r="50" s="3" customFormat="1" ht="16.5" spans="1:143">
      <c r="A50" s="118" t="str">
        <f ca="1">IF(ISERROR(VALUE(SUBSTITUTE(OFFSET(A50,-1,0,1,1),".",""))),"1",IF(ISERROR(FIND("`",SUBSTITUTE(OFFSET(A50,-1,0,1,1),".","`",1))),TEXT(VALUE(OFFSET(A50,-1,0,1,1))+1,"#"),TEXT(VALUE(LEFT(OFFSET(A50,-1,0,1,1),FIND("`",SUBSTITUTE(OFFSET(A50,-1,0,1,1),".","`",1))-1))+1,"#")))</f>
        <v>9</v>
      </c>
      <c r="B50" s="118" t="str">
        <f>灰度测试!B8</f>
        <v>灰度测试</v>
      </c>
      <c r="C50" s="118"/>
      <c r="D50" s="120" t="str">
        <f>灰度测试!D8</f>
        <v>惠鹏程</v>
      </c>
      <c r="E50" s="118">
        <f>灰度测试!E8</f>
        <v>0</v>
      </c>
      <c r="F50" s="121">
        <f>灰度测试!F8</f>
        <v>43263</v>
      </c>
      <c r="G50" s="121">
        <f>灰度测试!G8</f>
        <v>43272</v>
      </c>
      <c r="H50" s="119">
        <f>灰度测试!H8</f>
        <v>10</v>
      </c>
      <c r="I50" s="118">
        <f>灰度测试!I8</f>
        <v>8</v>
      </c>
      <c r="J50" s="118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</row>
    <row r="51" s="4" customFormat="1" ht="16.5" spans="1:143">
      <c r="A51" s="81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9.1</v>
      </c>
      <c r="B51" s="81" t="str">
        <f>灰度测试!B9</f>
        <v>灰度测试计划审核</v>
      </c>
      <c r="C51" s="81" t="s">
        <v>65</v>
      </c>
      <c r="D51" s="81" t="s">
        <v>62</v>
      </c>
      <c r="E51" s="81">
        <f>灰度测试!E9</f>
        <v>0</v>
      </c>
      <c r="F51" s="95">
        <f>灰度测试!F9</f>
        <v>43263</v>
      </c>
      <c r="G51" s="95">
        <f>灰度测试!G9</f>
        <v>43264</v>
      </c>
      <c r="H51" s="96">
        <f>灰度测试!H9</f>
        <v>2</v>
      </c>
      <c r="I51" s="127">
        <f>灰度测试!I9</f>
        <v>2</v>
      </c>
      <c r="J51" s="96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</row>
    <row r="52" s="4" customFormat="1" ht="16.5" spans="1:143">
      <c r="A52" s="81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9.2</v>
      </c>
      <c r="B52" s="81" t="str">
        <f>灰度测试!B10</f>
        <v>灰度测试</v>
      </c>
      <c r="C52" s="81" t="s">
        <v>66</v>
      </c>
      <c r="D52" s="81" t="s">
        <v>62</v>
      </c>
      <c r="E52" s="81">
        <f>灰度测试!E10</f>
        <v>0</v>
      </c>
      <c r="F52" s="95">
        <f>灰度测试!F10</f>
        <v>43264</v>
      </c>
      <c r="G52" s="95">
        <f>灰度测试!G10</f>
        <v>43273</v>
      </c>
      <c r="H52" s="96">
        <f>灰度测试!H10</f>
        <v>10</v>
      </c>
      <c r="I52" s="127">
        <f>灰度测试!I10</f>
        <v>8</v>
      </c>
      <c r="J52" s="96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</row>
    <row r="53" s="3" customFormat="1" ht="16.5" spans="1:143">
      <c r="A53" s="118" t="str">
        <f ca="1">IF(ISERROR(VALUE(SUBSTITUTE(OFFSET(A53,-1,0,1,1),".",""))),"1",IF(ISERROR(FIND("`",SUBSTITUTE(OFFSET(A53,-1,0,1,1),".","`",1))),TEXT(VALUE(OFFSET(A53,-1,0,1,1))+1,"#"),TEXT(VALUE(LEFT(OFFSET(A53,-1,0,1,1),FIND("`",SUBSTITUTE(OFFSET(A53,-1,0,1,1),".","`",1))-1))+1,"#")))</f>
        <v>10</v>
      </c>
      <c r="B53" s="118" t="str">
        <f>'应急预案 '!B8</f>
        <v>应急预案</v>
      </c>
      <c r="C53" s="119"/>
      <c r="D53" s="120" t="str">
        <f>'应急预案 '!D8</f>
        <v>惠鹏程</v>
      </c>
      <c r="E53" s="118">
        <f>'应急预案 '!E8</f>
        <v>0</v>
      </c>
      <c r="F53" s="121">
        <f>'应急预案 '!F8</f>
        <v>43191</v>
      </c>
      <c r="G53" s="121">
        <f>'应急预案 '!G8</f>
        <v>43209</v>
      </c>
      <c r="H53" s="119">
        <f>'应急预案 '!H8</f>
        <v>19</v>
      </c>
      <c r="I53" s="119">
        <f>'应急预案 '!I8</f>
        <v>14</v>
      </c>
      <c r="J53" s="119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</row>
    <row r="54" s="4" customFormat="1" ht="16.5" spans="1:143">
      <c r="A54" s="81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10.1</v>
      </c>
      <c r="B54" s="81" t="str">
        <f>'应急预案 '!B9</f>
        <v>应急预案审核</v>
      </c>
      <c r="C54" s="81" t="s">
        <v>67</v>
      </c>
      <c r="D54" s="81" t="s">
        <v>62</v>
      </c>
      <c r="E54" s="81">
        <f>'应急预案 '!E9</f>
        <v>0</v>
      </c>
      <c r="F54" s="95">
        <f>'应急预案 '!F9</f>
        <v>43191</v>
      </c>
      <c r="G54" s="95">
        <f>'应急预案 '!G9</f>
        <v>43200</v>
      </c>
      <c r="H54" s="96">
        <f>'应急预案 '!H9</f>
        <v>10</v>
      </c>
      <c r="I54" s="127">
        <f>'应急预案 '!I9</f>
        <v>7</v>
      </c>
      <c r="J54" s="96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</row>
    <row r="55" s="4" customFormat="1" ht="16.5" spans="1:143">
      <c r="A55" s="81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10.2</v>
      </c>
      <c r="B55" s="81" t="str">
        <f>'应急预案 '!B10</f>
        <v>应急预案执行</v>
      </c>
      <c r="C55" s="81"/>
      <c r="D55" s="81" t="s">
        <v>62</v>
      </c>
      <c r="E55" s="81">
        <f>'应急预案 '!E10</f>
        <v>0</v>
      </c>
      <c r="F55" s="95">
        <f>'应急预案 '!F10</f>
        <v>43191</v>
      </c>
      <c r="G55" s="95">
        <f>'应急预案 '!G10</f>
        <v>43210</v>
      </c>
      <c r="H55" s="96">
        <f>'应急预案 '!H10</f>
        <v>20</v>
      </c>
      <c r="I55" s="127">
        <f>'应急预案 '!I10</f>
        <v>15</v>
      </c>
      <c r="J55" s="96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</row>
    <row r="56" s="5" customFormat="1" ht="13.5" spans="1:143">
      <c r="A56" s="70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10.3</v>
      </c>
      <c r="B56" s="123" t="s">
        <v>68</v>
      </c>
      <c r="C56" s="123"/>
      <c r="D56" s="124"/>
      <c r="E56" s="72"/>
      <c r="F56" s="125"/>
      <c r="G56" s="125"/>
      <c r="H56" s="85"/>
      <c r="I56" s="128"/>
      <c r="J56" s="129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</row>
    <row r="57" s="3" customFormat="1" ht="16.5" spans="1:143">
      <c r="A57" s="118" t="str">
        <f ca="1">IF(ISERROR(VALUE(SUBSTITUTE(OFFSET(A57,-1,0,1,1),".",""))),"1",IF(ISERROR(FIND("`",SUBSTITUTE(OFFSET(A57,-1,0,1,1),".","`",1))),TEXT(VALUE(OFFSET(A57,-1,0,1,1))+1,"#"),TEXT(VALUE(LEFT(OFFSET(A57,-1,0,1,1),FIND("`",SUBSTITUTE(OFFSET(A57,-1,0,1,1),".","`",1))-1))+1,"#")))</f>
        <v>11</v>
      </c>
      <c r="B57" s="118" t="str">
        <f>'培训 '!B8</f>
        <v>培训</v>
      </c>
      <c r="C57" s="119"/>
      <c r="D57" s="120" t="s">
        <v>62</v>
      </c>
      <c r="E57" s="118">
        <f>'培训 '!E8</f>
        <v>0</v>
      </c>
      <c r="F57" s="121">
        <f>'培训 '!F8</f>
        <v>43210</v>
      </c>
      <c r="G57" s="121">
        <f>'培训 '!G8</f>
        <v>43260</v>
      </c>
      <c r="H57" s="119">
        <f>'培训 '!H8</f>
        <v>51</v>
      </c>
      <c r="I57" s="119">
        <f>'培训 '!I8</f>
        <v>36</v>
      </c>
      <c r="J57" s="119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</row>
    <row r="58" s="4" customFormat="1" ht="16.5" spans="1:143">
      <c r="A58" s="81" t="str">
        <f ca="1">IF(ISERROR(VALUE(SUBSTITUTE(OFFSET(A58,-1,0,1,1),".",""))),"0.1",IF(ISERROR(FIND("`",SUBSTITUTE(OFFSET(A58,-1,0,1,1),".","`",1))),OFFSET(A58,-1,0,1,1)&amp;".1",LEFT(OFFSET(A58,-1,0,1,1),FIND("`",SUBSTITUTE(OFFSET(A58,-1,0,1,1),".","`",1)))&amp;IF(ISERROR(FIND("`",SUBSTITUTE(OFFSET(A58,-1,0,1,1),".","`",2))),VALUE(RIGHT(OFFSET(A58,-1,0,1,1),LEN(OFFSET(A58,-1,0,1,1))-FIND("`",SUBSTITUTE(OFFSET(A58,-1,0,1,1),".","`",1))))+1,VALUE(MID(OFFSET(A58,-1,0,1,1),FIND("`",SUBSTITUTE(OFFSET(A58,-1,0,1,1),".","`",1))+1,(FIND("`",SUBSTITUTE(OFFSET(A58,-1,0,1,1),".","`",2))-FIND("`",SUBSTITUTE(OFFSET(A58,-1,0,1,1),".","`",1))-1)))+1)))</f>
        <v>11.1</v>
      </c>
      <c r="B58" s="81" t="str">
        <f>'培训 '!B9</f>
        <v>培训方案</v>
      </c>
      <c r="C58" s="81"/>
      <c r="D58" s="81" t="s">
        <v>62</v>
      </c>
      <c r="E58" s="81">
        <f>'培训 '!E9</f>
        <v>0</v>
      </c>
      <c r="F58" s="95">
        <f>'培训 '!F9</f>
        <v>43210</v>
      </c>
      <c r="G58" s="95">
        <f>'培训 '!G9</f>
        <v>43255</v>
      </c>
      <c r="H58" s="96">
        <f>'培训 '!H9</f>
        <v>46</v>
      </c>
      <c r="I58" s="127">
        <f>'培训 '!I9</f>
        <v>32</v>
      </c>
      <c r="J58" s="96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</row>
    <row r="59" s="4" customFormat="1" ht="16.5" spans="1:143">
      <c r="A59" s="81" t="str">
        <f ca="1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11.2</v>
      </c>
      <c r="B59" s="81" t="str">
        <f>'培训 '!B10</f>
        <v>培训</v>
      </c>
      <c r="C59" s="81"/>
      <c r="D59" s="81" t="s">
        <v>62</v>
      </c>
      <c r="E59" s="81">
        <f>'培训 '!E10</f>
        <v>0</v>
      </c>
      <c r="F59" s="95">
        <f>'培训 '!F10</f>
        <v>43211</v>
      </c>
      <c r="G59" s="95">
        <f>'培训 '!G10</f>
        <v>43261</v>
      </c>
      <c r="H59" s="96">
        <f>'培训 '!H10</f>
        <v>51</v>
      </c>
      <c r="I59" s="127">
        <f>'培训 '!I10</f>
        <v>35</v>
      </c>
      <c r="J59" s="96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</row>
    <row r="60" s="5" customFormat="1" ht="13.5" spans="1:143">
      <c r="A60" s="70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11.3</v>
      </c>
      <c r="B60" s="123" t="s">
        <v>68</v>
      </c>
      <c r="C60" s="123"/>
      <c r="D60" s="124"/>
      <c r="E60" s="72"/>
      <c r="F60" s="125"/>
      <c r="G60" s="125"/>
      <c r="H60" s="85"/>
      <c r="I60" s="128"/>
      <c r="J60" s="129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</row>
    <row r="61" s="3" customFormat="1" ht="16.5" spans="1:143">
      <c r="A61" s="118" t="str">
        <f ca="1">IF(ISERROR(VALUE(SUBSTITUTE(OFFSET(A61,-1,0,1,1),".",""))),"1",IF(ISERROR(FIND("`",SUBSTITUTE(OFFSET(A61,-1,0,1,1),".","`",1))),TEXT(VALUE(OFFSET(A61,-1,0,1,1))+1,"#"),TEXT(VALUE(LEFT(OFFSET(A61,-1,0,1,1),FIND("`",SUBSTITUTE(OFFSET(A61,-1,0,1,1),".","`",1))-1))+1,"#")))</f>
        <v>12</v>
      </c>
      <c r="B61" s="118" t="str">
        <f>'试运行 '!B8</f>
        <v>试运行</v>
      </c>
      <c r="C61" s="119"/>
      <c r="D61" s="120" t="str">
        <f>'试运行 '!D8</f>
        <v>于浩洋</v>
      </c>
      <c r="E61" s="118">
        <f>'试运行 '!E8</f>
        <v>0</v>
      </c>
      <c r="F61" s="121">
        <f>'试运行 '!F8</f>
        <v>43262</v>
      </c>
      <c r="G61" s="121">
        <f>'试运行 '!G8</f>
        <v>43279</v>
      </c>
      <c r="H61" s="119">
        <f>'试运行 '!H8</f>
        <v>18</v>
      </c>
      <c r="I61" s="119">
        <f>'试运行 '!I8</f>
        <v>14</v>
      </c>
      <c r="J61" s="119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</row>
    <row r="62" s="4" customFormat="1" ht="16.5" spans="1:143">
      <c r="A62" s="81" t="str">
        <f ca="1">IF(ISERROR(VALUE(SUBSTITUTE(OFFSET(A62,-1,0,1,1),".",""))),"0.1",IF(ISERROR(FIND("`",SUBSTITUTE(OFFSET(A62,-1,0,1,1),".","`",1))),OFFSET(A62,-1,0,1,1)&amp;".1",LEFT(OFFSET(A62,-1,0,1,1),FIND("`",SUBSTITUTE(OFFSET(A62,-1,0,1,1),".","`",1)))&amp;IF(ISERROR(FIND("`",SUBSTITUTE(OFFSET(A62,-1,0,1,1),".","`",2))),VALUE(RIGHT(OFFSET(A62,-1,0,1,1),LEN(OFFSET(A62,-1,0,1,1))-FIND("`",SUBSTITUTE(OFFSET(A62,-1,0,1,1),".","`",1))))+1,VALUE(MID(OFFSET(A62,-1,0,1,1),FIND("`",SUBSTITUTE(OFFSET(A62,-1,0,1,1),".","`",1))+1,(FIND("`",SUBSTITUTE(OFFSET(A62,-1,0,1,1),".","`",2))-FIND("`",SUBSTITUTE(OFFSET(A62,-1,0,1,1),".","`",1))-1)))+1)))</f>
        <v>12.1</v>
      </c>
      <c r="B62" s="81" t="str">
        <f>'试运行 '!B9</f>
        <v>试运行方案审核</v>
      </c>
      <c r="C62" s="81"/>
      <c r="D62" s="84" t="s">
        <v>6</v>
      </c>
      <c r="E62" s="81">
        <f>'试运行 '!E9</f>
        <v>0</v>
      </c>
      <c r="F62" s="95">
        <f>'试运行 '!F9</f>
        <v>43262</v>
      </c>
      <c r="G62" s="95">
        <f>'试运行 '!G9</f>
        <v>43265</v>
      </c>
      <c r="H62" s="96">
        <f>'试运行 '!H9</f>
        <v>4</v>
      </c>
      <c r="I62" s="127">
        <f>'试运行 '!I9</f>
        <v>4</v>
      </c>
      <c r="J62" s="96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</row>
    <row r="63" s="4" customFormat="1" ht="16.5" spans="1:143">
      <c r="A63" s="81" t="str">
        <f ca="1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12.2</v>
      </c>
      <c r="B63" s="81" t="str">
        <f>'试运行 '!B10</f>
        <v>上线试运行</v>
      </c>
      <c r="C63" s="81"/>
      <c r="D63" s="84" t="s">
        <v>6</v>
      </c>
      <c r="E63" s="81">
        <f>'试运行 '!E10</f>
        <v>0</v>
      </c>
      <c r="F63" s="95">
        <f>'试运行 '!F10</f>
        <v>43266</v>
      </c>
      <c r="G63" s="95">
        <f>'试运行 '!G10</f>
        <v>43280</v>
      </c>
      <c r="H63" s="96">
        <f>'试运行 '!H10</f>
        <v>15</v>
      </c>
      <c r="I63" s="127">
        <f>'试运行 '!I10</f>
        <v>11</v>
      </c>
      <c r="J63" s="96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</row>
    <row r="64" s="5" customFormat="1" ht="13.5" spans="1:143">
      <c r="A64" s="70" t="str">
        <f ca="1">IF(ISERROR(VALUE(SUBSTITUTE(OFFSET(A64,-1,0,1,1),".",""))),"0.1",IF(ISERROR(FIND("`",SUBSTITUTE(OFFSET(A64,-1,0,1,1),".","`",1))),OFFSET(A64,-1,0,1,1)&amp;".1",LEFT(OFFSET(A64,-1,0,1,1),FIND("`",SUBSTITUTE(OFFSET(A64,-1,0,1,1),".","`",1)))&amp;IF(ISERROR(FIND("`",SUBSTITUTE(OFFSET(A64,-1,0,1,1),".","`",2))),VALUE(RIGHT(OFFSET(A64,-1,0,1,1),LEN(OFFSET(A64,-1,0,1,1))-FIND("`",SUBSTITUTE(OFFSET(A64,-1,0,1,1),".","`",1))))+1,VALUE(MID(OFFSET(A64,-1,0,1,1),FIND("`",SUBSTITUTE(OFFSET(A64,-1,0,1,1),".","`",1))+1,(FIND("`",SUBSTITUTE(OFFSET(A64,-1,0,1,1),".","`",2))-FIND("`",SUBSTITUTE(OFFSET(A64,-1,0,1,1),".","`",1))-1)))+1)))</f>
        <v>12.3</v>
      </c>
      <c r="B64" s="71" t="s">
        <v>68</v>
      </c>
      <c r="C64" s="71"/>
      <c r="D64" s="126"/>
      <c r="E64" s="72"/>
      <c r="F64" s="73"/>
      <c r="G64" s="73"/>
      <c r="H64" s="85"/>
      <c r="I64" s="78"/>
      <c r="J64" s="86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</row>
  </sheetData>
  <sheetProtection algorithmName="SHA-512" hashValue="RbwInP7Af3ZuN0o8y+wF7GFuIkq1r6uhXnhldcQYQIJKJAEnwcaPxQIwB0UWeIC2T2jqZZDPg5/qEIIGbeLQhw==" saltValue="8eSPAErhZpEt+EIHpjFa8Q==" spinCount="100000" sheet="1" objects="1"/>
  <mergeCells count="42">
    <mergeCell ref="A1:G1"/>
    <mergeCell ref="A2:B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</mergeCells>
  <conditionalFormatting sqref="K7:BN7">
    <cfRule type="expression" dxfId="0" priority="138">
      <formula>AND(TODAY()&gt;=K4,TODAY()&lt;L4)</formula>
    </cfRule>
  </conditionalFormatting>
  <conditionalFormatting sqref="BO7:BU7">
    <cfRule type="expression" dxfId="0" priority="107">
      <formula>AND(TODAY()&gt;=BO4,TODAY()&lt;BP4)</formula>
    </cfRule>
  </conditionalFormatting>
  <conditionalFormatting sqref="BV7:CB7">
    <cfRule type="expression" dxfId="0" priority="104">
      <formula>AND(TODAY()&gt;=BV4,TODAY()&lt;BW4)</formula>
    </cfRule>
  </conditionalFormatting>
  <conditionalFormatting sqref="CC7:CI7">
    <cfRule type="expression" dxfId="0" priority="101">
      <formula>AND(TODAY()&gt;=CC4,TODAY()&lt;CD4)</formula>
    </cfRule>
  </conditionalFormatting>
  <conditionalFormatting sqref="CJ7:CP7">
    <cfRule type="expression" dxfId="0" priority="98">
      <formula>AND(TODAY()&gt;=CJ4,TODAY()&lt;CK4)</formula>
    </cfRule>
  </conditionalFormatting>
  <conditionalFormatting sqref="CQ7:CW7">
    <cfRule type="expression" dxfId="0" priority="95">
      <formula>AND(TODAY()&gt;=CQ4,TODAY()&lt;CR4)</formula>
    </cfRule>
  </conditionalFormatting>
  <conditionalFormatting sqref="CX7:DD7">
    <cfRule type="expression" dxfId="0" priority="92">
      <formula>AND(TODAY()&gt;=CX4,TODAY()&lt;CY4)</formula>
    </cfRule>
  </conditionalFormatting>
  <conditionalFormatting sqref="DE7:DK7">
    <cfRule type="expression" dxfId="0" priority="89">
      <formula>AND(TODAY()&gt;=DE4,TODAY()&lt;DF4)</formula>
    </cfRule>
  </conditionalFormatting>
  <conditionalFormatting sqref="DL7:DR7">
    <cfRule type="expression" dxfId="0" priority="86">
      <formula>AND(TODAY()&gt;=DL4,TODAY()&lt;DM4)</formula>
    </cfRule>
  </conditionalFormatting>
  <conditionalFormatting sqref="DS7:DY7">
    <cfRule type="expression" dxfId="0" priority="83">
      <formula>AND(TODAY()&gt;=DS4,TODAY()&lt;DT4)</formula>
    </cfRule>
  </conditionalFormatting>
  <conditionalFormatting sqref="DZ7:EF7">
    <cfRule type="expression" dxfId="0" priority="80">
      <formula>AND(TODAY()&gt;=DZ4,TODAY()&lt;EA4)</formula>
    </cfRule>
  </conditionalFormatting>
  <conditionalFormatting sqref="EG7:EL7">
    <cfRule type="expression" dxfId="0" priority="77">
      <formula>AND(TODAY()&gt;=EG4,TODAY()&lt;EH4)</formula>
    </cfRule>
  </conditionalFormatting>
  <conditionalFormatting sqref="EM7">
    <cfRule type="expression" dxfId="0" priority="141">
      <formula>AND(TODAY()&gt;=EM4,TODAY()&lt;#REF!)</formula>
    </cfRule>
  </conditionalFormatting>
  <conditionalFormatting sqref="I56">
    <cfRule type="dataBar" priority="4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{4e988992-9317-4342-9c4f-b2c4c46831e7}</x14:id>
        </ext>
      </extLst>
    </cfRule>
  </conditionalFormatting>
  <conditionalFormatting sqref="I60">
    <cfRule type="dataBar" priority="4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{b61ebfde-1e99-4196-a367-11c81c03b249}</x14:id>
        </ext>
      </extLst>
    </cfRule>
  </conditionalFormatting>
  <conditionalFormatting sqref="I64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{dd9384ef-5a41-4e13-8ec0-ff97b158043b}</x14:id>
        </ext>
      </extLst>
    </cfRule>
  </conditionalFormatting>
  <conditionalFormatting sqref="K1:AR14 K29:AR1048576">
    <cfRule type="expression" dxfId="1" priority="10">
      <formula>MOD(columu(),2)</formula>
    </cfRule>
  </conditionalFormatting>
  <conditionalFormatting sqref="K8:EM14 K29:EM64">
    <cfRule type="expression" dxfId="2" priority="139">
      <formula>K$4=TODAY()</formula>
    </cfRule>
    <cfRule type="expression" dxfId="3" priority="140">
      <formula>AND($F8&lt;L$4,$G8&gt;=K$4)</formula>
    </cfRule>
  </conditionalFormatting>
  <conditionalFormatting sqref="K15:AR19">
    <cfRule type="expression" dxfId="1" priority="4">
      <formula>MOD(columu(),2)</formula>
    </cfRule>
  </conditionalFormatting>
  <conditionalFormatting sqref="K15:EM19">
    <cfRule type="expression" dxfId="2" priority="8">
      <formula>K$4=TODAY()</formula>
    </cfRule>
    <cfRule type="expression" dxfId="3" priority="9">
      <formula>AND($F15&lt;L$4,$G15&gt;=K$4)</formula>
    </cfRule>
  </conditionalFormatting>
  <conditionalFormatting sqref="K20:EM28">
    <cfRule type="expression" dxfId="2" priority="2">
      <formula>K$4=TODAY()</formula>
    </cfRule>
    <cfRule type="expression" dxfId="3" priority="3">
      <formula>AND($F20&lt;L$4,$G20&gt;=K$4)</formula>
    </cfRule>
  </conditionalFormatting>
  <conditionalFormatting sqref="K20:AR28">
    <cfRule type="expression" dxfId="1" priority="1">
      <formula>MOD(columu(),2)</formula>
    </cfRule>
  </conditionalFormatting>
  <dataValidations count="2">
    <dataValidation type="list" allowBlank="1" showInputMessage="1" showErrorMessage="1" sqref="B3:B5">
      <formula1>小组信息!$B$4:$B$25</formula1>
    </dataValidation>
    <dataValidation type="list" allowBlank="1" showInputMessage="1" showErrorMessage="1" sqref="C3:C5">
      <formula1>小组信息!$C$4:$C$25</formula1>
    </dataValidation>
  </dataValidations>
  <pageMargins left="0.699305555555556" right="0.699305555555556" top="0.75" bottom="0.75" header="0.3" footer="0.3"/>
  <pageSetup paperSize="9" scale="26" orientation="landscape"/>
  <headerFooter/>
  <ignoredErrors>
    <ignoredError sqref="A29 K29:XFD29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988992-9317-4342-9c4f-b2c4c46831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b61ebfde-1e99-4196-a367-11c81c03b2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dd9384ef-5a41-4e13-8ec0-ff97b15804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26"/>
  <sheetViews>
    <sheetView showGridLines="0" workbookViewId="0">
      <pane xSplit="10" topLeftCell="K1" activePane="topRight" state="frozen"/>
      <selection/>
      <selection pane="topRight" activeCell="C9" sqref="C9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5.1428571428571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36" customHeight="1" spans="1:66">
      <c r="A1" s="10" t="s">
        <v>69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16.5" spans="1:67">
      <c r="A2" s="12" t="s">
        <v>70</v>
      </c>
      <c r="B2" s="12"/>
      <c r="C2" s="13"/>
      <c r="D2" s="14"/>
      <c r="E2" s="15"/>
      <c r="F2" s="16"/>
      <c r="G2" s="16"/>
      <c r="H2" s="11"/>
      <c r="I2" s="11"/>
      <c r="J2" s="7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2">
        <v>43160</v>
      </c>
      <c r="G4" s="22"/>
      <c r="K4" s="53">
        <f>F4-WEEKDAY(F4,1)+2+7*(F5-1)</f>
        <v>43157</v>
      </c>
      <c r="L4" s="53">
        <f t="shared" ref="L4:BW4" si="0">K4+1</f>
        <v>43158</v>
      </c>
      <c r="M4" s="53">
        <f t="shared" si="0"/>
        <v>43159</v>
      </c>
      <c r="N4" s="53">
        <f t="shared" si="0"/>
        <v>43160</v>
      </c>
      <c r="O4" s="53">
        <f t="shared" si="0"/>
        <v>43161</v>
      </c>
      <c r="P4" s="53">
        <f t="shared" si="0"/>
        <v>43162</v>
      </c>
      <c r="Q4" s="53">
        <f t="shared" si="0"/>
        <v>43163</v>
      </c>
      <c r="R4" s="53">
        <f t="shared" si="0"/>
        <v>43164</v>
      </c>
      <c r="S4" s="53">
        <f t="shared" si="0"/>
        <v>43165</v>
      </c>
      <c r="T4" s="53">
        <f t="shared" si="0"/>
        <v>43166</v>
      </c>
      <c r="U4" s="53">
        <f t="shared" si="0"/>
        <v>43167</v>
      </c>
      <c r="V4" s="53">
        <f t="shared" si="0"/>
        <v>43168</v>
      </c>
      <c r="W4" s="53">
        <f t="shared" si="0"/>
        <v>43169</v>
      </c>
      <c r="X4" s="53">
        <f t="shared" si="0"/>
        <v>43170</v>
      </c>
      <c r="Y4" s="53">
        <f t="shared" si="0"/>
        <v>43171</v>
      </c>
      <c r="Z4" s="53">
        <f t="shared" si="0"/>
        <v>43172</v>
      </c>
      <c r="AA4" s="53">
        <f t="shared" si="0"/>
        <v>43173</v>
      </c>
      <c r="AB4" s="53">
        <f t="shared" si="0"/>
        <v>43174</v>
      </c>
      <c r="AC4" s="53">
        <f t="shared" si="0"/>
        <v>43175</v>
      </c>
      <c r="AD4" s="53">
        <f t="shared" si="0"/>
        <v>43176</v>
      </c>
      <c r="AE4" s="53">
        <f t="shared" si="0"/>
        <v>43177</v>
      </c>
      <c r="AF4" s="53">
        <f t="shared" si="0"/>
        <v>43178</v>
      </c>
      <c r="AG4" s="53">
        <f t="shared" si="0"/>
        <v>43179</v>
      </c>
      <c r="AH4" s="53">
        <f t="shared" si="0"/>
        <v>43180</v>
      </c>
      <c r="AI4" s="53">
        <f t="shared" si="0"/>
        <v>43181</v>
      </c>
      <c r="AJ4" s="53">
        <f t="shared" si="0"/>
        <v>43182</v>
      </c>
      <c r="AK4" s="53">
        <f t="shared" si="0"/>
        <v>43183</v>
      </c>
      <c r="AL4" s="53">
        <f t="shared" si="0"/>
        <v>43184</v>
      </c>
      <c r="AM4" s="53">
        <f t="shared" si="0"/>
        <v>43185</v>
      </c>
      <c r="AN4" s="53">
        <f t="shared" si="0"/>
        <v>43186</v>
      </c>
      <c r="AO4" s="53">
        <f t="shared" si="0"/>
        <v>43187</v>
      </c>
      <c r="AP4" s="53">
        <f t="shared" si="0"/>
        <v>43188</v>
      </c>
      <c r="AQ4" s="53">
        <f t="shared" si="0"/>
        <v>43189</v>
      </c>
      <c r="AR4" s="53">
        <f t="shared" si="0"/>
        <v>43190</v>
      </c>
      <c r="AS4" s="53">
        <f t="shared" si="0"/>
        <v>43191</v>
      </c>
      <c r="AT4" s="53">
        <f t="shared" si="0"/>
        <v>43192</v>
      </c>
      <c r="AU4" s="53">
        <f t="shared" si="0"/>
        <v>43193</v>
      </c>
      <c r="AV4" s="53">
        <f t="shared" si="0"/>
        <v>43194</v>
      </c>
      <c r="AW4" s="53">
        <f t="shared" si="0"/>
        <v>43195</v>
      </c>
      <c r="AX4" s="53">
        <f t="shared" si="0"/>
        <v>43196</v>
      </c>
      <c r="AY4" s="53">
        <f t="shared" si="0"/>
        <v>43197</v>
      </c>
      <c r="AZ4" s="53">
        <f t="shared" si="0"/>
        <v>43198</v>
      </c>
      <c r="BA4" s="53">
        <f t="shared" si="0"/>
        <v>43199</v>
      </c>
      <c r="BB4" s="53">
        <f t="shared" si="0"/>
        <v>43200</v>
      </c>
      <c r="BC4" s="53">
        <f t="shared" si="0"/>
        <v>43201</v>
      </c>
      <c r="BD4" s="53">
        <f t="shared" si="0"/>
        <v>43202</v>
      </c>
      <c r="BE4" s="53">
        <f t="shared" si="0"/>
        <v>43203</v>
      </c>
      <c r="BF4" s="53">
        <f t="shared" si="0"/>
        <v>43204</v>
      </c>
      <c r="BG4" s="53">
        <f t="shared" si="0"/>
        <v>43205</v>
      </c>
      <c r="BH4" s="53">
        <f t="shared" si="0"/>
        <v>43206</v>
      </c>
      <c r="BI4" s="53">
        <f t="shared" si="0"/>
        <v>43207</v>
      </c>
      <c r="BJ4" s="53">
        <f t="shared" si="0"/>
        <v>43208</v>
      </c>
      <c r="BK4" s="53">
        <f t="shared" si="0"/>
        <v>43209</v>
      </c>
      <c r="BL4" s="53">
        <f t="shared" si="0"/>
        <v>43210</v>
      </c>
      <c r="BM4" s="53">
        <f t="shared" si="0"/>
        <v>43211</v>
      </c>
      <c r="BN4" s="53">
        <f t="shared" si="0"/>
        <v>43212</v>
      </c>
      <c r="BO4" s="53">
        <f t="shared" si="0"/>
        <v>43213</v>
      </c>
      <c r="BP4" s="53">
        <f t="shared" si="0"/>
        <v>43214</v>
      </c>
      <c r="BQ4" s="53">
        <f t="shared" si="0"/>
        <v>43215</v>
      </c>
      <c r="BR4" s="53">
        <f t="shared" si="0"/>
        <v>43216</v>
      </c>
      <c r="BS4" s="53">
        <f t="shared" si="0"/>
        <v>43217</v>
      </c>
      <c r="BT4" s="53">
        <f t="shared" si="0"/>
        <v>43218</v>
      </c>
      <c r="BU4" s="53">
        <f t="shared" si="0"/>
        <v>43219</v>
      </c>
      <c r="BV4" s="53">
        <f t="shared" si="0"/>
        <v>43220</v>
      </c>
      <c r="BW4" s="53">
        <f t="shared" si="0"/>
        <v>43221</v>
      </c>
      <c r="BX4" s="53">
        <f t="shared" ref="BX4:EI4" si="1">BW4+1</f>
        <v>43222</v>
      </c>
      <c r="BY4" s="53">
        <f t="shared" si="1"/>
        <v>43223</v>
      </c>
      <c r="BZ4" s="53">
        <f t="shared" si="1"/>
        <v>43224</v>
      </c>
      <c r="CA4" s="53">
        <f t="shared" si="1"/>
        <v>43225</v>
      </c>
      <c r="CB4" s="53">
        <f t="shared" si="1"/>
        <v>43226</v>
      </c>
      <c r="CC4" s="53">
        <f t="shared" si="1"/>
        <v>43227</v>
      </c>
      <c r="CD4" s="53">
        <f t="shared" si="1"/>
        <v>43228</v>
      </c>
      <c r="CE4" s="53">
        <f t="shared" si="1"/>
        <v>43229</v>
      </c>
      <c r="CF4" s="53">
        <f t="shared" si="1"/>
        <v>43230</v>
      </c>
      <c r="CG4" s="53">
        <f t="shared" si="1"/>
        <v>43231</v>
      </c>
      <c r="CH4" s="53">
        <f t="shared" si="1"/>
        <v>43232</v>
      </c>
      <c r="CI4" s="53">
        <f t="shared" si="1"/>
        <v>43233</v>
      </c>
      <c r="CJ4" s="53">
        <f t="shared" si="1"/>
        <v>43234</v>
      </c>
      <c r="CK4" s="53">
        <f t="shared" si="1"/>
        <v>43235</v>
      </c>
      <c r="CL4" s="53">
        <f t="shared" si="1"/>
        <v>43236</v>
      </c>
      <c r="CM4" s="53">
        <f t="shared" si="1"/>
        <v>43237</v>
      </c>
      <c r="CN4" s="53">
        <f t="shared" si="1"/>
        <v>43238</v>
      </c>
      <c r="CO4" s="53">
        <f t="shared" si="1"/>
        <v>43239</v>
      </c>
      <c r="CP4" s="53">
        <f t="shared" si="1"/>
        <v>43240</v>
      </c>
      <c r="CQ4" s="53">
        <f t="shared" si="1"/>
        <v>43241</v>
      </c>
      <c r="CR4" s="53">
        <f t="shared" si="1"/>
        <v>43242</v>
      </c>
      <c r="CS4" s="53">
        <f t="shared" si="1"/>
        <v>43243</v>
      </c>
      <c r="CT4" s="53">
        <f t="shared" si="1"/>
        <v>43244</v>
      </c>
      <c r="CU4" s="53">
        <f t="shared" si="1"/>
        <v>43245</v>
      </c>
      <c r="CV4" s="53">
        <f t="shared" si="1"/>
        <v>43246</v>
      </c>
      <c r="CW4" s="53">
        <f t="shared" si="1"/>
        <v>43247</v>
      </c>
      <c r="CX4" s="53">
        <f t="shared" si="1"/>
        <v>43248</v>
      </c>
      <c r="CY4" s="53">
        <f t="shared" si="1"/>
        <v>43249</v>
      </c>
      <c r="CZ4" s="53">
        <f t="shared" si="1"/>
        <v>43250</v>
      </c>
      <c r="DA4" s="53">
        <f t="shared" si="1"/>
        <v>43251</v>
      </c>
      <c r="DB4" s="53">
        <f t="shared" si="1"/>
        <v>43252</v>
      </c>
      <c r="DC4" s="53">
        <f t="shared" si="1"/>
        <v>43253</v>
      </c>
      <c r="DD4" s="53">
        <f t="shared" si="1"/>
        <v>43254</v>
      </c>
      <c r="DE4" s="53">
        <f t="shared" si="1"/>
        <v>43255</v>
      </c>
      <c r="DF4" s="53">
        <f t="shared" si="1"/>
        <v>43256</v>
      </c>
      <c r="DG4" s="53">
        <f t="shared" si="1"/>
        <v>43257</v>
      </c>
      <c r="DH4" s="53">
        <f t="shared" si="1"/>
        <v>43258</v>
      </c>
      <c r="DI4" s="53">
        <f t="shared" si="1"/>
        <v>43259</v>
      </c>
      <c r="DJ4" s="53">
        <f t="shared" si="1"/>
        <v>43260</v>
      </c>
      <c r="DK4" s="53">
        <f t="shared" si="1"/>
        <v>43261</v>
      </c>
      <c r="DL4" s="53">
        <f t="shared" si="1"/>
        <v>43262</v>
      </c>
      <c r="DM4" s="53">
        <f t="shared" si="1"/>
        <v>43263</v>
      </c>
      <c r="DN4" s="53">
        <f t="shared" si="1"/>
        <v>43264</v>
      </c>
      <c r="DO4" s="53">
        <f t="shared" si="1"/>
        <v>43265</v>
      </c>
      <c r="DP4" s="53">
        <f t="shared" si="1"/>
        <v>43266</v>
      </c>
      <c r="DQ4" s="53">
        <f t="shared" si="1"/>
        <v>43267</v>
      </c>
      <c r="DR4" s="53">
        <f t="shared" si="1"/>
        <v>43268</v>
      </c>
      <c r="DS4" s="53">
        <f t="shared" si="1"/>
        <v>43269</v>
      </c>
      <c r="DT4" s="53">
        <f t="shared" si="1"/>
        <v>43270</v>
      </c>
      <c r="DU4" s="53">
        <f t="shared" si="1"/>
        <v>43271</v>
      </c>
      <c r="DV4" s="53">
        <f t="shared" si="1"/>
        <v>43272</v>
      </c>
      <c r="DW4" s="53">
        <f t="shared" si="1"/>
        <v>43273</v>
      </c>
      <c r="DX4" s="53">
        <f t="shared" si="1"/>
        <v>43274</v>
      </c>
      <c r="DY4" s="53">
        <f t="shared" si="1"/>
        <v>43275</v>
      </c>
      <c r="DZ4" s="53">
        <f t="shared" si="1"/>
        <v>43276</v>
      </c>
      <c r="EA4" s="53">
        <f t="shared" si="1"/>
        <v>43277</v>
      </c>
      <c r="EB4" s="53">
        <f t="shared" si="1"/>
        <v>43278</v>
      </c>
      <c r="EC4" s="53">
        <f t="shared" si="1"/>
        <v>43279</v>
      </c>
      <c r="ED4" s="53">
        <f t="shared" si="1"/>
        <v>43280</v>
      </c>
      <c r="EE4" s="53">
        <f t="shared" si="1"/>
        <v>43281</v>
      </c>
      <c r="EF4" s="53">
        <f t="shared" si="1"/>
        <v>43282</v>
      </c>
      <c r="EG4" s="53">
        <f t="shared" si="1"/>
        <v>43283</v>
      </c>
      <c r="EH4" s="53">
        <f t="shared" si="1"/>
        <v>43284</v>
      </c>
      <c r="EI4" s="53">
        <f t="shared" si="1"/>
        <v>43285</v>
      </c>
      <c r="EJ4" s="53">
        <f t="shared" ref="EJ4:EM4" si="2">EI4+1</f>
        <v>43286</v>
      </c>
      <c r="EK4" s="53">
        <f t="shared" si="2"/>
        <v>43287</v>
      </c>
      <c r="EL4" s="53">
        <f t="shared" si="2"/>
        <v>43288</v>
      </c>
      <c r="EM4" s="53">
        <f t="shared" si="2"/>
        <v>43289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MAX(F8:G13)-F8</f>
        <v>61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42</v>
      </c>
      <c r="C6" s="22" t="s">
        <v>43</v>
      </c>
      <c r="D6" s="21"/>
      <c r="E6" s="27"/>
      <c r="F6" s="21"/>
      <c r="G6" s="21"/>
      <c r="K6" s="55">
        <f>K4</f>
        <v>43157</v>
      </c>
      <c r="L6" s="55"/>
      <c r="M6" s="55"/>
      <c r="N6" s="55"/>
      <c r="O6" s="55"/>
      <c r="P6" s="55"/>
      <c r="Q6" s="55"/>
      <c r="R6" s="55">
        <f>R4</f>
        <v>43164</v>
      </c>
      <c r="S6" s="55"/>
      <c r="T6" s="55"/>
      <c r="U6" s="55"/>
      <c r="V6" s="55"/>
      <c r="W6" s="55"/>
      <c r="X6" s="55"/>
      <c r="Y6" s="55">
        <f>Y4</f>
        <v>43171</v>
      </c>
      <c r="Z6" s="55"/>
      <c r="AA6" s="55"/>
      <c r="AB6" s="55"/>
      <c r="AC6" s="55"/>
      <c r="AD6" s="55"/>
      <c r="AE6" s="55"/>
      <c r="AF6" s="55">
        <f>AF4</f>
        <v>43178</v>
      </c>
      <c r="AG6" s="55"/>
      <c r="AH6" s="55"/>
      <c r="AI6" s="55"/>
      <c r="AJ6" s="55"/>
      <c r="AK6" s="55"/>
      <c r="AL6" s="55"/>
      <c r="AM6" s="55">
        <f>AM4</f>
        <v>43185</v>
      </c>
      <c r="AN6" s="55"/>
      <c r="AO6" s="55"/>
      <c r="AP6" s="55"/>
      <c r="AQ6" s="55"/>
      <c r="AR6" s="55"/>
      <c r="AS6" s="55"/>
      <c r="AT6" s="55">
        <f>AT4</f>
        <v>43192</v>
      </c>
      <c r="AU6" s="55"/>
      <c r="AV6" s="55"/>
      <c r="AW6" s="55"/>
      <c r="AX6" s="55"/>
      <c r="AY6" s="55"/>
      <c r="AZ6" s="55"/>
      <c r="BA6" s="55">
        <f>BA4</f>
        <v>43199</v>
      </c>
      <c r="BB6" s="55"/>
      <c r="BC6" s="55"/>
      <c r="BD6" s="55"/>
      <c r="BE6" s="55"/>
      <c r="BF6" s="55"/>
      <c r="BG6" s="55"/>
      <c r="BH6" s="55">
        <f>BH4</f>
        <v>43206</v>
      </c>
      <c r="BI6" s="55"/>
      <c r="BJ6" s="55"/>
      <c r="BK6" s="55"/>
      <c r="BL6" s="55"/>
      <c r="BM6" s="55"/>
      <c r="BN6" s="55"/>
      <c r="BO6" s="55">
        <f>BO4</f>
        <v>43213</v>
      </c>
      <c r="BP6" s="55"/>
      <c r="BQ6" s="55"/>
      <c r="BR6" s="55"/>
      <c r="BS6" s="55"/>
      <c r="BT6" s="55"/>
      <c r="BU6" s="55"/>
      <c r="BV6" s="55">
        <f>BV4</f>
        <v>43220</v>
      </c>
      <c r="BW6" s="55"/>
      <c r="BX6" s="55"/>
      <c r="BY6" s="55"/>
      <c r="BZ6" s="55"/>
      <c r="CA6" s="55"/>
      <c r="CB6" s="55"/>
      <c r="CC6" s="55">
        <f>CC4</f>
        <v>43227</v>
      </c>
      <c r="CD6" s="55"/>
      <c r="CE6" s="55"/>
      <c r="CF6" s="55"/>
      <c r="CG6" s="55"/>
      <c r="CH6" s="55"/>
      <c r="CI6" s="55"/>
      <c r="CJ6" s="55">
        <f>CJ4</f>
        <v>43234</v>
      </c>
      <c r="CK6" s="55"/>
      <c r="CL6" s="55"/>
      <c r="CM6" s="55"/>
      <c r="CN6" s="55"/>
      <c r="CO6" s="55"/>
      <c r="CP6" s="55"/>
      <c r="CQ6" s="55">
        <f>CQ4</f>
        <v>43241</v>
      </c>
      <c r="CR6" s="55"/>
      <c r="CS6" s="55"/>
      <c r="CT6" s="55"/>
      <c r="CU6" s="55"/>
      <c r="CV6" s="55"/>
      <c r="CW6" s="55"/>
      <c r="CX6" s="55">
        <f>CX4</f>
        <v>43248</v>
      </c>
      <c r="CY6" s="55"/>
      <c r="CZ6" s="55"/>
      <c r="DA6" s="55"/>
      <c r="DB6" s="55"/>
      <c r="DC6" s="55"/>
      <c r="DD6" s="55"/>
      <c r="DE6" s="55">
        <f>DE4</f>
        <v>43255</v>
      </c>
      <c r="DF6" s="55"/>
      <c r="DG6" s="55"/>
      <c r="DH6" s="55"/>
      <c r="DI6" s="55"/>
      <c r="DJ6" s="55"/>
      <c r="DK6" s="55"/>
      <c r="DL6" s="55">
        <f>DL4</f>
        <v>43262</v>
      </c>
      <c r="DM6" s="55"/>
      <c r="DN6" s="55"/>
      <c r="DO6" s="55"/>
      <c r="DP6" s="55"/>
      <c r="DQ6" s="55"/>
      <c r="DR6" s="55"/>
      <c r="DS6" s="55">
        <f>DS4</f>
        <v>43269</v>
      </c>
      <c r="DT6" s="55"/>
      <c r="DU6" s="55"/>
      <c r="DV6" s="55"/>
      <c r="DW6" s="55"/>
      <c r="DX6" s="55"/>
      <c r="DY6" s="55"/>
      <c r="DZ6" s="55">
        <f>DZ4</f>
        <v>43276</v>
      </c>
      <c r="EA6" s="55"/>
      <c r="EB6" s="55"/>
      <c r="EC6" s="55"/>
      <c r="ED6" s="55"/>
      <c r="EE6" s="55"/>
      <c r="EF6" s="55"/>
      <c r="EG6" s="55">
        <f>EG4</f>
        <v>43283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69</v>
      </c>
      <c r="C8" s="60"/>
      <c r="D8" s="103" t="str">
        <f>F3</f>
        <v>惠鹏程</v>
      </c>
      <c r="E8" s="61"/>
      <c r="F8" s="62">
        <v>43160</v>
      </c>
      <c r="G8" s="63">
        <f>F8+H8-1</f>
        <v>43220</v>
      </c>
      <c r="H8" s="64">
        <f>MAX(F9:G13)-F8</f>
        <v>61</v>
      </c>
      <c r="I8" s="64">
        <f t="shared" ref="I8:I13" si="6">IF(OR(G8=0,F8=0),0,NETWORKDAYS(F8,G8))</f>
        <v>43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81" t="str">
        <f ca="1" t="shared" ref="A9:A14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73</v>
      </c>
      <c r="C9" s="65" t="s">
        <v>74</v>
      </c>
      <c r="D9" s="84" t="s">
        <v>75</v>
      </c>
      <c r="E9" s="67"/>
      <c r="F9" s="68">
        <f>$F$4</f>
        <v>43160</v>
      </c>
      <c r="G9" s="68">
        <f t="shared" ref="G9:G14" si="8">IF(H9=0,F9,F9+H9-1)</f>
        <v>43175</v>
      </c>
      <c r="H9" s="69">
        <v>16</v>
      </c>
      <c r="I9" s="76">
        <f t="shared" si="6"/>
        <v>12</v>
      </c>
      <c r="J9" s="8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81" t="str">
        <f ca="1" t="shared" si="7"/>
        <v>1.2</v>
      </c>
      <c r="B10" s="65" t="s">
        <v>76</v>
      </c>
      <c r="C10" s="65" t="s">
        <v>77</v>
      </c>
      <c r="D10" s="84" t="s">
        <v>78</v>
      </c>
      <c r="E10" s="67"/>
      <c r="F10" s="68">
        <f>G9+6</f>
        <v>43181</v>
      </c>
      <c r="G10" s="68">
        <f t="shared" si="8"/>
        <v>43182</v>
      </c>
      <c r="H10" s="69">
        <v>2</v>
      </c>
      <c r="I10" s="76">
        <f t="shared" si="6"/>
        <v>2</v>
      </c>
      <c r="J10" s="106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81" t="str">
        <f ca="1" t="shared" si="7"/>
        <v>1.3</v>
      </c>
      <c r="B11" s="65" t="s">
        <v>79</v>
      </c>
      <c r="C11" s="65" t="s">
        <v>80</v>
      </c>
      <c r="D11" s="84" t="s">
        <v>75</v>
      </c>
      <c r="E11" s="67"/>
      <c r="F11" s="68">
        <f>G10+1</f>
        <v>43183</v>
      </c>
      <c r="G11" s="68">
        <f t="shared" si="8"/>
        <v>43219</v>
      </c>
      <c r="H11" s="69">
        <v>37</v>
      </c>
      <c r="I11" s="76">
        <f t="shared" si="6"/>
        <v>25</v>
      </c>
      <c r="J11" s="65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81" t="str">
        <f ca="1" t="shared" si="7"/>
        <v>1.4</v>
      </c>
      <c r="B12" s="65" t="s">
        <v>81</v>
      </c>
      <c r="C12" s="65" t="s">
        <v>82</v>
      </c>
      <c r="D12" s="84" t="s">
        <v>75</v>
      </c>
      <c r="E12" s="67"/>
      <c r="F12" s="68">
        <f>G10+1</f>
        <v>43183</v>
      </c>
      <c r="G12" s="68">
        <f t="shared" si="8"/>
        <v>43221</v>
      </c>
      <c r="H12" s="69">
        <v>39</v>
      </c>
      <c r="I12" s="76">
        <f t="shared" si="6"/>
        <v>27</v>
      </c>
      <c r="J12" s="106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81" t="str">
        <f ca="1" t="shared" si="7"/>
        <v>1.5</v>
      </c>
      <c r="B13" s="65" t="s">
        <v>83</v>
      </c>
      <c r="C13" s="65" t="s">
        <v>84</v>
      </c>
      <c r="D13" s="84" t="s">
        <v>75</v>
      </c>
      <c r="E13" s="67"/>
      <c r="F13" s="68">
        <f>G10+1</f>
        <v>43183</v>
      </c>
      <c r="G13" s="68">
        <f t="shared" si="8"/>
        <v>43221</v>
      </c>
      <c r="H13" s="69">
        <v>39</v>
      </c>
      <c r="I13" s="76">
        <f t="shared" si="6"/>
        <v>27</v>
      </c>
      <c r="J13" s="65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5" customFormat="1" ht="16.5" spans="1:143">
      <c r="A14" s="104" t="str">
        <f ca="1" t="shared" si="7"/>
        <v>1.6</v>
      </c>
      <c r="B14" s="65" t="s">
        <v>85</v>
      </c>
      <c r="C14" s="65" t="s">
        <v>86</v>
      </c>
      <c r="D14" s="84" t="s">
        <v>75</v>
      </c>
      <c r="E14" s="67"/>
      <c r="F14" s="68">
        <f>G13+1</f>
        <v>43222</v>
      </c>
      <c r="G14" s="68">
        <f t="shared" si="8"/>
        <v>43251</v>
      </c>
      <c r="H14" s="69">
        <v>30</v>
      </c>
      <c r="I14" s="76">
        <f t="shared" ref="I14" si="9">IF(OR(G14=0,F14=0),0,NETWORKDAYS(F14,G14))</f>
        <v>22</v>
      </c>
      <c r="J14" s="7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ht="20.1" customHeight="1" spans="1:2">
      <c r="A15" s="74" t="s">
        <v>87</v>
      </c>
      <c r="B15" s="74"/>
    </row>
    <row r="16" ht="243.95" customHeight="1" spans="1:10">
      <c r="A16" s="102" t="s">
        <v>88</v>
      </c>
      <c r="B16" s="102"/>
      <c r="C16" s="102"/>
      <c r="D16" s="102"/>
      <c r="E16" s="102"/>
      <c r="F16" s="102"/>
      <c r="G16" s="102"/>
      <c r="H16" s="102"/>
      <c r="I16" s="102"/>
      <c r="J16" s="102"/>
    </row>
    <row r="26" spans="8:8">
      <c r="H26" s="105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5:B15"/>
    <mergeCell ref="A16:J16"/>
  </mergeCells>
  <conditionalFormatting sqref="K7:BN7">
    <cfRule type="expression" dxfId="0" priority="45">
      <formula>AND(TODAY()&gt;=K4,TODAY()&lt;L4)</formula>
    </cfRule>
  </conditionalFormatting>
  <conditionalFormatting sqref="BO7:BU7">
    <cfRule type="expression" dxfId="0" priority="44">
      <formula>AND(TODAY()&gt;=BO4,TODAY()&lt;BP4)</formula>
    </cfRule>
  </conditionalFormatting>
  <conditionalFormatting sqref="BV7:CB7">
    <cfRule type="expression" dxfId="0" priority="43">
      <formula>AND(TODAY()&gt;=BV4,TODAY()&lt;BW4)</formula>
    </cfRule>
  </conditionalFormatting>
  <conditionalFormatting sqref="CC7:CI7">
    <cfRule type="expression" dxfId="0" priority="42">
      <formula>AND(TODAY()&gt;=CC4,TODAY()&lt;CD4)</formula>
    </cfRule>
  </conditionalFormatting>
  <conditionalFormatting sqref="CJ7:CP7">
    <cfRule type="expression" dxfId="0" priority="41">
      <formula>AND(TODAY()&gt;=CJ4,TODAY()&lt;CK4)</formula>
    </cfRule>
  </conditionalFormatting>
  <conditionalFormatting sqref="CQ7:CW7">
    <cfRule type="expression" dxfId="0" priority="40">
      <formula>AND(TODAY()&gt;=CQ4,TODAY()&lt;CR4)</formula>
    </cfRule>
  </conditionalFormatting>
  <conditionalFormatting sqref="CX7:DD7">
    <cfRule type="expression" dxfId="0" priority="39">
      <formula>AND(TODAY()&gt;=CX4,TODAY()&lt;CY4)</formula>
    </cfRule>
  </conditionalFormatting>
  <conditionalFormatting sqref="DE7:DK7">
    <cfRule type="expression" dxfId="0" priority="38">
      <formula>AND(TODAY()&gt;=DE4,TODAY()&lt;DF4)</formula>
    </cfRule>
  </conditionalFormatting>
  <conditionalFormatting sqref="DL7:DR7">
    <cfRule type="expression" dxfId="0" priority="37">
      <formula>AND(TODAY()&gt;=DL4,TODAY()&lt;DM4)</formula>
    </cfRule>
  </conditionalFormatting>
  <conditionalFormatting sqref="DS7:DY7">
    <cfRule type="expression" dxfId="0" priority="36">
      <formula>AND(TODAY()&gt;=DS4,TODAY()&lt;DT4)</formula>
    </cfRule>
  </conditionalFormatting>
  <conditionalFormatting sqref="DZ7:EF7">
    <cfRule type="expression" dxfId="0" priority="35">
      <formula>AND(TODAY()&gt;=DZ4,TODAY()&lt;EA4)</formula>
    </cfRule>
  </conditionalFormatting>
  <conditionalFormatting sqref="EG7:EL7">
    <cfRule type="expression" dxfId="0" priority="34">
      <formula>AND(TODAY()&gt;=EG4,TODAY()&lt;EH4)</formula>
    </cfRule>
  </conditionalFormatting>
  <conditionalFormatting sqref="EM7">
    <cfRule type="expression" dxfId="0" priority="48">
      <formula>AND(TODAY()&gt;=EM4,TODAY()&lt;#REF!)</formula>
    </cfRule>
  </conditionalFormatting>
  <conditionalFormatting sqref="K11:EM11">
    <cfRule type="expression" dxfId="2" priority="4">
      <formula>K$4=TODAY()</formula>
    </cfRule>
    <cfRule type="expression" dxfId="3" priority="5">
      <formula>AND($F11&lt;L$4,$G11&gt;=K$4)</formula>
    </cfRule>
  </conditionalFormatting>
  <conditionalFormatting sqref="K11:AR11">
    <cfRule type="expression" dxfId="1" priority="2">
      <formula>MOD(columu(),2)</formula>
    </cfRule>
  </conditionalFormatting>
  <conditionalFormatting sqref="J14">
    <cfRule type="dataBar" priority="3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{95a13f35-f132-438d-97c0-fd2ffe04dd9c}</x14:id>
        </ext>
      </extLst>
    </cfRule>
  </conditionalFormatting>
  <conditionalFormatting sqref="K1:AR10 K12:AR1048576">
    <cfRule type="expression" dxfId="1" priority="12">
      <formula>MOD(columu(),2)</formula>
    </cfRule>
  </conditionalFormatting>
  <conditionalFormatting sqref="K8:EM10 K12:EM14">
    <cfRule type="expression" dxfId="2" priority="46">
      <formula>K$4=TODAY()</formula>
    </cfRule>
    <cfRule type="expression" dxfId="3" priority="47">
      <formula>AND($F8&lt;L$4,$G8&gt;=K$4)</formula>
    </cfRule>
  </conditionalFormatting>
  <dataValidations count="1">
    <dataValidation type="list" allowBlank="1" showInputMessage="1" showErrorMessage="1" sqref="B3:C6">
      <formula1>小组信息!$B$4:$B$32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a13f35-f132-438d-97c0-fd2ffe04dd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5"/>
  <sheetViews>
    <sheetView showGridLines="0" tabSelected="1" workbookViewId="0">
      <pane xSplit="10" topLeftCell="K1" activePane="topRight" state="frozen"/>
      <selection/>
      <selection pane="topRight" activeCell="D7" sqref="D7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89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100">
        <v>43179</v>
      </c>
      <c r="G4" s="100"/>
      <c r="K4" s="53">
        <f>F4-WEEKDAY(F4,1)+2+7*(F5-1)</f>
        <v>43178</v>
      </c>
      <c r="L4" s="53">
        <f t="shared" ref="L4:BW4" si="0">K4+1</f>
        <v>43179</v>
      </c>
      <c r="M4" s="53">
        <f t="shared" si="0"/>
        <v>43180</v>
      </c>
      <c r="N4" s="53">
        <f t="shared" si="0"/>
        <v>43181</v>
      </c>
      <c r="O4" s="53">
        <f t="shared" si="0"/>
        <v>43182</v>
      </c>
      <c r="P4" s="53">
        <f t="shared" si="0"/>
        <v>43183</v>
      </c>
      <c r="Q4" s="53">
        <f t="shared" si="0"/>
        <v>43184</v>
      </c>
      <c r="R4" s="53">
        <f t="shared" si="0"/>
        <v>43185</v>
      </c>
      <c r="S4" s="53">
        <f t="shared" si="0"/>
        <v>43186</v>
      </c>
      <c r="T4" s="53">
        <f t="shared" si="0"/>
        <v>43187</v>
      </c>
      <c r="U4" s="53">
        <f t="shared" si="0"/>
        <v>43188</v>
      </c>
      <c r="V4" s="53">
        <f t="shared" si="0"/>
        <v>43189</v>
      </c>
      <c r="W4" s="53">
        <f t="shared" si="0"/>
        <v>43190</v>
      </c>
      <c r="X4" s="53">
        <f t="shared" si="0"/>
        <v>43191</v>
      </c>
      <c r="Y4" s="53">
        <f t="shared" si="0"/>
        <v>43192</v>
      </c>
      <c r="Z4" s="53">
        <f t="shared" si="0"/>
        <v>43193</v>
      </c>
      <c r="AA4" s="53">
        <f t="shared" si="0"/>
        <v>43194</v>
      </c>
      <c r="AB4" s="53">
        <f t="shared" si="0"/>
        <v>43195</v>
      </c>
      <c r="AC4" s="53">
        <f t="shared" si="0"/>
        <v>43196</v>
      </c>
      <c r="AD4" s="53">
        <f t="shared" si="0"/>
        <v>43197</v>
      </c>
      <c r="AE4" s="53">
        <f t="shared" si="0"/>
        <v>43198</v>
      </c>
      <c r="AF4" s="53">
        <f t="shared" si="0"/>
        <v>43199</v>
      </c>
      <c r="AG4" s="53">
        <f t="shared" si="0"/>
        <v>43200</v>
      </c>
      <c r="AH4" s="53">
        <f t="shared" si="0"/>
        <v>43201</v>
      </c>
      <c r="AI4" s="53">
        <f t="shared" si="0"/>
        <v>43202</v>
      </c>
      <c r="AJ4" s="53">
        <f t="shared" si="0"/>
        <v>43203</v>
      </c>
      <c r="AK4" s="53">
        <f t="shared" si="0"/>
        <v>43204</v>
      </c>
      <c r="AL4" s="53">
        <f t="shared" si="0"/>
        <v>43205</v>
      </c>
      <c r="AM4" s="53">
        <f t="shared" si="0"/>
        <v>43206</v>
      </c>
      <c r="AN4" s="53">
        <f t="shared" si="0"/>
        <v>43207</v>
      </c>
      <c r="AO4" s="53">
        <f t="shared" si="0"/>
        <v>43208</v>
      </c>
      <c r="AP4" s="53">
        <f t="shared" si="0"/>
        <v>43209</v>
      </c>
      <c r="AQ4" s="53">
        <f t="shared" si="0"/>
        <v>43210</v>
      </c>
      <c r="AR4" s="53">
        <f t="shared" si="0"/>
        <v>43211</v>
      </c>
      <c r="AS4" s="53">
        <f t="shared" si="0"/>
        <v>43212</v>
      </c>
      <c r="AT4" s="53">
        <f t="shared" si="0"/>
        <v>43213</v>
      </c>
      <c r="AU4" s="53">
        <f t="shared" si="0"/>
        <v>43214</v>
      </c>
      <c r="AV4" s="53">
        <f t="shared" si="0"/>
        <v>43215</v>
      </c>
      <c r="AW4" s="53">
        <f t="shared" si="0"/>
        <v>43216</v>
      </c>
      <c r="AX4" s="53">
        <f t="shared" si="0"/>
        <v>43217</v>
      </c>
      <c r="AY4" s="53">
        <f t="shared" si="0"/>
        <v>43218</v>
      </c>
      <c r="AZ4" s="53">
        <f t="shared" si="0"/>
        <v>43219</v>
      </c>
      <c r="BA4" s="53">
        <f t="shared" si="0"/>
        <v>43220</v>
      </c>
      <c r="BB4" s="53">
        <f t="shared" si="0"/>
        <v>43221</v>
      </c>
      <c r="BC4" s="53">
        <f t="shared" si="0"/>
        <v>43222</v>
      </c>
      <c r="BD4" s="53">
        <f t="shared" si="0"/>
        <v>43223</v>
      </c>
      <c r="BE4" s="53">
        <f t="shared" si="0"/>
        <v>43224</v>
      </c>
      <c r="BF4" s="53">
        <f t="shared" si="0"/>
        <v>43225</v>
      </c>
      <c r="BG4" s="53">
        <f t="shared" si="0"/>
        <v>43226</v>
      </c>
      <c r="BH4" s="53">
        <f t="shared" si="0"/>
        <v>43227</v>
      </c>
      <c r="BI4" s="53">
        <f t="shared" si="0"/>
        <v>43228</v>
      </c>
      <c r="BJ4" s="53">
        <f t="shared" si="0"/>
        <v>43229</v>
      </c>
      <c r="BK4" s="53">
        <f t="shared" si="0"/>
        <v>43230</v>
      </c>
      <c r="BL4" s="53">
        <f t="shared" si="0"/>
        <v>43231</v>
      </c>
      <c r="BM4" s="53">
        <f t="shared" si="0"/>
        <v>43232</v>
      </c>
      <c r="BN4" s="53">
        <f t="shared" si="0"/>
        <v>43233</v>
      </c>
      <c r="BO4" s="53">
        <f t="shared" si="0"/>
        <v>43234</v>
      </c>
      <c r="BP4" s="53">
        <f t="shared" si="0"/>
        <v>43235</v>
      </c>
      <c r="BQ4" s="53">
        <f t="shared" si="0"/>
        <v>43236</v>
      </c>
      <c r="BR4" s="53">
        <f t="shared" si="0"/>
        <v>43237</v>
      </c>
      <c r="BS4" s="53">
        <f t="shared" si="0"/>
        <v>43238</v>
      </c>
      <c r="BT4" s="53">
        <f t="shared" si="0"/>
        <v>43239</v>
      </c>
      <c r="BU4" s="53">
        <f t="shared" si="0"/>
        <v>43240</v>
      </c>
      <c r="BV4" s="53">
        <f t="shared" si="0"/>
        <v>43241</v>
      </c>
      <c r="BW4" s="53">
        <f t="shared" si="0"/>
        <v>43242</v>
      </c>
      <c r="BX4" s="53">
        <f t="shared" ref="BX4:EI4" si="1">BW4+1</f>
        <v>43243</v>
      </c>
      <c r="BY4" s="53">
        <f t="shared" si="1"/>
        <v>43244</v>
      </c>
      <c r="BZ4" s="53">
        <f t="shared" si="1"/>
        <v>43245</v>
      </c>
      <c r="CA4" s="53">
        <f t="shared" si="1"/>
        <v>43246</v>
      </c>
      <c r="CB4" s="53">
        <f t="shared" si="1"/>
        <v>43247</v>
      </c>
      <c r="CC4" s="53">
        <f t="shared" si="1"/>
        <v>43248</v>
      </c>
      <c r="CD4" s="53">
        <f t="shared" si="1"/>
        <v>43249</v>
      </c>
      <c r="CE4" s="53">
        <f t="shared" si="1"/>
        <v>43250</v>
      </c>
      <c r="CF4" s="53">
        <f t="shared" si="1"/>
        <v>43251</v>
      </c>
      <c r="CG4" s="53">
        <f t="shared" si="1"/>
        <v>43252</v>
      </c>
      <c r="CH4" s="53">
        <f t="shared" si="1"/>
        <v>43253</v>
      </c>
      <c r="CI4" s="53">
        <f t="shared" si="1"/>
        <v>43254</v>
      </c>
      <c r="CJ4" s="53">
        <f t="shared" si="1"/>
        <v>43255</v>
      </c>
      <c r="CK4" s="53">
        <f t="shared" si="1"/>
        <v>43256</v>
      </c>
      <c r="CL4" s="53">
        <f t="shared" si="1"/>
        <v>43257</v>
      </c>
      <c r="CM4" s="53">
        <f t="shared" si="1"/>
        <v>43258</v>
      </c>
      <c r="CN4" s="53">
        <f t="shared" si="1"/>
        <v>43259</v>
      </c>
      <c r="CO4" s="53">
        <f t="shared" si="1"/>
        <v>43260</v>
      </c>
      <c r="CP4" s="53">
        <f t="shared" si="1"/>
        <v>43261</v>
      </c>
      <c r="CQ4" s="53">
        <f t="shared" si="1"/>
        <v>43262</v>
      </c>
      <c r="CR4" s="53">
        <f t="shared" si="1"/>
        <v>43263</v>
      </c>
      <c r="CS4" s="53">
        <f t="shared" si="1"/>
        <v>43264</v>
      </c>
      <c r="CT4" s="53">
        <f t="shared" si="1"/>
        <v>43265</v>
      </c>
      <c r="CU4" s="53">
        <f t="shared" si="1"/>
        <v>43266</v>
      </c>
      <c r="CV4" s="53">
        <f t="shared" si="1"/>
        <v>43267</v>
      </c>
      <c r="CW4" s="53">
        <f t="shared" si="1"/>
        <v>43268</v>
      </c>
      <c r="CX4" s="53">
        <f t="shared" si="1"/>
        <v>43269</v>
      </c>
      <c r="CY4" s="53">
        <f t="shared" si="1"/>
        <v>43270</v>
      </c>
      <c r="CZ4" s="53">
        <f t="shared" si="1"/>
        <v>43271</v>
      </c>
      <c r="DA4" s="53">
        <f t="shared" si="1"/>
        <v>43272</v>
      </c>
      <c r="DB4" s="53">
        <f t="shared" si="1"/>
        <v>43273</v>
      </c>
      <c r="DC4" s="53">
        <f t="shared" si="1"/>
        <v>43274</v>
      </c>
      <c r="DD4" s="53">
        <f t="shared" si="1"/>
        <v>43275</v>
      </c>
      <c r="DE4" s="53">
        <f t="shared" si="1"/>
        <v>43276</v>
      </c>
      <c r="DF4" s="53">
        <f t="shared" si="1"/>
        <v>43277</v>
      </c>
      <c r="DG4" s="53">
        <f t="shared" si="1"/>
        <v>43278</v>
      </c>
      <c r="DH4" s="53">
        <f t="shared" si="1"/>
        <v>43279</v>
      </c>
      <c r="DI4" s="53">
        <f t="shared" si="1"/>
        <v>43280</v>
      </c>
      <c r="DJ4" s="53">
        <f t="shared" si="1"/>
        <v>43281</v>
      </c>
      <c r="DK4" s="53">
        <f t="shared" si="1"/>
        <v>43282</v>
      </c>
      <c r="DL4" s="53">
        <f t="shared" si="1"/>
        <v>43283</v>
      </c>
      <c r="DM4" s="53">
        <f t="shared" si="1"/>
        <v>43284</v>
      </c>
      <c r="DN4" s="53">
        <f t="shared" si="1"/>
        <v>43285</v>
      </c>
      <c r="DO4" s="53">
        <f t="shared" si="1"/>
        <v>43286</v>
      </c>
      <c r="DP4" s="53">
        <f t="shared" si="1"/>
        <v>43287</v>
      </c>
      <c r="DQ4" s="53">
        <f t="shared" si="1"/>
        <v>43288</v>
      </c>
      <c r="DR4" s="53">
        <f t="shared" si="1"/>
        <v>43289</v>
      </c>
      <c r="DS4" s="53">
        <f t="shared" si="1"/>
        <v>43290</v>
      </c>
      <c r="DT4" s="53">
        <f t="shared" si="1"/>
        <v>43291</v>
      </c>
      <c r="DU4" s="53">
        <f t="shared" si="1"/>
        <v>43292</v>
      </c>
      <c r="DV4" s="53">
        <f t="shared" si="1"/>
        <v>43293</v>
      </c>
      <c r="DW4" s="53">
        <f t="shared" si="1"/>
        <v>43294</v>
      </c>
      <c r="DX4" s="53">
        <f t="shared" si="1"/>
        <v>43295</v>
      </c>
      <c r="DY4" s="53">
        <f t="shared" si="1"/>
        <v>43296</v>
      </c>
      <c r="DZ4" s="53">
        <f t="shared" si="1"/>
        <v>43297</v>
      </c>
      <c r="EA4" s="53">
        <f t="shared" si="1"/>
        <v>43298</v>
      </c>
      <c r="EB4" s="53">
        <f t="shared" si="1"/>
        <v>43299</v>
      </c>
      <c r="EC4" s="53">
        <f t="shared" si="1"/>
        <v>43300</v>
      </c>
      <c r="ED4" s="53">
        <f t="shared" si="1"/>
        <v>43301</v>
      </c>
      <c r="EE4" s="53">
        <f t="shared" si="1"/>
        <v>43302</v>
      </c>
      <c r="EF4" s="53">
        <f t="shared" si="1"/>
        <v>43303</v>
      </c>
      <c r="EG4" s="53">
        <f t="shared" si="1"/>
        <v>43304</v>
      </c>
      <c r="EH4" s="53">
        <f t="shared" si="1"/>
        <v>43305</v>
      </c>
      <c r="EI4" s="53">
        <f t="shared" si="1"/>
        <v>43306</v>
      </c>
      <c r="EJ4" s="53">
        <f t="shared" ref="EJ4:EM4" si="2">EI4+1</f>
        <v>43307</v>
      </c>
      <c r="EK4" s="53">
        <f t="shared" si="2"/>
        <v>43308</v>
      </c>
      <c r="EL4" s="53">
        <f t="shared" si="2"/>
        <v>43309</v>
      </c>
      <c r="EM4" s="53">
        <f t="shared" si="2"/>
        <v>43310</v>
      </c>
    </row>
    <row r="5" ht="16.5" spans="2:143">
      <c r="B5" s="22" t="s">
        <v>31</v>
      </c>
      <c r="C5" s="22"/>
      <c r="D5" s="17" t="s">
        <v>50</v>
      </c>
      <c r="E5" s="17"/>
      <c r="F5" s="25">
        <v>1</v>
      </c>
      <c r="G5" s="26">
        <f>MAX(F8:G16)-F8</f>
        <v>39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39</v>
      </c>
      <c r="C6" s="22"/>
      <c r="D6" s="21"/>
      <c r="E6" s="27"/>
      <c r="F6" s="21"/>
      <c r="G6" s="21"/>
      <c r="K6" s="55">
        <f>K4</f>
        <v>43178</v>
      </c>
      <c r="L6" s="55"/>
      <c r="M6" s="55"/>
      <c r="N6" s="55"/>
      <c r="O6" s="55"/>
      <c r="P6" s="55"/>
      <c r="Q6" s="55"/>
      <c r="R6" s="55">
        <f>R4</f>
        <v>43185</v>
      </c>
      <c r="S6" s="55"/>
      <c r="T6" s="55"/>
      <c r="U6" s="55"/>
      <c r="V6" s="55"/>
      <c r="W6" s="55"/>
      <c r="X6" s="55"/>
      <c r="Y6" s="55">
        <f>Y4</f>
        <v>43192</v>
      </c>
      <c r="Z6" s="55"/>
      <c r="AA6" s="55"/>
      <c r="AB6" s="55"/>
      <c r="AC6" s="55"/>
      <c r="AD6" s="55"/>
      <c r="AE6" s="55"/>
      <c r="AF6" s="55">
        <f>AF4</f>
        <v>43199</v>
      </c>
      <c r="AG6" s="55"/>
      <c r="AH6" s="55"/>
      <c r="AI6" s="55"/>
      <c r="AJ6" s="55"/>
      <c r="AK6" s="55"/>
      <c r="AL6" s="55"/>
      <c r="AM6" s="55">
        <f>AM4</f>
        <v>43206</v>
      </c>
      <c r="AN6" s="55"/>
      <c r="AO6" s="55"/>
      <c r="AP6" s="55"/>
      <c r="AQ6" s="55"/>
      <c r="AR6" s="55"/>
      <c r="AS6" s="55"/>
      <c r="AT6" s="55">
        <f>AT4</f>
        <v>43213</v>
      </c>
      <c r="AU6" s="55"/>
      <c r="AV6" s="55"/>
      <c r="AW6" s="55"/>
      <c r="AX6" s="55"/>
      <c r="AY6" s="55"/>
      <c r="AZ6" s="55"/>
      <c r="BA6" s="55">
        <f>BA4</f>
        <v>43220</v>
      </c>
      <c r="BB6" s="55"/>
      <c r="BC6" s="55"/>
      <c r="BD6" s="55"/>
      <c r="BE6" s="55"/>
      <c r="BF6" s="55"/>
      <c r="BG6" s="55"/>
      <c r="BH6" s="55">
        <f>BH4</f>
        <v>43227</v>
      </c>
      <c r="BI6" s="55"/>
      <c r="BJ6" s="55"/>
      <c r="BK6" s="55"/>
      <c r="BL6" s="55"/>
      <c r="BM6" s="55"/>
      <c r="BN6" s="55"/>
      <c r="BO6" s="55">
        <f>BO4</f>
        <v>43234</v>
      </c>
      <c r="BP6" s="55"/>
      <c r="BQ6" s="55"/>
      <c r="BR6" s="55"/>
      <c r="BS6" s="55"/>
      <c r="BT6" s="55"/>
      <c r="BU6" s="55"/>
      <c r="BV6" s="55">
        <f>BV4</f>
        <v>43241</v>
      </c>
      <c r="BW6" s="55"/>
      <c r="BX6" s="55"/>
      <c r="BY6" s="55"/>
      <c r="BZ6" s="55"/>
      <c r="CA6" s="55"/>
      <c r="CB6" s="55"/>
      <c r="CC6" s="55">
        <f>CC4</f>
        <v>43248</v>
      </c>
      <c r="CD6" s="55"/>
      <c r="CE6" s="55"/>
      <c r="CF6" s="55"/>
      <c r="CG6" s="55"/>
      <c r="CH6" s="55"/>
      <c r="CI6" s="55"/>
      <c r="CJ6" s="55">
        <f>CJ4</f>
        <v>43255</v>
      </c>
      <c r="CK6" s="55"/>
      <c r="CL6" s="55"/>
      <c r="CM6" s="55"/>
      <c r="CN6" s="55"/>
      <c r="CO6" s="55"/>
      <c r="CP6" s="55"/>
      <c r="CQ6" s="55">
        <f>CQ4</f>
        <v>43262</v>
      </c>
      <c r="CR6" s="55"/>
      <c r="CS6" s="55"/>
      <c r="CT6" s="55"/>
      <c r="CU6" s="55"/>
      <c r="CV6" s="55"/>
      <c r="CW6" s="55"/>
      <c r="CX6" s="55">
        <f>CX4</f>
        <v>43269</v>
      </c>
      <c r="CY6" s="55"/>
      <c r="CZ6" s="55"/>
      <c r="DA6" s="55"/>
      <c r="DB6" s="55"/>
      <c r="DC6" s="55"/>
      <c r="DD6" s="55"/>
      <c r="DE6" s="55">
        <f>DE4</f>
        <v>43276</v>
      </c>
      <c r="DF6" s="55"/>
      <c r="DG6" s="55"/>
      <c r="DH6" s="55"/>
      <c r="DI6" s="55"/>
      <c r="DJ6" s="55"/>
      <c r="DK6" s="55"/>
      <c r="DL6" s="55">
        <f>DL4</f>
        <v>43283</v>
      </c>
      <c r="DM6" s="55"/>
      <c r="DN6" s="55"/>
      <c r="DO6" s="55"/>
      <c r="DP6" s="55"/>
      <c r="DQ6" s="55"/>
      <c r="DR6" s="55"/>
      <c r="DS6" s="55">
        <f>DS4</f>
        <v>43290</v>
      </c>
      <c r="DT6" s="55"/>
      <c r="DU6" s="55"/>
      <c r="DV6" s="55"/>
      <c r="DW6" s="55"/>
      <c r="DX6" s="55"/>
      <c r="DY6" s="55"/>
      <c r="DZ6" s="55">
        <f>DZ4</f>
        <v>43297</v>
      </c>
      <c r="EA6" s="55"/>
      <c r="EB6" s="55"/>
      <c r="EC6" s="55"/>
      <c r="ED6" s="55"/>
      <c r="EE6" s="55"/>
      <c r="EF6" s="55"/>
      <c r="EG6" s="55">
        <f>EG4</f>
        <v>43304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01" t="s">
        <v>89</v>
      </c>
      <c r="C8" s="101"/>
      <c r="D8" s="60" t="str">
        <f>C4</f>
        <v>张登</v>
      </c>
      <c r="E8" s="61"/>
      <c r="F8" s="62">
        <v>43179</v>
      </c>
      <c r="G8" s="63">
        <f>F8+H8-1</f>
        <v>43217</v>
      </c>
      <c r="H8" s="64">
        <f>MAX(F9:G16)-F8</f>
        <v>39</v>
      </c>
      <c r="I8" s="64">
        <f t="shared" ref="I8:I12" si="6">IF(OR(G8=0,F8=0),0,NETWORKDAYS(F8,G8))</f>
        <v>29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3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90</v>
      </c>
      <c r="C9" s="65" t="s">
        <v>91</v>
      </c>
      <c r="D9" s="81" t="s">
        <v>92</v>
      </c>
      <c r="E9" s="67"/>
      <c r="F9" s="68">
        <f>$F$4</f>
        <v>43179</v>
      </c>
      <c r="G9" s="68">
        <f>IF(H9=0,F9,F9+H9-1)</f>
        <v>43218</v>
      </c>
      <c r="H9" s="69">
        <v>40</v>
      </c>
      <c r="I9" s="76">
        <f t="shared" si="6"/>
        <v>29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93</v>
      </c>
      <c r="C10" s="65" t="s">
        <v>91</v>
      </c>
      <c r="D10" s="81" t="s">
        <v>92</v>
      </c>
      <c r="E10" s="67"/>
      <c r="F10" s="68">
        <f>$F$4</f>
        <v>43179</v>
      </c>
      <c r="G10" s="68">
        <f t="shared" ref="G10:G12" si="8">IF(H10=0,F10,F10+H10-1)</f>
        <v>43218</v>
      </c>
      <c r="H10" s="69">
        <v>40</v>
      </c>
      <c r="I10" s="76">
        <f t="shared" si="6"/>
        <v>29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65" t="s">
        <v>94</v>
      </c>
      <c r="C11" s="65" t="s">
        <v>91</v>
      </c>
      <c r="D11" s="81" t="s">
        <v>92</v>
      </c>
      <c r="E11" s="67"/>
      <c r="F11" s="68">
        <f>$F$4</f>
        <v>43179</v>
      </c>
      <c r="G11" s="68">
        <f t="shared" si="8"/>
        <v>43218</v>
      </c>
      <c r="H11" s="69">
        <v>40</v>
      </c>
      <c r="I11" s="76">
        <f t="shared" si="6"/>
        <v>29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65" t="s">
        <v>95</v>
      </c>
      <c r="C12" s="65" t="s">
        <v>91</v>
      </c>
      <c r="D12" s="81" t="s">
        <v>92</v>
      </c>
      <c r="E12" s="67"/>
      <c r="F12" s="68">
        <f>$F$4</f>
        <v>43179</v>
      </c>
      <c r="G12" s="68">
        <f t="shared" si="8"/>
        <v>43218</v>
      </c>
      <c r="H12" s="69">
        <v>40</v>
      </c>
      <c r="I12" s="76">
        <f t="shared" si="6"/>
        <v>29</v>
      </c>
      <c r="J12" s="4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5" customFormat="1" ht="13.5" spans="1:143">
      <c r="A13" s="70" t="str">
        <f ca="1" t="shared" si="7"/>
        <v>1.5</v>
      </c>
      <c r="B13" s="71" t="s">
        <v>68</v>
      </c>
      <c r="C13" s="71"/>
      <c r="D13" s="71"/>
      <c r="E13" s="72"/>
      <c r="F13" s="73"/>
      <c r="G13" s="73"/>
      <c r="H13" s="85"/>
      <c r="I13" s="78"/>
      <c r="J13" s="86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ht="20.1" customHeight="1" spans="1:2">
      <c r="A14" s="74" t="s">
        <v>87</v>
      </c>
      <c r="B14" s="74"/>
    </row>
    <row r="15" ht="273" customHeight="1" spans="1:10">
      <c r="A15" s="102" t="s">
        <v>96</v>
      </c>
      <c r="B15" s="102"/>
      <c r="C15" s="102"/>
      <c r="D15" s="102"/>
      <c r="E15" s="102"/>
      <c r="F15" s="102"/>
      <c r="G15" s="102"/>
      <c r="H15" s="102"/>
      <c r="I15" s="102"/>
      <c r="J15" s="102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4:B14"/>
    <mergeCell ref="A15:J15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I13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{c92cd424-3d3c-4114-be09-4d1f2465edcf}</x14:id>
        </ext>
      </extLst>
    </cfRule>
  </conditionalFormatting>
  <conditionalFormatting sqref="K1:AR7 K14:AR1048576">
    <cfRule type="expression" dxfId="1" priority="8">
      <formula>MOD(columu(),2)</formula>
    </cfRule>
  </conditionalFormatting>
  <conditionalFormatting sqref="K8:EM13">
    <cfRule type="expression" dxfId="2" priority="6">
      <formula>K$4=TODAY()</formula>
    </cfRule>
    <cfRule type="expression" dxfId="3" priority="7">
      <formula>AND($F8&lt;L$4,$G8&gt;=K$4)</formula>
    </cfRule>
  </conditionalFormatting>
  <conditionalFormatting sqref="K8:AR13">
    <cfRule type="expression" dxfId="1" priority="2">
      <formula>MOD(columu(),2)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2cd424-3d3c-4114-be09-4d1f2465ed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6"/>
  <sheetViews>
    <sheetView showGridLines="0" workbookViewId="0">
      <pane xSplit="10" topLeftCell="K1" activePane="topRight" state="frozen"/>
      <selection/>
      <selection pane="topRight" activeCell="A16" sqref="A16:J16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5.7142857142857" style="7" customWidth="1"/>
    <col min="4" max="4" width="12.7142857142857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97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28</v>
      </c>
      <c r="C3" s="18" t="s">
        <v>36</v>
      </c>
      <c r="D3" s="17" t="s">
        <v>48</v>
      </c>
      <c r="E3" s="17"/>
      <c r="F3" s="19" t="str">
        <f>B3</f>
        <v>何广宁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30</v>
      </c>
      <c r="C4" s="22" t="s">
        <v>6</v>
      </c>
      <c r="D4" s="17" t="s">
        <v>49</v>
      </c>
      <c r="E4" s="17"/>
      <c r="F4" s="22">
        <v>43160</v>
      </c>
      <c r="G4" s="22"/>
      <c r="K4" s="53">
        <f>F4-WEEKDAY(F4,1)+2+7*(F5-1)</f>
        <v>43157</v>
      </c>
      <c r="L4" s="53">
        <f t="shared" ref="L4:BW4" si="0">K4+1</f>
        <v>43158</v>
      </c>
      <c r="M4" s="53">
        <f t="shared" si="0"/>
        <v>43159</v>
      </c>
      <c r="N4" s="53">
        <f t="shared" si="0"/>
        <v>43160</v>
      </c>
      <c r="O4" s="53">
        <f t="shared" si="0"/>
        <v>43161</v>
      </c>
      <c r="P4" s="53">
        <f t="shared" si="0"/>
        <v>43162</v>
      </c>
      <c r="Q4" s="53">
        <f t="shared" si="0"/>
        <v>43163</v>
      </c>
      <c r="R4" s="53">
        <f t="shared" si="0"/>
        <v>43164</v>
      </c>
      <c r="S4" s="53">
        <f t="shared" si="0"/>
        <v>43165</v>
      </c>
      <c r="T4" s="53">
        <f t="shared" si="0"/>
        <v>43166</v>
      </c>
      <c r="U4" s="53">
        <f t="shared" si="0"/>
        <v>43167</v>
      </c>
      <c r="V4" s="53">
        <f t="shared" si="0"/>
        <v>43168</v>
      </c>
      <c r="W4" s="53">
        <f t="shared" si="0"/>
        <v>43169</v>
      </c>
      <c r="X4" s="53">
        <f t="shared" si="0"/>
        <v>43170</v>
      </c>
      <c r="Y4" s="53">
        <f t="shared" si="0"/>
        <v>43171</v>
      </c>
      <c r="Z4" s="53">
        <f t="shared" si="0"/>
        <v>43172</v>
      </c>
      <c r="AA4" s="53">
        <f t="shared" si="0"/>
        <v>43173</v>
      </c>
      <c r="AB4" s="53">
        <f t="shared" si="0"/>
        <v>43174</v>
      </c>
      <c r="AC4" s="53">
        <f t="shared" si="0"/>
        <v>43175</v>
      </c>
      <c r="AD4" s="53">
        <f t="shared" si="0"/>
        <v>43176</v>
      </c>
      <c r="AE4" s="53">
        <f t="shared" si="0"/>
        <v>43177</v>
      </c>
      <c r="AF4" s="53">
        <f t="shared" si="0"/>
        <v>43178</v>
      </c>
      <c r="AG4" s="53">
        <f t="shared" si="0"/>
        <v>43179</v>
      </c>
      <c r="AH4" s="53">
        <f t="shared" si="0"/>
        <v>43180</v>
      </c>
      <c r="AI4" s="53">
        <f t="shared" si="0"/>
        <v>43181</v>
      </c>
      <c r="AJ4" s="53">
        <f t="shared" si="0"/>
        <v>43182</v>
      </c>
      <c r="AK4" s="53">
        <f t="shared" si="0"/>
        <v>43183</v>
      </c>
      <c r="AL4" s="53">
        <f t="shared" si="0"/>
        <v>43184</v>
      </c>
      <c r="AM4" s="53">
        <f t="shared" si="0"/>
        <v>43185</v>
      </c>
      <c r="AN4" s="53">
        <f t="shared" si="0"/>
        <v>43186</v>
      </c>
      <c r="AO4" s="53">
        <f t="shared" si="0"/>
        <v>43187</v>
      </c>
      <c r="AP4" s="53">
        <f t="shared" si="0"/>
        <v>43188</v>
      </c>
      <c r="AQ4" s="53">
        <f t="shared" si="0"/>
        <v>43189</v>
      </c>
      <c r="AR4" s="53">
        <f t="shared" si="0"/>
        <v>43190</v>
      </c>
      <c r="AS4" s="53">
        <f t="shared" si="0"/>
        <v>43191</v>
      </c>
      <c r="AT4" s="53">
        <f t="shared" si="0"/>
        <v>43192</v>
      </c>
      <c r="AU4" s="53">
        <f t="shared" si="0"/>
        <v>43193</v>
      </c>
      <c r="AV4" s="53">
        <f t="shared" si="0"/>
        <v>43194</v>
      </c>
      <c r="AW4" s="53">
        <f t="shared" si="0"/>
        <v>43195</v>
      </c>
      <c r="AX4" s="53">
        <f t="shared" si="0"/>
        <v>43196</v>
      </c>
      <c r="AY4" s="53">
        <f t="shared" si="0"/>
        <v>43197</v>
      </c>
      <c r="AZ4" s="53">
        <f t="shared" si="0"/>
        <v>43198</v>
      </c>
      <c r="BA4" s="53">
        <f t="shared" si="0"/>
        <v>43199</v>
      </c>
      <c r="BB4" s="53">
        <f t="shared" si="0"/>
        <v>43200</v>
      </c>
      <c r="BC4" s="53">
        <f t="shared" si="0"/>
        <v>43201</v>
      </c>
      <c r="BD4" s="53">
        <f t="shared" si="0"/>
        <v>43202</v>
      </c>
      <c r="BE4" s="53">
        <f t="shared" si="0"/>
        <v>43203</v>
      </c>
      <c r="BF4" s="53">
        <f t="shared" si="0"/>
        <v>43204</v>
      </c>
      <c r="BG4" s="53">
        <f t="shared" si="0"/>
        <v>43205</v>
      </c>
      <c r="BH4" s="53">
        <f t="shared" si="0"/>
        <v>43206</v>
      </c>
      <c r="BI4" s="53">
        <f t="shared" si="0"/>
        <v>43207</v>
      </c>
      <c r="BJ4" s="53">
        <f t="shared" si="0"/>
        <v>43208</v>
      </c>
      <c r="BK4" s="53">
        <f t="shared" si="0"/>
        <v>43209</v>
      </c>
      <c r="BL4" s="53">
        <f t="shared" si="0"/>
        <v>43210</v>
      </c>
      <c r="BM4" s="53">
        <f t="shared" si="0"/>
        <v>43211</v>
      </c>
      <c r="BN4" s="53">
        <f t="shared" si="0"/>
        <v>43212</v>
      </c>
      <c r="BO4" s="53">
        <f t="shared" si="0"/>
        <v>43213</v>
      </c>
      <c r="BP4" s="53">
        <f t="shared" si="0"/>
        <v>43214</v>
      </c>
      <c r="BQ4" s="53">
        <f t="shared" si="0"/>
        <v>43215</v>
      </c>
      <c r="BR4" s="53">
        <f t="shared" si="0"/>
        <v>43216</v>
      </c>
      <c r="BS4" s="53">
        <f t="shared" si="0"/>
        <v>43217</v>
      </c>
      <c r="BT4" s="53">
        <f t="shared" si="0"/>
        <v>43218</v>
      </c>
      <c r="BU4" s="53">
        <f t="shared" si="0"/>
        <v>43219</v>
      </c>
      <c r="BV4" s="53">
        <f t="shared" si="0"/>
        <v>43220</v>
      </c>
      <c r="BW4" s="53">
        <f t="shared" si="0"/>
        <v>43221</v>
      </c>
      <c r="BX4" s="53">
        <f t="shared" ref="BX4:EI4" si="1">BW4+1</f>
        <v>43222</v>
      </c>
      <c r="BY4" s="53">
        <f t="shared" si="1"/>
        <v>43223</v>
      </c>
      <c r="BZ4" s="53">
        <f t="shared" si="1"/>
        <v>43224</v>
      </c>
      <c r="CA4" s="53">
        <f t="shared" si="1"/>
        <v>43225</v>
      </c>
      <c r="CB4" s="53">
        <f t="shared" si="1"/>
        <v>43226</v>
      </c>
      <c r="CC4" s="53">
        <f t="shared" si="1"/>
        <v>43227</v>
      </c>
      <c r="CD4" s="53">
        <f t="shared" si="1"/>
        <v>43228</v>
      </c>
      <c r="CE4" s="53">
        <f t="shared" si="1"/>
        <v>43229</v>
      </c>
      <c r="CF4" s="53">
        <f t="shared" si="1"/>
        <v>43230</v>
      </c>
      <c r="CG4" s="53">
        <f t="shared" si="1"/>
        <v>43231</v>
      </c>
      <c r="CH4" s="53">
        <f t="shared" si="1"/>
        <v>43232</v>
      </c>
      <c r="CI4" s="53">
        <f t="shared" si="1"/>
        <v>43233</v>
      </c>
      <c r="CJ4" s="53">
        <f t="shared" si="1"/>
        <v>43234</v>
      </c>
      <c r="CK4" s="53">
        <f t="shared" si="1"/>
        <v>43235</v>
      </c>
      <c r="CL4" s="53">
        <f t="shared" si="1"/>
        <v>43236</v>
      </c>
      <c r="CM4" s="53">
        <f t="shared" si="1"/>
        <v>43237</v>
      </c>
      <c r="CN4" s="53">
        <f t="shared" si="1"/>
        <v>43238</v>
      </c>
      <c r="CO4" s="53">
        <f t="shared" si="1"/>
        <v>43239</v>
      </c>
      <c r="CP4" s="53">
        <f t="shared" si="1"/>
        <v>43240</v>
      </c>
      <c r="CQ4" s="53">
        <f t="shared" si="1"/>
        <v>43241</v>
      </c>
      <c r="CR4" s="53">
        <f t="shared" si="1"/>
        <v>43242</v>
      </c>
      <c r="CS4" s="53">
        <f t="shared" si="1"/>
        <v>43243</v>
      </c>
      <c r="CT4" s="53">
        <f t="shared" si="1"/>
        <v>43244</v>
      </c>
      <c r="CU4" s="53">
        <f t="shared" si="1"/>
        <v>43245</v>
      </c>
      <c r="CV4" s="53">
        <f t="shared" si="1"/>
        <v>43246</v>
      </c>
      <c r="CW4" s="53">
        <f t="shared" si="1"/>
        <v>43247</v>
      </c>
      <c r="CX4" s="53">
        <f t="shared" si="1"/>
        <v>43248</v>
      </c>
      <c r="CY4" s="53">
        <f t="shared" si="1"/>
        <v>43249</v>
      </c>
      <c r="CZ4" s="53">
        <f t="shared" si="1"/>
        <v>43250</v>
      </c>
      <c r="DA4" s="53">
        <f t="shared" si="1"/>
        <v>43251</v>
      </c>
      <c r="DB4" s="53">
        <f t="shared" si="1"/>
        <v>43252</v>
      </c>
      <c r="DC4" s="53">
        <f t="shared" si="1"/>
        <v>43253</v>
      </c>
      <c r="DD4" s="53">
        <f t="shared" si="1"/>
        <v>43254</v>
      </c>
      <c r="DE4" s="53">
        <f t="shared" si="1"/>
        <v>43255</v>
      </c>
      <c r="DF4" s="53">
        <f t="shared" si="1"/>
        <v>43256</v>
      </c>
      <c r="DG4" s="53">
        <f t="shared" si="1"/>
        <v>43257</v>
      </c>
      <c r="DH4" s="53">
        <f t="shared" si="1"/>
        <v>43258</v>
      </c>
      <c r="DI4" s="53">
        <f t="shared" si="1"/>
        <v>43259</v>
      </c>
      <c r="DJ4" s="53">
        <f t="shared" si="1"/>
        <v>43260</v>
      </c>
      <c r="DK4" s="53">
        <f t="shared" si="1"/>
        <v>43261</v>
      </c>
      <c r="DL4" s="53">
        <f t="shared" si="1"/>
        <v>43262</v>
      </c>
      <c r="DM4" s="53">
        <f t="shared" si="1"/>
        <v>43263</v>
      </c>
      <c r="DN4" s="53">
        <f t="shared" si="1"/>
        <v>43264</v>
      </c>
      <c r="DO4" s="53">
        <f t="shared" si="1"/>
        <v>43265</v>
      </c>
      <c r="DP4" s="53">
        <f t="shared" si="1"/>
        <v>43266</v>
      </c>
      <c r="DQ4" s="53">
        <f t="shared" si="1"/>
        <v>43267</v>
      </c>
      <c r="DR4" s="53">
        <f t="shared" si="1"/>
        <v>43268</v>
      </c>
      <c r="DS4" s="53">
        <f t="shared" si="1"/>
        <v>43269</v>
      </c>
      <c r="DT4" s="53">
        <f t="shared" si="1"/>
        <v>43270</v>
      </c>
      <c r="DU4" s="53">
        <f t="shared" si="1"/>
        <v>43271</v>
      </c>
      <c r="DV4" s="53">
        <f t="shared" si="1"/>
        <v>43272</v>
      </c>
      <c r="DW4" s="53">
        <f t="shared" si="1"/>
        <v>43273</v>
      </c>
      <c r="DX4" s="53">
        <f t="shared" si="1"/>
        <v>43274</v>
      </c>
      <c r="DY4" s="53">
        <f t="shared" si="1"/>
        <v>43275</v>
      </c>
      <c r="DZ4" s="53">
        <f t="shared" si="1"/>
        <v>43276</v>
      </c>
      <c r="EA4" s="53">
        <f t="shared" si="1"/>
        <v>43277</v>
      </c>
      <c r="EB4" s="53">
        <f t="shared" si="1"/>
        <v>43278</v>
      </c>
      <c r="EC4" s="53">
        <f t="shared" si="1"/>
        <v>43279</v>
      </c>
      <c r="ED4" s="53">
        <f t="shared" si="1"/>
        <v>43280</v>
      </c>
      <c r="EE4" s="53">
        <f t="shared" si="1"/>
        <v>43281</v>
      </c>
      <c r="EF4" s="53">
        <f t="shared" si="1"/>
        <v>43282</v>
      </c>
      <c r="EG4" s="53">
        <f t="shared" si="1"/>
        <v>43283</v>
      </c>
      <c r="EH4" s="53">
        <f t="shared" si="1"/>
        <v>43284</v>
      </c>
      <c r="EI4" s="53">
        <f t="shared" si="1"/>
        <v>43285</v>
      </c>
      <c r="EJ4" s="53">
        <f t="shared" ref="EJ4:EM4" si="2">EI4+1</f>
        <v>43286</v>
      </c>
      <c r="EK4" s="53">
        <f t="shared" si="2"/>
        <v>43287</v>
      </c>
      <c r="EL4" s="53">
        <f t="shared" si="2"/>
        <v>43288</v>
      </c>
      <c r="EM4" s="53">
        <f t="shared" si="2"/>
        <v>43289</v>
      </c>
    </row>
    <row r="5" ht="16.5" spans="2:143">
      <c r="B5" s="22" t="s">
        <v>33</v>
      </c>
      <c r="C5" s="22"/>
      <c r="D5" s="17" t="s">
        <v>50</v>
      </c>
      <c r="E5" s="17"/>
      <c r="F5" s="25">
        <v>1</v>
      </c>
      <c r="G5" s="26">
        <f>MAX(F8:G16)-F8</f>
        <v>121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43157</v>
      </c>
      <c r="L6" s="55"/>
      <c r="M6" s="55"/>
      <c r="N6" s="55"/>
      <c r="O6" s="55"/>
      <c r="P6" s="55"/>
      <c r="Q6" s="55"/>
      <c r="R6" s="55">
        <f>R4</f>
        <v>43164</v>
      </c>
      <c r="S6" s="55"/>
      <c r="T6" s="55"/>
      <c r="U6" s="55"/>
      <c r="V6" s="55"/>
      <c r="W6" s="55"/>
      <c r="X6" s="55"/>
      <c r="Y6" s="55">
        <f>Y4</f>
        <v>43171</v>
      </c>
      <c r="Z6" s="55"/>
      <c r="AA6" s="55"/>
      <c r="AB6" s="55"/>
      <c r="AC6" s="55"/>
      <c r="AD6" s="55"/>
      <c r="AE6" s="55"/>
      <c r="AF6" s="55">
        <f>AF4</f>
        <v>43178</v>
      </c>
      <c r="AG6" s="55"/>
      <c r="AH6" s="55"/>
      <c r="AI6" s="55"/>
      <c r="AJ6" s="55"/>
      <c r="AK6" s="55"/>
      <c r="AL6" s="55"/>
      <c r="AM6" s="55">
        <f>AM4</f>
        <v>43185</v>
      </c>
      <c r="AN6" s="55"/>
      <c r="AO6" s="55"/>
      <c r="AP6" s="55"/>
      <c r="AQ6" s="55"/>
      <c r="AR6" s="55"/>
      <c r="AS6" s="55"/>
      <c r="AT6" s="55">
        <f>AT4</f>
        <v>43192</v>
      </c>
      <c r="AU6" s="55"/>
      <c r="AV6" s="55"/>
      <c r="AW6" s="55"/>
      <c r="AX6" s="55"/>
      <c r="AY6" s="55"/>
      <c r="AZ6" s="55"/>
      <c r="BA6" s="55">
        <f>BA4</f>
        <v>43199</v>
      </c>
      <c r="BB6" s="55"/>
      <c r="BC6" s="55"/>
      <c r="BD6" s="55"/>
      <c r="BE6" s="55"/>
      <c r="BF6" s="55"/>
      <c r="BG6" s="55"/>
      <c r="BH6" s="55">
        <f>BH4</f>
        <v>43206</v>
      </c>
      <c r="BI6" s="55"/>
      <c r="BJ6" s="55"/>
      <c r="BK6" s="55"/>
      <c r="BL6" s="55"/>
      <c r="BM6" s="55"/>
      <c r="BN6" s="55"/>
      <c r="BO6" s="55">
        <f>BO4</f>
        <v>43213</v>
      </c>
      <c r="BP6" s="55"/>
      <c r="BQ6" s="55"/>
      <c r="BR6" s="55"/>
      <c r="BS6" s="55"/>
      <c r="BT6" s="55"/>
      <c r="BU6" s="55"/>
      <c r="BV6" s="55">
        <f>BV4</f>
        <v>43220</v>
      </c>
      <c r="BW6" s="55"/>
      <c r="BX6" s="55"/>
      <c r="BY6" s="55"/>
      <c r="BZ6" s="55"/>
      <c r="CA6" s="55"/>
      <c r="CB6" s="55"/>
      <c r="CC6" s="55">
        <f>CC4</f>
        <v>43227</v>
      </c>
      <c r="CD6" s="55"/>
      <c r="CE6" s="55"/>
      <c r="CF6" s="55"/>
      <c r="CG6" s="55"/>
      <c r="CH6" s="55"/>
      <c r="CI6" s="55"/>
      <c r="CJ6" s="55">
        <f>CJ4</f>
        <v>43234</v>
      </c>
      <c r="CK6" s="55"/>
      <c r="CL6" s="55"/>
      <c r="CM6" s="55"/>
      <c r="CN6" s="55"/>
      <c r="CO6" s="55"/>
      <c r="CP6" s="55"/>
      <c r="CQ6" s="55">
        <f>CQ4</f>
        <v>43241</v>
      </c>
      <c r="CR6" s="55"/>
      <c r="CS6" s="55"/>
      <c r="CT6" s="55"/>
      <c r="CU6" s="55"/>
      <c r="CV6" s="55"/>
      <c r="CW6" s="55"/>
      <c r="CX6" s="55">
        <f>CX4</f>
        <v>43248</v>
      </c>
      <c r="CY6" s="55"/>
      <c r="CZ6" s="55"/>
      <c r="DA6" s="55"/>
      <c r="DB6" s="55"/>
      <c r="DC6" s="55"/>
      <c r="DD6" s="55"/>
      <c r="DE6" s="55">
        <f>DE4</f>
        <v>43255</v>
      </c>
      <c r="DF6" s="55"/>
      <c r="DG6" s="55"/>
      <c r="DH6" s="55"/>
      <c r="DI6" s="55"/>
      <c r="DJ6" s="55"/>
      <c r="DK6" s="55"/>
      <c r="DL6" s="55">
        <f>DL4</f>
        <v>43262</v>
      </c>
      <c r="DM6" s="55"/>
      <c r="DN6" s="55"/>
      <c r="DO6" s="55"/>
      <c r="DP6" s="55"/>
      <c r="DQ6" s="55"/>
      <c r="DR6" s="55"/>
      <c r="DS6" s="55">
        <f>DS4</f>
        <v>43269</v>
      </c>
      <c r="DT6" s="55"/>
      <c r="DU6" s="55"/>
      <c r="DV6" s="55"/>
      <c r="DW6" s="55"/>
      <c r="DX6" s="55"/>
      <c r="DY6" s="55"/>
      <c r="DZ6" s="55">
        <f>DZ4</f>
        <v>43276</v>
      </c>
      <c r="EA6" s="55"/>
      <c r="EB6" s="55"/>
      <c r="EC6" s="55"/>
      <c r="ED6" s="55"/>
      <c r="EE6" s="55"/>
      <c r="EF6" s="55"/>
      <c r="EG6" s="55">
        <f>EG4</f>
        <v>43283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97</v>
      </c>
      <c r="C8" s="60"/>
      <c r="D8" s="60" t="str">
        <f>F3</f>
        <v>何广宁</v>
      </c>
      <c r="E8" s="61"/>
      <c r="F8" s="62">
        <v>43160</v>
      </c>
      <c r="G8" s="63">
        <f>F8+H8-1</f>
        <v>43280</v>
      </c>
      <c r="H8" s="64">
        <f>MAX(F9:G16)-F8</f>
        <v>121</v>
      </c>
      <c r="I8" s="64">
        <f t="shared" ref="I8:I13" si="6">IF(OR(G8=0,F8=0),0,NETWORKDAYS(F8,G8))</f>
        <v>87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4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98</v>
      </c>
      <c r="C9" s="81" t="s">
        <v>99</v>
      </c>
      <c r="D9" s="81" t="s">
        <v>100</v>
      </c>
      <c r="E9" s="67"/>
      <c r="F9" s="68">
        <f>$F$4</f>
        <v>43160</v>
      </c>
      <c r="G9" s="68">
        <f t="shared" ref="G9:G13" si="8">IF(H9=0,F9,F9+H9-1)</f>
        <v>43184</v>
      </c>
      <c r="H9" s="69">
        <v>25</v>
      </c>
      <c r="I9" s="76">
        <f t="shared" si="6"/>
        <v>17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101</v>
      </c>
      <c r="C10" s="81" t="s">
        <v>102</v>
      </c>
      <c r="D10" s="81" t="s">
        <v>100</v>
      </c>
      <c r="E10" s="67"/>
      <c r="F10" s="68">
        <f t="shared" ref="F10:F13" si="9">G9+1</f>
        <v>43185</v>
      </c>
      <c r="G10" s="68">
        <f t="shared" si="8"/>
        <v>43193</v>
      </c>
      <c r="H10" s="69">
        <v>9</v>
      </c>
      <c r="I10" s="76">
        <f t="shared" si="6"/>
        <v>7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65" t="s">
        <v>103</v>
      </c>
      <c r="C11" s="81" t="s">
        <v>104</v>
      </c>
      <c r="D11" s="81" t="s">
        <v>100</v>
      </c>
      <c r="E11" s="98"/>
      <c r="F11" s="68">
        <f t="shared" si="9"/>
        <v>43194</v>
      </c>
      <c r="G11" s="68">
        <f t="shared" si="8"/>
        <v>43233</v>
      </c>
      <c r="H11" s="69">
        <v>40</v>
      </c>
      <c r="I11" s="76">
        <f t="shared" si="6"/>
        <v>28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65" t="s">
        <v>105</v>
      </c>
      <c r="C12" s="81" t="s">
        <v>106</v>
      </c>
      <c r="D12" s="81" t="s">
        <v>100</v>
      </c>
      <c r="E12" s="67"/>
      <c r="F12" s="68">
        <f t="shared" si="9"/>
        <v>43234</v>
      </c>
      <c r="G12" s="68">
        <f t="shared" si="8"/>
        <v>43235</v>
      </c>
      <c r="H12" s="69">
        <v>2</v>
      </c>
      <c r="I12" s="76">
        <f t="shared" si="6"/>
        <v>2</v>
      </c>
      <c r="J12" s="69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65" t="str">
        <f ca="1" t="shared" si="7"/>
        <v>1.5</v>
      </c>
      <c r="B13" s="65" t="s">
        <v>107</v>
      </c>
      <c r="C13" s="81" t="s">
        <v>63</v>
      </c>
      <c r="D13" s="81" t="s">
        <v>100</v>
      </c>
      <c r="E13" s="67"/>
      <c r="F13" s="68">
        <f t="shared" si="9"/>
        <v>43236</v>
      </c>
      <c r="G13" s="68">
        <f t="shared" si="8"/>
        <v>43281</v>
      </c>
      <c r="H13" s="69">
        <v>46</v>
      </c>
      <c r="I13" s="76">
        <f t="shared" si="6"/>
        <v>33</v>
      </c>
      <c r="J13" s="69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5" customFormat="1" ht="13.5" spans="1:143">
      <c r="A14" s="70" t="str">
        <f ca="1" t="shared" si="7"/>
        <v>1.6</v>
      </c>
      <c r="B14" s="71" t="s">
        <v>68</v>
      </c>
      <c r="C14" s="71"/>
      <c r="D14" s="71"/>
      <c r="E14" s="72"/>
      <c r="F14" s="73"/>
      <c r="G14" s="73"/>
      <c r="H14" s="85"/>
      <c r="I14" s="78"/>
      <c r="J14" s="86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ht="20.1" customHeight="1" spans="1:2">
      <c r="A15" s="74" t="s">
        <v>87</v>
      </c>
      <c r="B15" s="74"/>
    </row>
    <row r="16" ht="260.1" customHeight="1" spans="1:24">
      <c r="A16" s="82" t="s">
        <v>108</v>
      </c>
      <c r="B16" s="83"/>
      <c r="C16" s="83"/>
      <c r="D16" s="83"/>
      <c r="E16" s="83"/>
      <c r="F16" s="83"/>
      <c r="G16" s="83"/>
      <c r="H16" s="83"/>
      <c r="I16" s="83"/>
      <c r="J16" s="83"/>
      <c r="X16" s="99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5:B15"/>
    <mergeCell ref="A16:J16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K13:EM13">
    <cfRule type="expression" dxfId="2" priority="10">
      <formula>K$4=TODAY()</formula>
    </cfRule>
    <cfRule type="expression" dxfId="3" priority="11">
      <formula>AND($F13&lt;L$4,$G13&gt;=K$4)</formula>
    </cfRule>
  </conditionalFormatting>
  <conditionalFormatting sqref="I14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{8e8d4a41-7e18-45f8-8f64-14888e663863}</x14:id>
        </ext>
      </extLst>
    </cfRule>
  </conditionalFormatting>
  <conditionalFormatting sqref="A16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{a768af10-db2c-42a2-adcf-b106a6cb5cb0}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2 K14:EM14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d4a41-7e18-45f8-8f64-14888e663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a768af10-db2c-42a2-adcf-b106a6cb5c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9"/>
  <sheetViews>
    <sheetView showGridLines="0" workbookViewId="0">
      <pane xSplit="10" topLeftCell="K1" activePane="topRight" state="frozen"/>
      <selection/>
      <selection pane="topRight" activeCell="A19" sqref="A19:J19"/>
    </sheetView>
  </sheetViews>
  <sheetFormatPr defaultColWidth="9.14285714285714" defaultRowHeight="12.75"/>
  <cols>
    <col min="1" max="1" width="9.71428571428571" style="6" customWidth="1"/>
    <col min="2" max="2" width="26.4285714285714" style="7" customWidth="1"/>
    <col min="3" max="3" width="25.7142857142857" style="7" customWidth="1"/>
    <col min="4" max="4" width="14.5714285714286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109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16.5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40</v>
      </c>
      <c r="D4" s="17" t="s">
        <v>49</v>
      </c>
      <c r="E4" s="17"/>
      <c r="F4" s="22">
        <v>43184</v>
      </c>
      <c r="G4" s="22"/>
      <c r="K4" s="53">
        <f>F4-WEEKDAY(F4,1)+2+7*(F5-1)</f>
        <v>43185</v>
      </c>
      <c r="L4" s="53">
        <f t="shared" ref="L4:BW4" si="0">K4+1</f>
        <v>43186</v>
      </c>
      <c r="M4" s="53">
        <f t="shared" si="0"/>
        <v>43187</v>
      </c>
      <c r="N4" s="53">
        <f t="shared" si="0"/>
        <v>43188</v>
      </c>
      <c r="O4" s="53">
        <f t="shared" si="0"/>
        <v>43189</v>
      </c>
      <c r="P4" s="53">
        <f t="shared" si="0"/>
        <v>43190</v>
      </c>
      <c r="Q4" s="53">
        <f t="shared" si="0"/>
        <v>43191</v>
      </c>
      <c r="R4" s="53">
        <f t="shared" si="0"/>
        <v>43192</v>
      </c>
      <c r="S4" s="53">
        <f t="shared" si="0"/>
        <v>43193</v>
      </c>
      <c r="T4" s="53">
        <f t="shared" si="0"/>
        <v>43194</v>
      </c>
      <c r="U4" s="53">
        <f t="shared" si="0"/>
        <v>43195</v>
      </c>
      <c r="V4" s="53">
        <f t="shared" si="0"/>
        <v>43196</v>
      </c>
      <c r="W4" s="53">
        <f t="shared" si="0"/>
        <v>43197</v>
      </c>
      <c r="X4" s="53">
        <f t="shared" si="0"/>
        <v>43198</v>
      </c>
      <c r="Y4" s="53">
        <f t="shared" si="0"/>
        <v>43199</v>
      </c>
      <c r="Z4" s="53">
        <f t="shared" si="0"/>
        <v>43200</v>
      </c>
      <c r="AA4" s="53">
        <f t="shared" si="0"/>
        <v>43201</v>
      </c>
      <c r="AB4" s="53">
        <f t="shared" si="0"/>
        <v>43202</v>
      </c>
      <c r="AC4" s="53">
        <f t="shared" si="0"/>
        <v>43203</v>
      </c>
      <c r="AD4" s="53">
        <f t="shared" si="0"/>
        <v>43204</v>
      </c>
      <c r="AE4" s="53">
        <f t="shared" si="0"/>
        <v>43205</v>
      </c>
      <c r="AF4" s="53">
        <f t="shared" si="0"/>
        <v>43206</v>
      </c>
      <c r="AG4" s="53">
        <f t="shared" si="0"/>
        <v>43207</v>
      </c>
      <c r="AH4" s="53">
        <f t="shared" si="0"/>
        <v>43208</v>
      </c>
      <c r="AI4" s="53">
        <f t="shared" si="0"/>
        <v>43209</v>
      </c>
      <c r="AJ4" s="53">
        <f t="shared" si="0"/>
        <v>43210</v>
      </c>
      <c r="AK4" s="53">
        <f t="shared" si="0"/>
        <v>43211</v>
      </c>
      <c r="AL4" s="53">
        <f t="shared" si="0"/>
        <v>43212</v>
      </c>
      <c r="AM4" s="53">
        <f t="shared" si="0"/>
        <v>43213</v>
      </c>
      <c r="AN4" s="53">
        <f t="shared" si="0"/>
        <v>43214</v>
      </c>
      <c r="AO4" s="53">
        <f t="shared" si="0"/>
        <v>43215</v>
      </c>
      <c r="AP4" s="53">
        <f t="shared" si="0"/>
        <v>43216</v>
      </c>
      <c r="AQ4" s="53">
        <f t="shared" si="0"/>
        <v>43217</v>
      </c>
      <c r="AR4" s="53">
        <f t="shared" si="0"/>
        <v>43218</v>
      </c>
      <c r="AS4" s="53">
        <f t="shared" si="0"/>
        <v>43219</v>
      </c>
      <c r="AT4" s="53">
        <f t="shared" si="0"/>
        <v>43220</v>
      </c>
      <c r="AU4" s="53">
        <f t="shared" si="0"/>
        <v>43221</v>
      </c>
      <c r="AV4" s="53">
        <f t="shared" si="0"/>
        <v>43222</v>
      </c>
      <c r="AW4" s="53">
        <f t="shared" si="0"/>
        <v>43223</v>
      </c>
      <c r="AX4" s="53">
        <f t="shared" si="0"/>
        <v>43224</v>
      </c>
      <c r="AY4" s="53">
        <f t="shared" si="0"/>
        <v>43225</v>
      </c>
      <c r="AZ4" s="53">
        <f t="shared" si="0"/>
        <v>43226</v>
      </c>
      <c r="BA4" s="53">
        <f t="shared" si="0"/>
        <v>43227</v>
      </c>
      <c r="BB4" s="53">
        <f t="shared" si="0"/>
        <v>43228</v>
      </c>
      <c r="BC4" s="53">
        <f t="shared" si="0"/>
        <v>43229</v>
      </c>
      <c r="BD4" s="53">
        <f t="shared" si="0"/>
        <v>43230</v>
      </c>
      <c r="BE4" s="53">
        <f t="shared" si="0"/>
        <v>43231</v>
      </c>
      <c r="BF4" s="53">
        <f t="shared" si="0"/>
        <v>43232</v>
      </c>
      <c r="BG4" s="53">
        <f t="shared" si="0"/>
        <v>43233</v>
      </c>
      <c r="BH4" s="53">
        <f t="shared" si="0"/>
        <v>43234</v>
      </c>
      <c r="BI4" s="53">
        <f t="shared" si="0"/>
        <v>43235</v>
      </c>
      <c r="BJ4" s="53">
        <f t="shared" si="0"/>
        <v>43236</v>
      </c>
      <c r="BK4" s="53">
        <f t="shared" si="0"/>
        <v>43237</v>
      </c>
      <c r="BL4" s="53">
        <f t="shared" si="0"/>
        <v>43238</v>
      </c>
      <c r="BM4" s="53">
        <f t="shared" si="0"/>
        <v>43239</v>
      </c>
      <c r="BN4" s="53">
        <f t="shared" si="0"/>
        <v>43240</v>
      </c>
      <c r="BO4" s="53">
        <f t="shared" si="0"/>
        <v>43241</v>
      </c>
      <c r="BP4" s="53">
        <f t="shared" si="0"/>
        <v>43242</v>
      </c>
      <c r="BQ4" s="53">
        <f t="shared" si="0"/>
        <v>43243</v>
      </c>
      <c r="BR4" s="53">
        <f t="shared" si="0"/>
        <v>43244</v>
      </c>
      <c r="BS4" s="53">
        <f t="shared" si="0"/>
        <v>43245</v>
      </c>
      <c r="BT4" s="53">
        <f t="shared" si="0"/>
        <v>43246</v>
      </c>
      <c r="BU4" s="53">
        <f t="shared" si="0"/>
        <v>43247</v>
      </c>
      <c r="BV4" s="53">
        <f t="shared" si="0"/>
        <v>43248</v>
      </c>
      <c r="BW4" s="53">
        <f t="shared" si="0"/>
        <v>43249</v>
      </c>
      <c r="BX4" s="53">
        <f t="shared" ref="BX4:EI4" si="1">BW4+1</f>
        <v>43250</v>
      </c>
      <c r="BY4" s="53">
        <f t="shared" si="1"/>
        <v>43251</v>
      </c>
      <c r="BZ4" s="53">
        <f t="shared" si="1"/>
        <v>43252</v>
      </c>
      <c r="CA4" s="53">
        <f t="shared" si="1"/>
        <v>43253</v>
      </c>
      <c r="CB4" s="53">
        <f t="shared" si="1"/>
        <v>43254</v>
      </c>
      <c r="CC4" s="53">
        <f t="shared" si="1"/>
        <v>43255</v>
      </c>
      <c r="CD4" s="53">
        <f t="shared" si="1"/>
        <v>43256</v>
      </c>
      <c r="CE4" s="53">
        <f t="shared" si="1"/>
        <v>43257</v>
      </c>
      <c r="CF4" s="53">
        <f t="shared" si="1"/>
        <v>43258</v>
      </c>
      <c r="CG4" s="53">
        <f t="shared" si="1"/>
        <v>43259</v>
      </c>
      <c r="CH4" s="53">
        <f t="shared" si="1"/>
        <v>43260</v>
      </c>
      <c r="CI4" s="53">
        <f t="shared" si="1"/>
        <v>43261</v>
      </c>
      <c r="CJ4" s="53">
        <f t="shared" si="1"/>
        <v>43262</v>
      </c>
      <c r="CK4" s="53">
        <f t="shared" si="1"/>
        <v>43263</v>
      </c>
      <c r="CL4" s="53">
        <f t="shared" si="1"/>
        <v>43264</v>
      </c>
      <c r="CM4" s="53">
        <f t="shared" si="1"/>
        <v>43265</v>
      </c>
      <c r="CN4" s="53">
        <f t="shared" si="1"/>
        <v>43266</v>
      </c>
      <c r="CO4" s="53">
        <f t="shared" si="1"/>
        <v>43267</v>
      </c>
      <c r="CP4" s="53">
        <f t="shared" si="1"/>
        <v>43268</v>
      </c>
      <c r="CQ4" s="53">
        <f t="shared" si="1"/>
        <v>43269</v>
      </c>
      <c r="CR4" s="53">
        <f t="shared" si="1"/>
        <v>43270</v>
      </c>
      <c r="CS4" s="53">
        <f t="shared" si="1"/>
        <v>43271</v>
      </c>
      <c r="CT4" s="53">
        <f t="shared" si="1"/>
        <v>43272</v>
      </c>
      <c r="CU4" s="53">
        <f t="shared" si="1"/>
        <v>43273</v>
      </c>
      <c r="CV4" s="53">
        <f t="shared" si="1"/>
        <v>43274</v>
      </c>
      <c r="CW4" s="53">
        <f t="shared" si="1"/>
        <v>43275</v>
      </c>
      <c r="CX4" s="53">
        <f t="shared" si="1"/>
        <v>43276</v>
      </c>
      <c r="CY4" s="53">
        <f t="shared" si="1"/>
        <v>43277</v>
      </c>
      <c r="CZ4" s="53">
        <f t="shared" si="1"/>
        <v>43278</v>
      </c>
      <c r="DA4" s="53">
        <f t="shared" si="1"/>
        <v>43279</v>
      </c>
      <c r="DB4" s="53">
        <f t="shared" si="1"/>
        <v>43280</v>
      </c>
      <c r="DC4" s="53">
        <f t="shared" si="1"/>
        <v>43281</v>
      </c>
      <c r="DD4" s="53">
        <f t="shared" si="1"/>
        <v>43282</v>
      </c>
      <c r="DE4" s="53">
        <f t="shared" si="1"/>
        <v>43283</v>
      </c>
      <c r="DF4" s="53">
        <f t="shared" si="1"/>
        <v>43284</v>
      </c>
      <c r="DG4" s="53">
        <f t="shared" si="1"/>
        <v>43285</v>
      </c>
      <c r="DH4" s="53">
        <f t="shared" si="1"/>
        <v>43286</v>
      </c>
      <c r="DI4" s="53">
        <f t="shared" si="1"/>
        <v>43287</v>
      </c>
      <c r="DJ4" s="53">
        <f t="shared" si="1"/>
        <v>43288</v>
      </c>
      <c r="DK4" s="53">
        <f t="shared" si="1"/>
        <v>43289</v>
      </c>
      <c r="DL4" s="53">
        <f t="shared" si="1"/>
        <v>43290</v>
      </c>
      <c r="DM4" s="53">
        <f t="shared" si="1"/>
        <v>43291</v>
      </c>
      <c r="DN4" s="53">
        <f t="shared" si="1"/>
        <v>43292</v>
      </c>
      <c r="DO4" s="53">
        <f t="shared" si="1"/>
        <v>43293</v>
      </c>
      <c r="DP4" s="53">
        <f t="shared" si="1"/>
        <v>43294</v>
      </c>
      <c r="DQ4" s="53">
        <f t="shared" si="1"/>
        <v>43295</v>
      </c>
      <c r="DR4" s="53">
        <f t="shared" si="1"/>
        <v>43296</v>
      </c>
      <c r="DS4" s="53">
        <f t="shared" si="1"/>
        <v>43297</v>
      </c>
      <c r="DT4" s="53">
        <f t="shared" si="1"/>
        <v>43298</v>
      </c>
      <c r="DU4" s="53">
        <f t="shared" si="1"/>
        <v>43299</v>
      </c>
      <c r="DV4" s="53">
        <f t="shared" si="1"/>
        <v>43300</v>
      </c>
      <c r="DW4" s="53">
        <f t="shared" si="1"/>
        <v>43301</v>
      </c>
      <c r="DX4" s="53">
        <f t="shared" si="1"/>
        <v>43302</v>
      </c>
      <c r="DY4" s="53">
        <f t="shared" si="1"/>
        <v>43303</v>
      </c>
      <c r="DZ4" s="53">
        <f t="shared" si="1"/>
        <v>43304</v>
      </c>
      <c r="EA4" s="53">
        <f t="shared" si="1"/>
        <v>43305</v>
      </c>
      <c r="EB4" s="53">
        <f t="shared" si="1"/>
        <v>43306</v>
      </c>
      <c r="EC4" s="53">
        <f t="shared" si="1"/>
        <v>43307</v>
      </c>
      <c r="ED4" s="53">
        <f t="shared" si="1"/>
        <v>43308</v>
      </c>
      <c r="EE4" s="53">
        <f t="shared" si="1"/>
        <v>43309</v>
      </c>
      <c r="EF4" s="53">
        <f t="shared" si="1"/>
        <v>43310</v>
      </c>
      <c r="EG4" s="53">
        <f t="shared" si="1"/>
        <v>43311</v>
      </c>
      <c r="EH4" s="53">
        <f t="shared" si="1"/>
        <v>43312</v>
      </c>
      <c r="EI4" s="53">
        <f t="shared" si="1"/>
        <v>43313</v>
      </c>
      <c r="EJ4" s="53">
        <f>EI4+1</f>
        <v>43314</v>
      </c>
      <c r="EK4" s="53">
        <f>EJ4+1</f>
        <v>43315</v>
      </c>
      <c r="EL4" s="53">
        <f>EK4+1</f>
        <v>43316</v>
      </c>
      <c r="EM4" s="53">
        <f>EL4+1</f>
        <v>43317</v>
      </c>
    </row>
    <row r="5" ht="16.5" spans="2:143">
      <c r="B5" s="22" t="s">
        <v>32</v>
      </c>
      <c r="C5" s="22" t="s">
        <v>43</v>
      </c>
      <c r="D5" s="17" t="s">
        <v>50</v>
      </c>
      <c r="E5" s="17"/>
      <c r="F5" s="25">
        <v>1</v>
      </c>
      <c r="G5" s="26">
        <f>MAX(F8:G18)-F8</f>
        <v>83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44</v>
      </c>
      <c r="C6" s="22" t="s">
        <v>42</v>
      </c>
      <c r="D6" s="21"/>
      <c r="E6" s="27"/>
      <c r="F6" s="21"/>
      <c r="G6" s="21"/>
      <c r="K6" s="55">
        <f>K4</f>
        <v>43185</v>
      </c>
      <c r="L6" s="55"/>
      <c r="M6" s="55"/>
      <c r="N6" s="55"/>
      <c r="O6" s="55"/>
      <c r="P6" s="55"/>
      <c r="Q6" s="55"/>
      <c r="R6" s="55">
        <f>R4</f>
        <v>43192</v>
      </c>
      <c r="S6" s="55"/>
      <c r="T6" s="55"/>
      <c r="U6" s="55"/>
      <c r="V6" s="55"/>
      <c r="W6" s="55"/>
      <c r="X6" s="55"/>
      <c r="Y6" s="55">
        <f>Y4</f>
        <v>43199</v>
      </c>
      <c r="Z6" s="55"/>
      <c r="AA6" s="55"/>
      <c r="AB6" s="55"/>
      <c r="AC6" s="55"/>
      <c r="AD6" s="55"/>
      <c r="AE6" s="55"/>
      <c r="AF6" s="55">
        <f>AF4</f>
        <v>43206</v>
      </c>
      <c r="AG6" s="55"/>
      <c r="AH6" s="55"/>
      <c r="AI6" s="55"/>
      <c r="AJ6" s="55"/>
      <c r="AK6" s="55"/>
      <c r="AL6" s="55"/>
      <c r="AM6" s="55">
        <f>AM4</f>
        <v>43213</v>
      </c>
      <c r="AN6" s="55"/>
      <c r="AO6" s="55"/>
      <c r="AP6" s="55"/>
      <c r="AQ6" s="55"/>
      <c r="AR6" s="55"/>
      <c r="AS6" s="55"/>
      <c r="AT6" s="55">
        <f>AT4</f>
        <v>43220</v>
      </c>
      <c r="AU6" s="55"/>
      <c r="AV6" s="55"/>
      <c r="AW6" s="55"/>
      <c r="AX6" s="55"/>
      <c r="AY6" s="55"/>
      <c r="AZ6" s="55"/>
      <c r="BA6" s="55">
        <f>BA4</f>
        <v>43227</v>
      </c>
      <c r="BB6" s="55"/>
      <c r="BC6" s="55"/>
      <c r="BD6" s="55"/>
      <c r="BE6" s="55"/>
      <c r="BF6" s="55"/>
      <c r="BG6" s="55"/>
      <c r="BH6" s="55">
        <f>BH4</f>
        <v>43234</v>
      </c>
      <c r="BI6" s="55"/>
      <c r="BJ6" s="55"/>
      <c r="BK6" s="55"/>
      <c r="BL6" s="55"/>
      <c r="BM6" s="55"/>
      <c r="BN6" s="55"/>
      <c r="BO6" s="55">
        <f>BO4</f>
        <v>43241</v>
      </c>
      <c r="BP6" s="55"/>
      <c r="BQ6" s="55"/>
      <c r="BR6" s="55"/>
      <c r="BS6" s="55"/>
      <c r="BT6" s="55"/>
      <c r="BU6" s="55"/>
      <c r="BV6" s="55">
        <f>BV4</f>
        <v>43248</v>
      </c>
      <c r="BW6" s="55"/>
      <c r="BX6" s="55"/>
      <c r="BY6" s="55"/>
      <c r="BZ6" s="55"/>
      <c r="CA6" s="55"/>
      <c r="CB6" s="55"/>
      <c r="CC6" s="55">
        <f>CC4</f>
        <v>43255</v>
      </c>
      <c r="CD6" s="55"/>
      <c r="CE6" s="55"/>
      <c r="CF6" s="55"/>
      <c r="CG6" s="55"/>
      <c r="CH6" s="55"/>
      <c r="CI6" s="55"/>
      <c r="CJ6" s="55">
        <f>CJ4</f>
        <v>43262</v>
      </c>
      <c r="CK6" s="55"/>
      <c r="CL6" s="55"/>
      <c r="CM6" s="55"/>
      <c r="CN6" s="55"/>
      <c r="CO6" s="55"/>
      <c r="CP6" s="55"/>
      <c r="CQ6" s="55">
        <f>CQ4</f>
        <v>43269</v>
      </c>
      <c r="CR6" s="55"/>
      <c r="CS6" s="55"/>
      <c r="CT6" s="55"/>
      <c r="CU6" s="55"/>
      <c r="CV6" s="55"/>
      <c r="CW6" s="55"/>
      <c r="CX6" s="55">
        <f>CX4</f>
        <v>43276</v>
      </c>
      <c r="CY6" s="55"/>
      <c r="CZ6" s="55"/>
      <c r="DA6" s="55"/>
      <c r="DB6" s="55"/>
      <c r="DC6" s="55"/>
      <c r="DD6" s="55"/>
      <c r="DE6" s="55">
        <f>DE4</f>
        <v>43283</v>
      </c>
      <c r="DF6" s="55"/>
      <c r="DG6" s="55"/>
      <c r="DH6" s="55"/>
      <c r="DI6" s="55"/>
      <c r="DJ6" s="55"/>
      <c r="DK6" s="55"/>
      <c r="DL6" s="55">
        <f>DL4</f>
        <v>43290</v>
      </c>
      <c r="DM6" s="55"/>
      <c r="DN6" s="55"/>
      <c r="DO6" s="55"/>
      <c r="DP6" s="55"/>
      <c r="DQ6" s="55"/>
      <c r="DR6" s="55"/>
      <c r="DS6" s="55">
        <f>DS4</f>
        <v>43297</v>
      </c>
      <c r="DT6" s="55"/>
      <c r="DU6" s="55"/>
      <c r="DV6" s="55"/>
      <c r="DW6" s="55"/>
      <c r="DX6" s="55"/>
      <c r="DY6" s="55"/>
      <c r="DZ6" s="55">
        <f>DZ4</f>
        <v>43304</v>
      </c>
      <c r="EA6" s="55"/>
      <c r="EB6" s="55"/>
      <c r="EC6" s="55"/>
      <c r="ED6" s="55"/>
      <c r="EE6" s="55"/>
      <c r="EF6" s="55"/>
      <c r="EG6" s="55">
        <f>EG4</f>
        <v>43311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2">CHOOSE(WEEKDAY(K4,1),"日","一","二","三","四","五","六")</f>
        <v>一</v>
      </c>
      <c r="L7" s="56" t="str">
        <f t="shared" si="2"/>
        <v>二</v>
      </c>
      <c r="M7" s="56" t="str">
        <f t="shared" si="2"/>
        <v>三</v>
      </c>
      <c r="N7" s="56" t="str">
        <f t="shared" si="2"/>
        <v>四</v>
      </c>
      <c r="O7" s="56" t="str">
        <f t="shared" si="2"/>
        <v>五</v>
      </c>
      <c r="P7" s="56" t="str">
        <f t="shared" si="2"/>
        <v>六</v>
      </c>
      <c r="Q7" s="56" t="str">
        <f t="shared" si="2"/>
        <v>日</v>
      </c>
      <c r="R7" s="56" t="str">
        <f t="shared" si="2"/>
        <v>一</v>
      </c>
      <c r="S7" s="56" t="str">
        <f t="shared" si="2"/>
        <v>二</v>
      </c>
      <c r="T7" s="56" t="str">
        <f t="shared" si="2"/>
        <v>三</v>
      </c>
      <c r="U7" s="56" t="str">
        <f t="shared" si="2"/>
        <v>四</v>
      </c>
      <c r="V7" s="56" t="str">
        <f t="shared" si="2"/>
        <v>五</v>
      </c>
      <c r="W7" s="56" t="str">
        <f t="shared" si="2"/>
        <v>六</v>
      </c>
      <c r="X7" s="56" t="str">
        <f t="shared" si="2"/>
        <v>日</v>
      </c>
      <c r="Y7" s="56" t="str">
        <f t="shared" si="2"/>
        <v>一</v>
      </c>
      <c r="Z7" s="56" t="str">
        <f t="shared" si="2"/>
        <v>二</v>
      </c>
      <c r="AA7" s="56" t="str">
        <f t="shared" si="2"/>
        <v>三</v>
      </c>
      <c r="AB7" s="56" t="str">
        <f t="shared" si="2"/>
        <v>四</v>
      </c>
      <c r="AC7" s="56" t="str">
        <f t="shared" si="2"/>
        <v>五</v>
      </c>
      <c r="AD7" s="56" t="str">
        <f t="shared" si="2"/>
        <v>六</v>
      </c>
      <c r="AE7" s="56" t="str">
        <f t="shared" si="2"/>
        <v>日</v>
      </c>
      <c r="AF7" s="56" t="str">
        <f t="shared" si="2"/>
        <v>一</v>
      </c>
      <c r="AG7" s="56" t="str">
        <f t="shared" si="2"/>
        <v>二</v>
      </c>
      <c r="AH7" s="56" t="str">
        <f t="shared" si="2"/>
        <v>三</v>
      </c>
      <c r="AI7" s="56" t="str">
        <f t="shared" si="2"/>
        <v>四</v>
      </c>
      <c r="AJ7" s="56" t="str">
        <f t="shared" si="2"/>
        <v>五</v>
      </c>
      <c r="AK7" s="56" t="str">
        <f t="shared" si="2"/>
        <v>六</v>
      </c>
      <c r="AL7" s="56" t="str">
        <f t="shared" si="2"/>
        <v>日</v>
      </c>
      <c r="AM7" s="56" t="str">
        <f t="shared" si="2"/>
        <v>一</v>
      </c>
      <c r="AN7" s="56" t="str">
        <f t="shared" si="2"/>
        <v>二</v>
      </c>
      <c r="AO7" s="56" t="str">
        <f t="shared" si="2"/>
        <v>三</v>
      </c>
      <c r="AP7" s="56" t="str">
        <f t="shared" si="2"/>
        <v>四</v>
      </c>
      <c r="AQ7" s="56" t="str">
        <f t="shared" si="2"/>
        <v>五</v>
      </c>
      <c r="AR7" s="56" t="str">
        <f t="shared" si="2"/>
        <v>六</v>
      </c>
      <c r="AS7" s="56" t="str">
        <f t="shared" si="2"/>
        <v>日</v>
      </c>
      <c r="AT7" s="56" t="str">
        <f t="shared" si="2"/>
        <v>一</v>
      </c>
      <c r="AU7" s="56" t="str">
        <f t="shared" si="2"/>
        <v>二</v>
      </c>
      <c r="AV7" s="56" t="str">
        <f t="shared" si="2"/>
        <v>三</v>
      </c>
      <c r="AW7" s="56" t="str">
        <f t="shared" si="2"/>
        <v>四</v>
      </c>
      <c r="AX7" s="56" t="str">
        <f t="shared" si="2"/>
        <v>五</v>
      </c>
      <c r="AY7" s="56" t="str">
        <f t="shared" si="2"/>
        <v>六</v>
      </c>
      <c r="AZ7" s="56" t="str">
        <f t="shared" si="2"/>
        <v>日</v>
      </c>
      <c r="BA7" s="56" t="str">
        <f t="shared" si="2"/>
        <v>一</v>
      </c>
      <c r="BB7" s="56" t="str">
        <f t="shared" si="2"/>
        <v>二</v>
      </c>
      <c r="BC7" s="56" t="str">
        <f t="shared" si="2"/>
        <v>三</v>
      </c>
      <c r="BD7" s="56" t="str">
        <f t="shared" si="2"/>
        <v>四</v>
      </c>
      <c r="BE7" s="56" t="str">
        <f t="shared" si="2"/>
        <v>五</v>
      </c>
      <c r="BF7" s="56" t="str">
        <f t="shared" si="2"/>
        <v>六</v>
      </c>
      <c r="BG7" s="56" t="str">
        <f t="shared" si="2"/>
        <v>日</v>
      </c>
      <c r="BH7" s="56" t="str">
        <f t="shared" si="2"/>
        <v>一</v>
      </c>
      <c r="BI7" s="56" t="str">
        <f t="shared" si="2"/>
        <v>二</v>
      </c>
      <c r="BJ7" s="56" t="str">
        <f t="shared" si="2"/>
        <v>三</v>
      </c>
      <c r="BK7" s="56" t="str">
        <f t="shared" si="2"/>
        <v>四</v>
      </c>
      <c r="BL7" s="56" t="str">
        <f t="shared" si="2"/>
        <v>五</v>
      </c>
      <c r="BM7" s="56" t="str">
        <f t="shared" si="2"/>
        <v>六</v>
      </c>
      <c r="BN7" s="56" t="str">
        <f t="shared" si="2"/>
        <v>日</v>
      </c>
      <c r="BO7" s="56" t="str">
        <f t="shared" si="2"/>
        <v>一</v>
      </c>
      <c r="BP7" s="56" t="str">
        <f t="shared" si="2"/>
        <v>二</v>
      </c>
      <c r="BQ7" s="56" t="str">
        <f t="shared" si="2"/>
        <v>三</v>
      </c>
      <c r="BR7" s="56" t="str">
        <f t="shared" si="2"/>
        <v>四</v>
      </c>
      <c r="BS7" s="56" t="str">
        <f t="shared" si="2"/>
        <v>五</v>
      </c>
      <c r="BT7" s="56" t="str">
        <f t="shared" si="2"/>
        <v>六</v>
      </c>
      <c r="BU7" s="56" t="str">
        <f t="shared" si="2"/>
        <v>日</v>
      </c>
      <c r="BV7" s="56" t="str">
        <f t="shared" si="2"/>
        <v>一</v>
      </c>
      <c r="BW7" s="56" t="str">
        <f t="shared" ref="BW7:EH7" si="3">CHOOSE(WEEKDAY(BW4,1),"日","一","二","三","四","五","六")</f>
        <v>二</v>
      </c>
      <c r="BX7" s="56" t="str">
        <f t="shared" si="3"/>
        <v>三</v>
      </c>
      <c r="BY7" s="56" t="str">
        <f t="shared" si="3"/>
        <v>四</v>
      </c>
      <c r="BZ7" s="56" t="str">
        <f t="shared" si="3"/>
        <v>五</v>
      </c>
      <c r="CA7" s="56" t="str">
        <f t="shared" si="3"/>
        <v>六</v>
      </c>
      <c r="CB7" s="56" t="str">
        <f t="shared" si="3"/>
        <v>日</v>
      </c>
      <c r="CC7" s="56" t="str">
        <f t="shared" si="3"/>
        <v>一</v>
      </c>
      <c r="CD7" s="56" t="str">
        <f t="shared" si="3"/>
        <v>二</v>
      </c>
      <c r="CE7" s="56" t="str">
        <f t="shared" si="3"/>
        <v>三</v>
      </c>
      <c r="CF7" s="56" t="str">
        <f t="shared" si="3"/>
        <v>四</v>
      </c>
      <c r="CG7" s="56" t="str">
        <f t="shared" si="3"/>
        <v>五</v>
      </c>
      <c r="CH7" s="56" t="str">
        <f t="shared" si="3"/>
        <v>六</v>
      </c>
      <c r="CI7" s="56" t="str">
        <f t="shared" si="3"/>
        <v>日</v>
      </c>
      <c r="CJ7" s="56" t="str">
        <f t="shared" si="3"/>
        <v>一</v>
      </c>
      <c r="CK7" s="56" t="str">
        <f t="shared" si="3"/>
        <v>二</v>
      </c>
      <c r="CL7" s="56" t="str">
        <f t="shared" si="3"/>
        <v>三</v>
      </c>
      <c r="CM7" s="56" t="str">
        <f t="shared" si="3"/>
        <v>四</v>
      </c>
      <c r="CN7" s="56" t="str">
        <f t="shared" si="3"/>
        <v>五</v>
      </c>
      <c r="CO7" s="56" t="str">
        <f t="shared" si="3"/>
        <v>六</v>
      </c>
      <c r="CP7" s="56" t="str">
        <f t="shared" si="3"/>
        <v>日</v>
      </c>
      <c r="CQ7" s="56" t="str">
        <f t="shared" si="3"/>
        <v>一</v>
      </c>
      <c r="CR7" s="56" t="str">
        <f t="shared" si="3"/>
        <v>二</v>
      </c>
      <c r="CS7" s="56" t="str">
        <f t="shared" si="3"/>
        <v>三</v>
      </c>
      <c r="CT7" s="56" t="str">
        <f t="shared" si="3"/>
        <v>四</v>
      </c>
      <c r="CU7" s="56" t="str">
        <f t="shared" si="3"/>
        <v>五</v>
      </c>
      <c r="CV7" s="56" t="str">
        <f t="shared" si="3"/>
        <v>六</v>
      </c>
      <c r="CW7" s="56" t="str">
        <f t="shared" si="3"/>
        <v>日</v>
      </c>
      <c r="CX7" s="56" t="str">
        <f t="shared" si="3"/>
        <v>一</v>
      </c>
      <c r="CY7" s="56" t="str">
        <f t="shared" si="3"/>
        <v>二</v>
      </c>
      <c r="CZ7" s="56" t="str">
        <f t="shared" si="3"/>
        <v>三</v>
      </c>
      <c r="DA7" s="56" t="str">
        <f t="shared" si="3"/>
        <v>四</v>
      </c>
      <c r="DB7" s="56" t="str">
        <f t="shared" si="3"/>
        <v>五</v>
      </c>
      <c r="DC7" s="56" t="str">
        <f t="shared" si="3"/>
        <v>六</v>
      </c>
      <c r="DD7" s="56" t="str">
        <f t="shared" si="3"/>
        <v>日</v>
      </c>
      <c r="DE7" s="56" t="str">
        <f t="shared" si="3"/>
        <v>一</v>
      </c>
      <c r="DF7" s="56" t="str">
        <f t="shared" si="3"/>
        <v>二</v>
      </c>
      <c r="DG7" s="56" t="str">
        <f t="shared" si="3"/>
        <v>三</v>
      </c>
      <c r="DH7" s="56" t="str">
        <f t="shared" si="3"/>
        <v>四</v>
      </c>
      <c r="DI7" s="56" t="str">
        <f t="shared" si="3"/>
        <v>五</v>
      </c>
      <c r="DJ7" s="56" t="str">
        <f t="shared" si="3"/>
        <v>六</v>
      </c>
      <c r="DK7" s="56" t="str">
        <f t="shared" si="3"/>
        <v>日</v>
      </c>
      <c r="DL7" s="56" t="str">
        <f t="shared" si="3"/>
        <v>一</v>
      </c>
      <c r="DM7" s="56" t="str">
        <f t="shared" si="3"/>
        <v>二</v>
      </c>
      <c r="DN7" s="56" t="str">
        <f t="shared" si="3"/>
        <v>三</v>
      </c>
      <c r="DO7" s="56" t="str">
        <f t="shared" si="3"/>
        <v>四</v>
      </c>
      <c r="DP7" s="56" t="str">
        <f t="shared" si="3"/>
        <v>五</v>
      </c>
      <c r="DQ7" s="56" t="str">
        <f t="shared" si="3"/>
        <v>六</v>
      </c>
      <c r="DR7" s="56" t="str">
        <f t="shared" si="3"/>
        <v>日</v>
      </c>
      <c r="DS7" s="56" t="str">
        <f t="shared" si="3"/>
        <v>一</v>
      </c>
      <c r="DT7" s="56" t="str">
        <f t="shared" si="3"/>
        <v>二</v>
      </c>
      <c r="DU7" s="56" t="str">
        <f t="shared" si="3"/>
        <v>三</v>
      </c>
      <c r="DV7" s="56" t="str">
        <f t="shared" si="3"/>
        <v>四</v>
      </c>
      <c r="DW7" s="56" t="str">
        <f t="shared" si="3"/>
        <v>五</v>
      </c>
      <c r="DX7" s="56" t="str">
        <f t="shared" si="3"/>
        <v>六</v>
      </c>
      <c r="DY7" s="56" t="str">
        <f t="shared" si="3"/>
        <v>日</v>
      </c>
      <c r="DZ7" s="56" t="str">
        <f t="shared" si="3"/>
        <v>一</v>
      </c>
      <c r="EA7" s="56" t="str">
        <f t="shared" si="3"/>
        <v>二</v>
      </c>
      <c r="EB7" s="56" t="str">
        <f t="shared" si="3"/>
        <v>三</v>
      </c>
      <c r="EC7" s="56" t="str">
        <f t="shared" si="3"/>
        <v>四</v>
      </c>
      <c r="ED7" s="56" t="str">
        <f t="shared" si="3"/>
        <v>五</v>
      </c>
      <c r="EE7" s="56" t="str">
        <f t="shared" si="3"/>
        <v>六</v>
      </c>
      <c r="EF7" s="56" t="str">
        <f t="shared" si="3"/>
        <v>日</v>
      </c>
      <c r="EG7" s="56" t="str">
        <f t="shared" si="3"/>
        <v>一</v>
      </c>
      <c r="EH7" s="56" t="str">
        <f t="shared" si="3"/>
        <v>二</v>
      </c>
      <c r="EI7" s="56" t="str">
        <f>CHOOSE(WEEKDAY(EI4,1),"日","一","二","三","四","五","六")</f>
        <v>三</v>
      </c>
      <c r="EJ7" s="56" t="str">
        <f>CHOOSE(WEEKDAY(EJ4,1),"日","一","二","三","四","五","六")</f>
        <v>四</v>
      </c>
      <c r="EK7" s="56" t="str">
        <f>CHOOSE(WEEKDAY(EK4,1),"日","一","二","三","四","五","六")</f>
        <v>五</v>
      </c>
      <c r="EL7" s="56" t="str">
        <f>CHOOSE(WEEKDAY(EL4,1),"日","一","二","三","四","五","六")</f>
        <v>六</v>
      </c>
      <c r="EM7" s="56" t="str">
        <f>CHOOSE(WEEKDAY(EM4,1),"日","一","二","三","四","五","六")</f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109</v>
      </c>
      <c r="C8" s="60"/>
      <c r="D8" s="60" t="str">
        <f>B3</f>
        <v>惠鹏程</v>
      </c>
      <c r="E8" s="61"/>
      <c r="F8" s="62">
        <v>43179</v>
      </c>
      <c r="G8" s="63">
        <f>F8+H8-1</f>
        <v>43261</v>
      </c>
      <c r="H8" s="64">
        <f>MAX(F9:G18)-F8</f>
        <v>83</v>
      </c>
      <c r="I8" s="64">
        <f>IF(OR(G8=0,F8=0),0,NETWORKDAYS(F8,G8))</f>
        <v>59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7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110</v>
      </c>
      <c r="C9" s="65" t="s">
        <v>111</v>
      </c>
      <c r="D9" s="93" t="s">
        <v>37</v>
      </c>
      <c r="E9" s="67"/>
      <c r="F9" s="94">
        <f>$F$4</f>
        <v>43184</v>
      </c>
      <c r="G9" s="94">
        <f>IF(H9=0,F9,F9+H9-1)</f>
        <v>43196</v>
      </c>
      <c r="H9" s="69">
        <v>13</v>
      </c>
      <c r="I9" s="97">
        <f>IF(OR(G9=0,F9=0),0,NETWORKDAYS(F9,G9))</f>
        <v>10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4"/>
        <v>1.2</v>
      </c>
      <c r="B10" s="65" t="s">
        <v>112</v>
      </c>
      <c r="C10" s="65" t="s">
        <v>113</v>
      </c>
      <c r="D10" s="65" t="s">
        <v>114</v>
      </c>
      <c r="E10" s="67"/>
      <c r="F10" s="94">
        <f>G9+1</f>
        <v>43197</v>
      </c>
      <c r="G10" s="94">
        <f t="shared" ref="G10:G16" si="5">IF(H10=0,F10,F10+H10-1)</f>
        <v>43201</v>
      </c>
      <c r="H10" s="69">
        <v>5</v>
      </c>
      <c r="I10" s="97">
        <f t="shared" ref="I10:I16" si="6">IF(OR(G10=0,F10=0),0,NETWORKDAYS(F10,G10))</f>
        <v>3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4"/>
        <v>1.3</v>
      </c>
      <c r="B11" s="65" t="s">
        <v>115</v>
      </c>
      <c r="C11" s="65" t="s">
        <v>116</v>
      </c>
      <c r="D11" s="65" t="s">
        <v>117</v>
      </c>
      <c r="E11" s="67"/>
      <c r="F11" s="94">
        <f>G10+1</f>
        <v>43202</v>
      </c>
      <c r="G11" s="94">
        <f t="shared" si="5"/>
        <v>43217</v>
      </c>
      <c r="H11" s="69">
        <v>16</v>
      </c>
      <c r="I11" s="97">
        <f t="shared" si="6"/>
        <v>12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4"/>
        <v>1.4</v>
      </c>
      <c r="B12" s="65" t="s">
        <v>118</v>
      </c>
      <c r="C12" s="65" t="s">
        <v>119</v>
      </c>
      <c r="D12" s="65" t="s">
        <v>120</v>
      </c>
      <c r="E12" s="67"/>
      <c r="F12" s="94">
        <f>G11+1</f>
        <v>43218</v>
      </c>
      <c r="G12" s="94">
        <f t="shared" si="5"/>
        <v>43257</v>
      </c>
      <c r="H12" s="69">
        <v>40</v>
      </c>
      <c r="I12" s="97">
        <f t="shared" si="6"/>
        <v>28</v>
      </c>
      <c r="J12" s="4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65" t="str">
        <f ca="1" t="shared" si="4"/>
        <v>1.5</v>
      </c>
      <c r="B13" s="81" t="s">
        <v>121</v>
      </c>
      <c r="C13" s="81" t="s">
        <v>122</v>
      </c>
      <c r="D13" s="84" t="s">
        <v>6</v>
      </c>
      <c r="E13" s="81" t="e">
        <f>#REF!</f>
        <v>#REF!</v>
      </c>
      <c r="F13" s="95">
        <f t="shared" ref="F13:F15" si="7">F12</f>
        <v>43218</v>
      </c>
      <c r="G13" s="95">
        <f t="shared" si="5"/>
        <v>43237</v>
      </c>
      <c r="H13" s="96">
        <v>20</v>
      </c>
      <c r="I13" s="97">
        <f t="shared" si="6"/>
        <v>14</v>
      </c>
      <c r="J13" s="41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4" customFormat="1" ht="16.5" spans="1:143">
      <c r="A14" s="65" t="str">
        <f ca="1" t="shared" si="4"/>
        <v>1.6</v>
      </c>
      <c r="B14" s="81" t="s">
        <v>123</v>
      </c>
      <c r="C14" s="81" t="s">
        <v>124</v>
      </c>
      <c r="D14" s="84" t="s">
        <v>75</v>
      </c>
      <c r="E14" s="81" t="e">
        <f>#REF!</f>
        <v>#REF!</v>
      </c>
      <c r="F14" s="95">
        <f t="shared" si="7"/>
        <v>43218</v>
      </c>
      <c r="G14" s="95">
        <f t="shared" si="5"/>
        <v>43262</v>
      </c>
      <c r="H14" s="96">
        <v>45</v>
      </c>
      <c r="I14" s="97">
        <f t="shared" si="6"/>
        <v>31</v>
      </c>
      <c r="J14" s="4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s="4" customFormat="1" ht="16.5" spans="1:143">
      <c r="A15" s="65" t="str">
        <f ca="1" t="shared" si="4"/>
        <v>1.7</v>
      </c>
      <c r="B15" s="81" t="s">
        <v>125</v>
      </c>
      <c r="C15" s="81" t="s">
        <v>126</v>
      </c>
      <c r="D15" s="84" t="s">
        <v>75</v>
      </c>
      <c r="E15" s="81" t="e">
        <f>#REF!</f>
        <v>#REF!</v>
      </c>
      <c r="F15" s="95">
        <f t="shared" si="7"/>
        <v>43218</v>
      </c>
      <c r="G15" s="95">
        <f t="shared" si="5"/>
        <v>43262</v>
      </c>
      <c r="H15" s="96">
        <v>45</v>
      </c>
      <c r="I15" s="97">
        <f t="shared" si="6"/>
        <v>31</v>
      </c>
      <c r="J15" s="41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</row>
    <row r="16" s="4" customFormat="1" ht="16.5" spans="1:143">
      <c r="A16" s="65" t="str">
        <f ca="1" t="shared" si="4"/>
        <v>1.8</v>
      </c>
      <c r="B16" s="65" t="s">
        <v>127</v>
      </c>
      <c r="C16" s="65" t="s">
        <v>128</v>
      </c>
      <c r="D16" s="84" t="s">
        <v>75</v>
      </c>
      <c r="E16" s="67"/>
      <c r="F16" s="94">
        <f>G12-10</f>
        <v>43247</v>
      </c>
      <c r="G16" s="94">
        <f t="shared" si="5"/>
        <v>43250</v>
      </c>
      <c r="H16" s="69">
        <v>4</v>
      </c>
      <c r="I16" s="97">
        <f t="shared" si="6"/>
        <v>3</v>
      </c>
      <c r="J16" s="41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</row>
    <row r="17" s="5" customFormat="1" ht="13.5" spans="1:143">
      <c r="A17" s="70" t="str">
        <f ca="1" t="shared" si="4"/>
        <v>1.9</v>
      </c>
      <c r="B17" s="71" t="s">
        <v>68</v>
      </c>
      <c r="C17" s="71"/>
      <c r="D17" s="71"/>
      <c r="E17" s="72"/>
      <c r="F17" s="73"/>
      <c r="G17" s="73"/>
      <c r="H17" s="85"/>
      <c r="I17" s="85"/>
      <c r="J17" s="85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</row>
    <row r="18" ht="18" spans="1:2">
      <c r="A18" s="74" t="s">
        <v>87</v>
      </c>
      <c r="B18" s="74"/>
    </row>
    <row r="19" ht="260.1" customHeight="1" spans="1:10">
      <c r="A19" s="82" t="s">
        <v>129</v>
      </c>
      <c r="B19" s="83"/>
      <c r="C19" s="83"/>
      <c r="D19" s="83"/>
      <c r="E19" s="83"/>
      <c r="F19" s="83"/>
      <c r="G19" s="83"/>
      <c r="H19" s="83"/>
      <c r="I19" s="83"/>
      <c r="J19" s="83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8:B18"/>
    <mergeCell ref="A19:J19"/>
  </mergeCells>
  <conditionalFormatting sqref="K7:BN7">
    <cfRule type="expression" dxfId="0" priority="17">
      <formula>AND(TODAY()&gt;=K4,TODAY()&lt;L4)</formula>
    </cfRule>
  </conditionalFormatting>
  <conditionalFormatting sqref="BO7:BU7">
    <cfRule type="expression" dxfId="0" priority="16">
      <formula>AND(TODAY()&gt;=BO4,TODAY()&lt;BP4)</formula>
    </cfRule>
  </conditionalFormatting>
  <conditionalFormatting sqref="BV7:CB7">
    <cfRule type="expression" dxfId="0" priority="15">
      <formula>AND(TODAY()&gt;=BV4,TODAY()&lt;BW4)</formula>
    </cfRule>
  </conditionalFormatting>
  <conditionalFormatting sqref="CC7:CI7">
    <cfRule type="expression" dxfId="0" priority="14">
      <formula>AND(TODAY()&gt;=CC4,TODAY()&lt;CD4)</formula>
    </cfRule>
  </conditionalFormatting>
  <conditionalFormatting sqref="CJ7:CP7">
    <cfRule type="expression" dxfId="0" priority="13">
      <formula>AND(TODAY()&gt;=CJ4,TODAY()&lt;CK4)</formula>
    </cfRule>
  </conditionalFormatting>
  <conditionalFormatting sqref="CQ7:CW7">
    <cfRule type="expression" dxfId="0" priority="12">
      <formula>AND(TODAY()&gt;=CQ4,TODAY()&lt;CR4)</formula>
    </cfRule>
  </conditionalFormatting>
  <conditionalFormatting sqref="CX7:DD7">
    <cfRule type="expression" dxfId="0" priority="11">
      <formula>AND(TODAY()&gt;=CX4,TODAY()&lt;CY4)</formula>
    </cfRule>
  </conditionalFormatting>
  <conditionalFormatting sqref="DE7:DK7">
    <cfRule type="expression" dxfId="0" priority="10">
      <formula>AND(TODAY()&gt;=DE4,TODAY()&lt;DF4)</formula>
    </cfRule>
  </conditionalFormatting>
  <conditionalFormatting sqref="DL7:DR7">
    <cfRule type="expression" dxfId="0" priority="9">
      <formula>AND(TODAY()&gt;=DL4,TODAY()&lt;DM4)</formula>
    </cfRule>
  </conditionalFormatting>
  <conditionalFormatting sqref="DS7:DY7">
    <cfRule type="expression" dxfId="0" priority="8">
      <formula>AND(TODAY()&gt;=DS4,TODAY()&lt;DT4)</formula>
    </cfRule>
  </conditionalFormatting>
  <conditionalFormatting sqref="DZ7:EF7">
    <cfRule type="expression" dxfId="0" priority="7">
      <formula>AND(TODAY()&gt;=DZ4,TODAY()&lt;EA4)</formula>
    </cfRule>
  </conditionalFormatting>
  <conditionalFormatting sqref="EG7:EL7">
    <cfRule type="expression" dxfId="0" priority="6">
      <formula>AND(TODAY()&gt;=EG4,TODAY()&lt;EH4)</formula>
    </cfRule>
  </conditionalFormatting>
  <conditionalFormatting sqref="EM7">
    <cfRule type="expression" dxfId="0" priority="20">
      <formula>AND(TODAY()&gt;=EM4,TODAY()&lt;#REF!)</formula>
    </cfRule>
  </conditionalFormatting>
  <conditionalFormatting sqref="A19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{5ee7cf62-5bdf-4aa1-b6b0-f042f07e35f6}</x14:id>
        </ext>
      </extLst>
    </cfRule>
  </conditionalFormatting>
  <conditionalFormatting sqref="K1:AR12 K16:AR1048576">
    <cfRule type="expression" dxfId="1" priority="5">
      <formula>MOD(columu(),2)</formula>
    </cfRule>
  </conditionalFormatting>
  <conditionalFormatting sqref="K8:EM12 K16:EM17">
    <cfRule type="expression" dxfId="2" priority="18">
      <formula>K$4=TODAY()</formula>
    </cfRule>
    <cfRule type="expression" dxfId="3" priority="19">
      <formula>AND($F8&lt;L$4,$G8&gt;=K$4)</formula>
    </cfRule>
  </conditionalFormatting>
  <conditionalFormatting sqref="K13:EM15">
    <cfRule type="expression" dxfId="2" priority="2">
      <formula>K$4=TODAY()</formula>
    </cfRule>
    <cfRule type="expression" dxfId="3" priority="3">
      <formula>AND($F13&lt;L$4,$G13&gt;=K$4)</formula>
    </cfRule>
  </conditionalFormatting>
  <conditionalFormatting sqref="K13:AR15">
    <cfRule type="expression" dxfId="1" priority="1">
      <formula>MOD(columu(),2)</formula>
    </cfRule>
  </conditionalFormatting>
  <dataValidations count="1">
    <dataValidation type="list" allowBlank="1" showInputMessage="1" showErrorMessage="1" sqref="B3:C6">
      <formula1>小组信息!$B$4:$B$32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e7cf62-5bdf-4aa1-b6b0-f042f07e35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7"/>
  <sheetViews>
    <sheetView showGridLines="0" workbookViewId="0">
      <pane xSplit="10" topLeftCell="K1" activePane="topRight" state="frozen"/>
      <selection/>
      <selection pane="topRight" activeCell="A17" sqref="A17:J17"/>
    </sheetView>
  </sheetViews>
  <sheetFormatPr defaultColWidth="9.14285714285714" defaultRowHeight="12.75"/>
  <cols>
    <col min="1" max="1" width="9.71428571428571" style="6" customWidth="1"/>
    <col min="2" max="3" width="25.7142857142857" style="7" customWidth="1"/>
    <col min="4" max="4" width="15.5714285714286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130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29</v>
      </c>
      <c r="C3" s="18" t="s">
        <v>36</v>
      </c>
      <c r="D3" s="17" t="s">
        <v>48</v>
      </c>
      <c r="E3" s="17"/>
      <c r="F3" s="19" t="str">
        <f>B3</f>
        <v>于浩洋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42</v>
      </c>
      <c r="C4" s="22" t="s">
        <v>6</v>
      </c>
      <c r="D4" s="17" t="s">
        <v>49</v>
      </c>
      <c r="E4" s="17"/>
      <c r="F4" s="23">
        <f>二维码过闸项目建设!G16</f>
        <v>43250</v>
      </c>
      <c r="G4" s="24" t="s">
        <v>131</v>
      </c>
      <c r="K4" s="53">
        <f>F4-WEEKDAY(F4,1)+2+7*(F5-1)</f>
        <v>43248</v>
      </c>
      <c r="L4" s="53">
        <f t="shared" ref="L4:BW4" si="0">K4+1</f>
        <v>43249</v>
      </c>
      <c r="M4" s="53">
        <f t="shared" si="0"/>
        <v>43250</v>
      </c>
      <c r="N4" s="53">
        <f t="shared" si="0"/>
        <v>43251</v>
      </c>
      <c r="O4" s="53">
        <f t="shared" si="0"/>
        <v>43252</v>
      </c>
      <c r="P4" s="53">
        <f t="shared" si="0"/>
        <v>43253</v>
      </c>
      <c r="Q4" s="53">
        <f t="shared" si="0"/>
        <v>43254</v>
      </c>
      <c r="R4" s="53">
        <f t="shared" si="0"/>
        <v>43255</v>
      </c>
      <c r="S4" s="53">
        <f t="shared" si="0"/>
        <v>43256</v>
      </c>
      <c r="T4" s="53">
        <f t="shared" si="0"/>
        <v>43257</v>
      </c>
      <c r="U4" s="53">
        <f t="shared" si="0"/>
        <v>43258</v>
      </c>
      <c r="V4" s="53">
        <f t="shared" si="0"/>
        <v>43259</v>
      </c>
      <c r="W4" s="53">
        <f t="shared" si="0"/>
        <v>43260</v>
      </c>
      <c r="X4" s="53">
        <f t="shared" si="0"/>
        <v>43261</v>
      </c>
      <c r="Y4" s="53">
        <f t="shared" si="0"/>
        <v>43262</v>
      </c>
      <c r="Z4" s="53">
        <f t="shared" si="0"/>
        <v>43263</v>
      </c>
      <c r="AA4" s="53">
        <f t="shared" si="0"/>
        <v>43264</v>
      </c>
      <c r="AB4" s="53">
        <f t="shared" si="0"/>
        <v>43265</v>
      </c>
      <c r="AC4" s="53">
        <f t="shared" si="0"/>
        <v>43266</v>
      </c>
      <c r="AD4" s="53">
        <f t="shared" si="0"/>
        <v>43267</v>
      </c>
      <c r="AE4" s="53">
        <f t="shared" si="0"/>
        <v>43268</v>
      </c>
      <c r="AF4" s="53">
        <f t="shared" si="0"/>
        <v>43269</v>
      </c>
      <c r="AG4" s="53">
        <f t="shared" si="0"/>
        <v>43270</v>
      </c>
      <c r="AH4" s="53">
        <f t="shared" si="0"/>
        <v>43271</v>
      </c>
      <c r="AI4" s="53">
        <f t="shared" si="0"/>
        <v>43272</v>
      </c>
      <c r="AJ4" s="53">
        <f t="shared" si="0"/>
        <v>43273</v>
      </c>
      <c r="AK4" s="53">
        <f t="shared" si="0"/>
        <v>43274</v>
      </c>
      <c r="AL4" s="53">
        <f t="shared" si="0"/>
        <v>43275</v>
      </c>
      <c r="AM4" s="53">
        <f t="shared" si="0"/>
        <v>43276</v>
      </c>
      <c r="AN4" s="53">
        <f t="shared" si="0"/>
        <v>43277</v>
      </c>
      <c r="AO4" s="53">
        <f t="shared" si="0"/>
        <v>43278</v>
      </c>
      <c r="AP4" s="53">
        <f t="shared" si="0"/>
        <v>43279</v>
      </c>
      <c r="AQ4" s="53">
        <f t="shared" si="0"/>
        <v>43280</v>
      </c>
      <c r="AR4" s="53">
        <f t="shared" si="0"/>
        <v>43281</v>
      </c>
      <c r="AS4" s="53">
        <f t="shared" si="0"/>
        <v>43282</v>
      </c>
      <c r="AT4" s="53">
        <f t="shared" si="0"/>
        <v>43283</v>
      </c>
      <c r="AU4" s="53">
        <f t="shared" si="0"/>
        <v>43284</v>
      </c>
      <c r="AV4" s="53">
        <f t="shared" si="0"/>
        <v>43285</v>
      </c>
      <c r="AW4" s="53">
        <f t="shared" si="0"/>
        <v>43286</v>
      </c>
      <c r="AX4" s="53">
        <f t="shared" si="0"/>
        <v>43287</v>
      </c>
      <c r="AY4" s="53">
        <f t="shared" si="0"/>
        <v>43288</v>
      </c>
      <c r="AZ4" s="53">
        <f t="shared" si="0"/>
        <v>43289</v>
      </c>
      <c r="BA4" s="53">
        <f t="shared" si="0"/>
        <v>43290</v>
      </c>
      <c r="BB4" s="53">
        <f t="shared" si="0"/>
        <v>43291</v>
      </c>
      <c r="BC4" s="53">
        <f t="shared" si="0"/>
        <v>43292</v>
      </c>
      <c r="BD4" s="53">
        <f t="shared" si="0"/>
        <v>43293</v>
      </c>
      <c r="BE4" s="53">
        <f t="shared" si="0"/>
        <v>43294</v>
      </c>
      <c r="BF4" s="53">
        <f t="shared" si="0"/>
        <v>43295</v>
      </c>
      <c r="BG4" s="53">
        <f t="shared" si="0"/>
        <v>43296</v>
      </c>
      <c r="BH4" s="53">
        <f t="shared" si="0"/>
        <v>43297</v>
      </c>
      <c r="BI4" s="53">
        <f t="shared" si="0"/>
        <v>43298</v>
      </c>
      <c r="BJ4" s="53">
        <f t="shared" si="0"/>
        <v>43299</v>
      </c>
      <c r="BK4" s="53">
        <f t="shared" si="0"/>
        <v>43300</v>
      </c>
      <c r="BL4" s="53">
        <f t="shared" si="0"/>
        <v>43301</v>
      </c>
      <c r="BM4" s="53">
        <f t="shared" si="0"/>
        <v>43302</v>
      </c>
      <c r="BN4" s="53">
        <f t="shared" si="0"/>
        <v>43303</v>
      </c>
      <c r="BO4" s="53">
        <f t="shared" si="0"/>
        <v>43304</v>
      </c>
      <c r="BP4" s="53">
        <f t="shared" si="0"/>
        <v>43305</v>
      </c>
      <c r="BQ4" s="53">
        <f t="shared" si="0"/>
        <v>43306</v>
      </c>
      <c r="BR4" s="53">
        <f t="shared" si="0"/>
        <v>43307</v>
      </c>
      <c r="BS4" s="53">
        <f t="shared" si="0"/>
        <v>43308</v>
      </c>
      <c r="BT4" s="53">
        <f t="shared" si="0"/>
        <v>43309</v>
      </c>
      <c r="BU4" s="53">
        <f t="shared" si="0"/>
        <v>43310</v>
      </c>
      <c r="BV4" s="53">
        <f t="shared" si="0"/>
        <v>43311</v>
      </c>
      <c r="BW4" s="53">
        <f t="shared" si="0"/>
        <v>43312</v>
      </c>
      <c r="BX4" s="53">
        <f t="shared" ref="BX4:EI4" si="1">BW4+1</f>
        <v>43313</v>
      </c>
      <c r="BY4" s="53">
        <f t="shared" si="1"/>
        <v>43314</v>
      </c>
      <c r="BZ4" s="53">
        <f t="shared" si="1"/>
        <v>43315</v>
      </c>
      <c r="CA4" s="53">
        <f t="shared" si="1"/>
        <v>43316</v>
      </c>
      <c r="CB4" s="53">
        <f t="shared" si="1"/>
        <v>43317</v>
      </c>
      <c r="CC4" s="53">
        <f t="shared" si="1"/>
        <v>43318</v>
      </c>
      <c r="CD4" s="53">
        <f t="shared" si="1"/>
        <v>43319</v>
      </c>
      <c r="CE4" s="53">
        <f t="shared" si="1"/>
        <v>43320</v>
      </c>
      <c r="CF4" s="53">
        <f t="shared" si="1"/>
        <v>43321</v>
      </c>
      <c r="CG4" s="53">
        <f t="shared" si="1"/>
        <v>43322</v>
      </c>
      <c r="CH4" s="53">
        <f t="shared" si="1"/>
        <v>43323</v>
      </c>
      <c r="CI4" s="53">
        <f t="shared" si="1"/>
        <v>43324</v>
      </c>
      <c r="CJ4" s="53">
        <f t="shared" si="1"/>
        <v>43325</v>
      </c>
      <c r="CK4" s="53">
        <f t="shared" si="1"/>
        <v>43326</v>
      </c>
      <c r="CL4" s="53">
        <f t="shared" si="1"/>
        <v>43327</v>
      </c>
      <c r="CM4" s="53">
        <f t="shared" si="1"/>
        <v>43328</v>
      </c>
      <c r="CN4" s="53">
        <f t="shared" si="1"/>
        <v>43329</v>
      </c>
      <c r="CO4" s="53">
        <f t="shared" si="1"/>
        <v>43330</v>
      </c>
      <c r="CP4" s="53">
        <f t="shared" si="1"/>
        <v>43331</v>
      </c>
      <c r="CQ4" s="53">
        <f t="shared" si="1"/>
        <v>43332</v>
      </c>
      <c r="CR4" s="53">
        <f t="shared" si="1"/>
        <v>43333</v>
      </c>
      <c r="CS4" s="53">
        <f t="shared" si="1"/>
        <v>43334</v>
      </c>
      <c r="CT4" s="53">
        <f t="shared" si="1"/>
        <v>43335</v>
      </c>
      <c r="CU4" s="53">
        <f t="shared" si="1"/>
        <v>43336</v>
      </c>
      <c r="CV4" s="53">
        <f t="shared" si="1"/>
        <v>43337</v>
      </c>
      <c r="CW4" s="53">
        <f t="shared" si="1"/>
        <v>43338</v>
      </c>
      <c r="CX4" s="53">
        <f t="shared" si="1"/>
        <v>43339</v>
      </c>
      <c r="CY4" s="53">
        <f t="shared" si="1"/>
        <v>43340</v>
      </c>
      <c r="CZ4" s="53">
        <f t="shared" si="1"/>
        <v>43341</v>
      </c>
      <c r="DA4" s="53">
        <f t="shared" si="1"/>
        <v>43342</v>
      </c>
      <c r="DB4" s="53">
        <f t="shared" si="1"/>
        <v>43343</v>
      </c>
      <c r="DC4" s="53">
        <f t="shared" si="1"/>
        <v>43344</v>
      </c>
      <c r="DD4" s="53">
        <f t="shared" si="1"/>
        <v>43345</v>
      </c>
      <c r="DE4" s="53">
        <f t="shared" si="1"/>
        <v>43346</v>
      </c>
      <c r="DF4" s="53">
        <f t="shared" si="1"/>
        <v>43347</v>
      </c>
      <c r="DG4" s="53">
        <f t="shared" si="1"/>
        <v>43348</v>
      </c>
      <c r="DH4" s="53">
        <f t="shared" si="1"/>
        <v>43349</v>
      </c>
      <c r="DI4" s="53">
        <f t="shared" si="1"/>
        <v>43350</v>
      </c>
      <c r="DJ4" s="53">
        <f t="shared" si="1"/>
        <v>43351</v>
      </c>
      <c r="DK4" s="53">
        <f t="shared" si="1"/>
        <v>43352</v>
      </c>
      <c r="DL4" s="53">
        <f t="shared" si="1"/>
        <v>43353</v>
      </c>
      <c r="DM4" s="53">
        <f t="shared" si="1"/>
        <v>43354</v>
      </c>
      <c r="DN4" s="53">
        <f t="shared" si="1"/>
        <v>43355</v>
      </c>
      <c r="DO4" s="53">
        <f t="shared" si="1"/>
        <v>43356</v>
      </c>
      <c r="DP4" s="53">
        <f t="shared" si="1"/>
        <v>43357</v>
      </c>
      <c r="DQ4" s="53">
        <f t="shared" si="1"/>
        <v>43358</v>
      </c>
      <c r="DR4" s="53">
        <f t="shared" si="1"/>
        <v>43359</v>
      </c>
      <c r="DS4" s="53">
        <f t="shared" si="1"/>
        <v>43360</v>
      </c>
      <c r="DT4" s="53">
        <f t="shared" si="1"/>
        <v>43361</v>
      </c>
      <c r="DU4" s="53">
        <f t="shared" si="1"/>
        <v>43362</v>
      </c>
      <c r="DV4" s="53">
        <f t="shared" si="1"/>
        <v>43363</v>
      </c>
      <c r="DW4" s="53">
        <f t="shared" si="1"/>
        <v>43364</v>
      </c>
      <c r="DX4" s="53">
        <f t="shared" si="1"/>
        <v>43365</v>
      </c>
      <c r="DY4" s="53">
        <f t="shared" si="1"/>
        <v>43366</v>
      </c>
      <c r="DZ4" s="53">
        <f t="shared" si="1"/>
        <v>43367</v>
      </c>
      <c r="EA4" s="53">
        <f t="shared" si="1"/>
        <v>43368</v>
      </c>
      <c r="EB4" s="53">
        <f t="shared" si="1"/>
        <v>43369</v>
      </c>
      <c r="EC4" s="53">
        <f t="shared" si="1"/>
        <v>43370</v>
      </c>
      <c r="ED4" s="53">
        <f t="shared" si="1"/>
        <v>43371</v>
      </c>
      <c r="EE4" s="53">
        <f t="shared" si="1"/>
        <v>43372</v>
      </c>
      <c r="EF4" s="53">
        <f t="shared" si="1"/>
        <v>43373</v>
      </c>
      <c r="EG4" s="53">
        <f t="shared" si="1"/>
        <v>43374</v>
      </c>
      <c r="EH4" s="53">
        <f t="shared" si="1"/>
        <v>43375</v>
      </c>
      <c r="EI4" s="53">
        <f t="shared" si="1"/>
        <v>43376</v>
      </c>
      <c r="EJ4" s="53">
        <f t="shared" ref="EJ4:EM4" si="2">EI4+1</f>
        <v>43377</v>
      </c>
      <c r="EK4" s="53">
        <f t="shared" si="2"/>
        <v>43378</v>
      </c>
      <c r="EL4" s="53">
        <f t="shared" si="2"/>
        <v>43379</v>
      </c>
      <c r="EM4" s="53">
        <f t="shared" si="2"/>
        <v>43380</v>
      </c>
    </row>
    <row r="5" ht="16.5" spans="2:143">
      <c r="B5" s="22" t="s">
        <v>43</v>
      </c>
      <c r="C5" s="22"/>
      <c r="D5" s="17" t="s">
        <v>50</v>
      </c>
      <c r="E5" s="17"/>
      <c r="F5" s="25">
        <v>1</v>
      </c>
      <c r="G5" s="26">
        <f>MAX(F8:G16)-F8</f>
        <v>9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 t="s">
        <v>44</v>
      </c>
      <c r="C6" s="22" t="s">
        <v>36</v>
      </c>
      <c r="D6" s="21"/>
      <c r="E6" s="27"/>
      <c r="F6" s="21"/>
      <c r="G6" s="21"/>
      <c r="K6" s="55">
        <f>K4</f>
        <v>43248</v>
      </c>
      <c r="L6" s="55"/>
      <c r="M6" s="55"/>
      <c r="N6" s="55"/>
      <c r="O6" s="55"/>
      <c r="P6" s="55"/>
      <c r="Q6" s="55"/>
      <c r="R6" s="55">
        <f>R4</f>
        <v>43255</v>
      </c>
      <c r="S6" s="55"/>
      <c r="T6" s="55"/>
      <c r="U6" s="55"/>
      <c r="V6" s="55"/>
      <c r="W6" s="55"/>
      <c r="X6" s="55"/>
      <c r="Y6" s="55">
        <f>Y4</f>
        <v>43262</v>
      </c>
      <c r="Z6" s="55"/>
      <c r="AA6" s="55"/>
      <c r="AB6" s="55"/>
      <c r="AC6" s="55"/>
      <c r="AD6" s="55"/>
      <c r="AE6" s="55"/>
      <c r="AF6" s="55">
        <f>AF4</f>
        <v>43269</v>
      </c>
      <c r="AG6" s="55"/>
      <c r="AH6" s="55"/>
      <c r="AI6" s="55"/>
      <c r="AJ6" s="55"/>
      <c r="AK6" s="55"/>
      <c r="AL6" s="55"/>
      <c r="AM6" s="55">
        <f>AM4</f>
        <v>43276</v>
      </c>
      <c r="AN6" s="55"/>
      <c r="AO6" s="55"/>
      <c r="AP6" s="55"/>
      <c r="AQ6" s="55"/>
      <c r="AR6" s="55"/>
      <c r="AS6" s="55"/>
      <c r="AT6" s="55">
        <f>AT4</f>
        <v>43283</v>
      </c>
      <c r="AU6" s="55"/>
      <c r="AV6" s="55"/>
      <c r="AW6" s="55"/>
      <c r="AX6" s="55"/>
      <c r="AY6" s="55"/>
      <c r="AZ6" s="55"/>
      <c r="BA6" s="55">
        <f>BA4</f>
        <v>43290</v>
      </c>
      <c r="BB6" s="55"/>
      <c r="BC6" s="55"/>
      <c r="BD6" s="55"/>
      <c r="BE6" s="55"/>
      <c r="BF6" s="55"/>
      <c r="BG6" s="55"/>
      <c r="BH6" s="55">
        <f>BH4</f>
        <v>43297</v>
      </c>
      <c r="BI6" s="55"/>
      <c r="BJ6" s="55"/>
      <c r="BK6" s="55"/>
      <c r="BL6" s="55"/>
      <c r="BM6" s="55"/>
      <c r="BN6" s="55"/>
      <c r="BO6" s="55">
        <f>BO4</f>
        <v>43304</v>
      </c>
      <c r="BP6" s="55"/>
      <c r="BQ6" s="55"/>
      <c r="BR6" s="55"/>
      <c r="BS6" s="55"/>
      <c r="BT6" s="55"/>
      <c r="BU6" s="55"/>
      <c r="BV6" s="55">
        <f>BV4</f>
        <v>43311</v>
      </c>
      <c r="BW6" s="55"/>
      <c r="BX6" s="55"/>
      <c r="BY6" s="55"/>
      <c r="BZ6" s="55"/>
      <c r="CA6" s="55"/>
      <c r="CB6" s="55"/>
      <c r="CC6" s="55">
        <f>CC4</f>
        <v>43318</v>
      </c>
      <c r="CD6" s="55"/>
      <c r="CE6" s="55"/>
      <c r="CF6" s="55"/>
      <c r="CG6" s="55"/>
      <c r="CH6" s="55"/>
      <c r="CI6" s="55"/>
      <c r="CJ6" s="55">
        <f>CJ4</f>
        <v>43325</v>
      </c>
      <c r="CK6" s="55"/>
      <c r="CL6" s="55"/>
      <c r="CM6" s="55"/>
      <c r="CN6" s="55"/>
      <c r="CO6" s="55"/>
      <c r="CP6" s="55"/>
      <c r="CQ6" s="55">
        <f>CQ4</f>
        <v>43332</v>
      </c>
      <c r="CR6" s="55"/>
      <c r="CS6" s="55"/>
      <c r="CT6" s="55"/>
      <c r="CU6" s="55"/>
      <c r="CV6" s="55"/>
      <c r="CW6" s="55"/>
      <c r="CX6" s="55">
        <f>CX4</f>
        <v>43339</v>
      </c>
      <c r="CY6" s="55"/>
      <c r="CZ6" s="55"/>
      <c r="DA6" s="55"/>
      <c r="DB6" s="55"/>
      <c r="DC6" s="55"/>
      <c r="DD6" s="55"/>
      <c r="DE6" s="55">
        <f>DE4</f>
        <v>43346</v>
      </c>
      <c r="DF6" s="55"/>
      <c r="DG6" s="55"/>
      <c r="DH6" s="55"/>
      <c r="DI6" s="55"/>
      <c r="DJ6" s="55"/>
      <c r="DK6" s="55"/>
      <c r="DL6" s="55">
        <f>DL4</f>
        <v>43353</v>
      </c>
      <c r="DM6" s="55"/>
      <c r="DN6" s="55"/>
      <c r="DO6" s="55"/>
      <c r="DP6" s="55"/>
      <c r="DQ6" s="55"/>
      <c r="DR6" s="55"/>
      <c r="DS6" s="55">
        <f>DS4</f>
        <v>43360</v>
      </c>
      <c r="DT6" s="55"/>
      <c r="DU6" s="55"/>
      <c r="DV6" s="55"/>
      <c r="DW6" s="55"/>
      <c r="DX6" s="55"/>
      <c r="DY6" s="55"/>
      <c r="DZ6" s="55">
        <f>DZ4</f>
        <v>43367</v>
      </c>
      <c r="EA6" s="55"/>
      <c r="EB6" s="55"/>
      <c r="EC6" s="55"/>
      <c r="ED6" s="55"/>
      <c r="EE6" s="55"/>
      <c r="EF6" s="55"/>
      <c r="EG6" s="55">
        <f>EG4</f>
        <v>43374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130</v>
      </c>
      <c r="C8" s="60"/>
      <c r="D8" s="60" t="str">
        <f>F3</f>
        <v>于浩洋</v>
      </c>
      <c r="E8" s="61"/>
      <c r="F8" s="63">
        <f>F4</f>
        <v>43250</v>
      </c>
      <c r="G8" s="63">
        <f>F8+H8-1</f>
        <v>43258</v>
      </c>
      <c r="H8" s="64">
        <f>MAX(F9:G16)-F8</f>
        <v>9</v>
      </c>
      <c r="I8" s="64">
        <f t="shared" ref="I8:I14" si="6">IF(OR(G8=0,F8=0),0,NETWORKDAYS(F8,G8))</f>
        <v>7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16.5" spans="1:143">
      <c r="A9" s="65" t="str">
        <f ca="1" t="shared" ref="A9:A15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87" t="s">
        <v>132</v>
      </c>
      <c r="C9" s="87" t="s">
        <v>133</v>
      </c>
      <c r="D9" s="87" t="s">
        <v>42</v>
      </c>
      <c r="E9" s="88"/>
      <c r="F9" s="89">
        <f>F8+1</f>
        <v>43251</v>
      </c>
      <c r="G9" s="89">
        <f>IF(H9=0,F9,F9+H9-1)</f>
        <v>43255</v>
      </c>
      <c r="H9" s="90">
        <v>5</v>
      </c>
      <c r="I9" s="92">
        <f t="shared" si="6"/>
        <v>3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87" t="s">
        <v>134</v>
      </c>
      <c r="C10" s="87" t="s">
        <v>133</v>
      </c>
      <c r="D10" s="87" t="s">
        <v>42</v>
      </c>
      <c r="E10" s="88"/>
      <c r="F10" s="89">
        <f>F9+1</f>
        <v>43252</v>
      </c>
      <c r="G10" s="89">
        <f>IF(H10=0,F10,F10+H10-1)</f>
        <v>43256</v>
      </c>
      <c r="H10" s="90">
        <v>5</v>
      </c>
      <c r="I10" s="92">
        <f t="shared" si="6"/>
        <v>3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87" t="s">
        <v>135</v>
      </c>
      <c r="C11" s="87" t="s">
        <v>136</v>
      </c>
      <c r="D11" s="87" t="s">
        <v>42</v>
      </c>
      <c r="E11" s="88"/>
      <c r="F11" s="89">
        <f>F10+1</f>
        <v>43253</v>
      </c>
      <c r="G11" s="89">
        <f t="shared" ref="G11:G14" si="8">IF(H11=0,F11,F11+H11-1)</f>
        <v>43253</v>
      </c>
      <c r="H11" s="90">
        <v>1</v>
      </c>
      <c r="I11" s="92">
        <f t="shared" si="6"/>
        <v>0</v>
      </c>
      <c r="J11" s="4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87" t="s">
        <v>137</v>
      </c>
      <c r="C12" s="87"/>
      <c r="D12" s="87" t="s">
        <v>42</v>
      </c>
      <c r="E12" s="88"/>
      <c r="F12" s="89">
        <f t="shared" ref="F12:F13" si="9">F11+1</f>
        <v>43254</v>
      </c>
      <c r="G12" s="89">
        <f t="shared" si="8"/>
        <v>43258</v>
      </c>
      <c r="H12" s="90">
        <v>5</v>
      </c>
      <c r="I12" s="92">
        <f t="shared" si="6"/>
        <v>4</v>
      </c>
      <c r="J12" s="4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4" customFormat="1" ht="16.5" spans="1:143">
      <c r="A13" s="65" t="str">
        <f ca="1" t="shared" si="7"/>
        <v>1.5</v>
      </c>
      <c r="B13" s="87" t="s">
        <v>138</v>
      </c>
      <c r="C13" s="87"/>
      <c r="D13" s="87" t="s">
        <v>42</v>
      </c>
      <c r="E13" s="88"/>
      <c r="F13" s="89">
        <f t="shared" si="9"/>
        <v>43255</v>
      </c>
      <c r="G13" s="89">
        <f t="shared" si="8"/>
        <v>43255</v>
      </c>
      <c r="H13" s="90">
        <v>1</v>
      </c>
      <c r="I13" s="92">
        <f t="shared" si="6"/>
        <v>1</v>
      </c>
      <c r="J13" s="41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s="4" customFormat="1" ht="16.5" spans="1:143">
      <c r="A14" s="65" t="str">
        <f ca="1" t="shared" si="7"/>
        <v>1.6</v>
      </c>
      <c r="B14" s="87" t="s">
        <v>139</v>
      </c>
      <c r="C14" s="87"/>
      <c r="D14" s="87" t="s">
        <v>42</v>
      </c>
      <c r="E14" s="88"/>
      <c r="F14" s="89">
        <f>G13+1</f>
        <v>43256</v>
      </c>
      <c r="G14" s="89">
        <f t="shared" si="8"/>
        <v>43259</v>
      </c>
      <c r="H14" s="90">
        <v>4</v>
      </c>
      <c r="I14" s="92">
        <f t="shared" si="6"/>
        <v>4</v>
      </c>
      <c r="J14" s="4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</row>
    <row r="15" s="5" customFormat="1" ht="13.5" spans="1:143">
      <c r="A15" s="70" t="str">
        <f ca="1" t="shared" si="7"/>
        <v>1.7</v>
      </c>
      <c r="B15" s="71" t="s">
        <v>68</v>
      </c>
      <c r="C15" s="71"/>
      <c r="D15" s="71"/>
      <c r="E15" s="72"/>
      <c r="F15" s="73"/>
      <c r="G15" s="73"/>
      <c r="H15" s="85"/>
      <c r="I15" s="78"/>
      <c r="J15" s="86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</row>
    <row r="16" ht="20.1" customHeight="1" spans="1:2">
      <c r="A16" s="74" t="s">
        <v>87</v>
      </c>
      <c r="B16" s="74"/>
    </row>
    <row r="17" ht="260.1" customHeight="1" spans="1:10">
      <c r="A17" s="82" t="s">
        <v>140</v>
      </c>
      <c r="B17" s="91"/>
      <c r="C17" s="91"/>
      <c r="D17" s="91"/>
      <c r="E17" s="91"/>
      <c r="F17" s="91"/>
      <c r="G17" s="91"/>
      <c r="H17" s="91"/>
      <c r="I17" s="91"/>
      <c r="J17" s="91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6:B16"/>
    <mergeCell ref="A17:J17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I15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{cd9ce86c-0f61-49d3-9077-b5515ec2036f}</x14:id>
        </ext>
      </extLst>
    </cfRule>
  </conditionalFormatting>
  <conditionalFormatting sqref="A1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{7e988896-6f30-4b7b-b8df-c49219c44abc}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5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小组信息!$B$4:$B$32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ce86c-0f61-49d3-9077-b5515ec203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7e988896-6f30-4b7b-b8df-c49219c44a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M15"/>
  <sheetViews>
    <sheetView showGridLines="0" workbookViewId="0">
      <pane xSplit="10" topLeftCell="K1" activePane="topRight" state="frozen"/>
      <selection/>
      <selection pane="topRight" activeCell="D9" sqref="D9"/>
    </sheetView>
  </sheetViews>
  <sheetFormatPr defaultColWidth="9.14285714285714" defaultRowHeight="12.75"/>
  <cols>
    <col min="1" max="1" width="9.71428571428571" style="6" customWidth="1"/>
    <col min="2" max="2" width="22.7142857142857" style="7" customWidth="1"/>
    <col min="3" max="3" width="27.1428571428571" style="7" customWidth="1"/>
    <col min="4" max="4" width="16" style="7" customWidth="1"/>
    <col min="5" max="5" width="4.85714285714286" style="8" hidden="1" customWidth="1"/>
    <col min="6" max="7" width="22.7142857142857" style="7" customWidth="1"/>
    <col min="8" max="9" width="12.7142857142857" style="7" customWidth="1"/>
    <col min="10" max="10" width="32.7142857142857" style="7" customWidth="1"/>
    <col min="11" max="66" width="2.42857142857143" style="7" customWidth="1"/>
    <col min="67" max="67" width="2.42857142857143" style="9" customWidth="1"/>
    <col min="68" max="143" width="2.42857142857143" style="2" customWidth="1"/>
    <col min="144" max="16384" width="9.14285714285714" style="2"/>
  </cols>
  <sheetData>
    <row r="1" s="1" customFormat="1" ht="21" spans="1:66">
      <c r="A1" s="10" t="s">
        <v>141</v>
      </c>
      <c r="B1" s="10"/>
      <c r="C1" s="10"/>
      <c r="D1" s="10"/>
      <c r="E1" s="10"/>
      <c r="F1" s="10"/>
      <c r="G1" s="10"/>
      <c r="H1" s="11"/>
      <c r="I1" s="11"/>
      <c r="J1" s="11"/>
      <c r="K1" s="5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="1" customFormat="1" ht="20.1" customHeight="1" spans="1:67">
      <c r="A2" s="12" t="s">
        <v>70</v>
      </c>
      <c r="B2" s="12"/>
      <c r="C2" s="13"/>
      <c r="D2" s="14"/>
      <c r="E2" s="15"/>
      <c r="F2" s="16"/>
      <c r="G2" s="16"/>
      <c r="H2" s="11"/>
      <c r="I2" s="75"/>
      <c r="J2" s="1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59"/>
    </row>
    <row r="3" ht="16.5" spans="1:66">
      <c r="A3" s="17" t="s">
        <v>71</v>
      </c>
      <c r="B3" s="18" t="s">
        <v>26</v>
      </c>
      <c r="C3" s="18" t="s">
        <v>36</v>
      </c>
      <c r="D3" s="17" t="s">
        <v>48</v>
      </c>
      <c r="E3" s="17"/>
      <c r="F3" s="19" t="str">
        <f>B3</f>
        <v>惠鹏程</v>
      </c>
      <c r="G3" s="20"/>
      <c r="H3" s="21"/>
      <c r="I3" s="21"/>
      <c r="J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ht="16.5" spans="2:143">
      <c r="B4" s="22" t="s">
        <v>29</v>
      </c>
      <c r="C4" s="22" t="s">
        <v>6</v>
      </c>
      <c r="D4" s="17" t="s">
        <v>49</v>
      </c>
      <c r="E4" s="17"/>
      <c r="F4" s="23">
        <f>二维码过闸项目建设!G16</f>
        <v>43250</v>
      </c>
      <c r="G4" s="24" t="s">
        <v>131</v>
      </c>
      <c r="K4" s="53">
        <f>F4-WEEKDAY(F4,1)+2+7*(F5-1)</f>
        <v>43248</v>
      </c>
      <c r="L4" s="53">
        <f t="shared" ref="L4:BW4" si="0">K4+1</f>
        <v>43249</v>
      </c>
      <c r="M4" s="53">
        <f t="shared" si="0"/>
        <v>43250</v>
      </c>
      <c r="N4" s="53">
        <f t="shared" si="0"/>
        <v>43251</v>
      </c>
      <c r="O4" s="53">
        <f t="shared" si="0"/>
        <v>43252</v>
      </c>
      <c r="P4" s="53">
        <f t="shared" si="0"/>
        <v>43253</v>
      </c>
      <c r="Q4" s="53">
        <f t="shared" si="0"/>
        <v>43254</v>
      </c>
      <c r="R4" s="53">
        <f t="shared" si="0"/>
        <v>43255</v>
      </c>
      <c r="S4" s="53">
        <f t="shared" si="0"/>
        <v>43256</v>
      </c>
      <c r="T4" s="53">
        <f t="shared" si="0"/>
        <v>43257</v>
      </c>
      <c r="U4" s="53">
        <f t="shared" si="0"/>
        <v>43258</v>
      </c>
      <c r="V4" s="53">
        <f t="shared" si="0"/>
        <v>43259</v>
      </c>
      <c r="W4" s="53">
        <f t="shared" si="0"/>
        <v>43260</v>
      </c>
      <c r="X4" s="53">
        <f t="shared" si="0"/>
        <v>43261</v>
      </c>
      <c r="Y4" s="53">
        <f t="shared" si="0"/>
        <v>43262</v>
      </c>
      <c r="Z4" s="53">
        <f t="shared" si="0"/>
        <v>43263</v>
      </c>
      <c r="AA4" s="53">
        <f t="shared" si="0"/>
        <v>43264</v>
      </c>
      <c r="AB4" s="53">
        <f t="shared" si="0"/>
        <v>43265</v>
      </c>
      <c r="AC4" s="53">
        <f t="shared" si="0"/>
        <v>43266</v>
      </c>
      <c r="AD4" s="53">
        <f t="shared" si="0"/>
        <v>43267</v>
      </c>
      <c r="AE4" s="53">
        <f t="shared" si="0"/>
        <v>43268</v>
      </c>
      <c r="AF4" s="53">
        <f t="shared" si="0"/>
        <v>43269</v>
      </c>
      <c r="AG4" s="53">
        <f t="shared" si="0"/>
        <v>43270</v>
      </c>
      <c r="AH4" s="53">
        <f t="shared" si="0"/>
        <v>43271</v>
      </c>
      <c r="AI4" s="53">
        <f t="shared" si="0"/>
        <v>43272</v>
      </c>
      <c r="AJ4" s="53">
        <f t="shared" si="0"/>
        <v>43273</v>
      </c>
      <c r="AK4" s="53">
        <f t="shared" si="0"/>
        <v>43274</v>
      </c>
      <c r="AL4" s="53">
        <f t="shared" si="0"/>
        <v>43275</v>
      </c>
      <c r="AM4" s="53">
        <f t="shared" si="0"/>
        <v>43276</v>
      </c>
      <c r="AN4" s="53">
        <f t="shared" si="0"/>
        <v>43277</v>
      </c>
      <c r="AO4" s="53">
        <f t="shared" si="0"/>
        <v>43278</v>
      </c>
      <c r="AP4" s="53">
        <f t="shared" si="0"/>
        <v>43279</v>
      </c>
      <c r="AQ4" s="53">
        <f t="shared" si="0"/>
        <v>43280</v>
      </c>
      <c r="AR4" s="53">
        <f t="shared" si="0"/>
        <v>43281</v>
      </c>
      <c r="AS4" s="53">
        <f t="shared" si="0"/>
        <v>43282</v>
      </c>
      <c r="AT4" s="53">
        <f t="shared" si="0"/>
        <v>43283</v>
      </c>
      <c r="AU4" s="53">
        <f t="shared" si="0"/>
        <v>43284</v>
      </c>
      <c r="AV4" s="53">
        <f t="shared" si="0"/>
        <v>43285</v>
      </c>
      <c r="AW4" s="53">
        <f t="shared" si="0"/>
        <v>43286</v>
      </c>
      <c r="AX4" s="53">
        <f t="shared" si="0"/>
        <v>43287</v>
      </c>
      <c r="AY4" s="53">
        <f t="shared" si="0"/>
        <v>43288</v>
      </c>
      <c r="AZ4" s="53">
        <f t="shared" si="0"/>
        <v>43289</v>
      </c>
      <c r="BA4" s="53">
        <f t="shared" si="0"/>
        <v>43290</v>
      </c>
      <c r="BB4" s="53">
        <f t="shared" si="0"/>
        <v>43291</v>
      </c>
      <c r="BC4" s="53">
        <f t="shared" si="0"/>
        <v>43292</v>
      </c>
      <c r="BD4" s="53">
        <f t="shared" si="0"/>
        <v>43293</v>
      </c>
      <c r="BE4" s="53">
        <f t="shared" si="0"/>
        <v>43294</v>
      </c>
      <c r="BF4" s="53">
        <f t="shared" si="0"/>
        <v>43295</v>
      </c>
      <c r="BG4" s="53">
        <f t="shared" si="0"/>
        <v>43296</v>
      </c>
      <c r="BH4" s="53">
        <f t="shared" si="0"/>
        <v>43297</v>
      </c>
      <c r="BI4" s="53">
        <f t="shared" si="0"/>
        <v>43298</v>
      </c>
      <c r="BJ4" s="53">
        <f t="shared" si="0"/>
        <v>43299</v>
      </c>
      <c r="BK4" s="53">
        <f t="shared" si="0"/>
        <v>43300</v>
      </c>
      <c r="BL4" s="53">
        <f t="shared" si="0"/>
        <v>43301</v>
      </c>
      <c r="BM4" s="53">
        <f t="shared" si="0"/>
        <v>43302</v>
      </c>
      <c r="BN4" s="53">
        <f t="shared" si="0"/>
        <v>43303</v>
      </c>
      <c r="BO4" s="53">
        <f t="shared" si="0"/>
        <v>43304</v>
      </c>
      <c r="BP4" s="53">
        <f t="shared" si="0"/>
        <v>43305</v>
      </c>
      <c r="BQ4" s="53">
        <f t="shared" si="0"/>
        <v>43306</v>
      </c>
      <c r="BR4" s="53">
        <f t="shared" si="0"/>
        <v>43307</v>
      </c>
      <c r="BS4" s="53">
        <f t="shared" si="0"/>
        <v>43308</v>
      </c>
      <c r="BT4" s="53">
        <f t="shared" si="0"/>
        <v>43309</v>
      </c>
      <c r="BU4" s="53">
        <f t="shared" si="0"/>
        <v>43310</v>
      </c>
      <c r="BV4" s="53">
        <f t="shared" si="0"/>
        <v>43311</v>
      </c>
      <c r="BW4" s="53">
        <f t="shared" si="0"/>
        <v>43312</v>
      </c>
      <c r="BX4" s="53">
        <f t="shared" ref="BX4:EI4" si="1">BW4+1</f>
        <v>43313</v>
      </c>
      <c r="BY4" s="53">
        <f t="shared" si="1"/>
        <v>43314</v>
      </c>
      <c r="BZ4" s="53">
        <f t="shared" si="1"/>
        <v>43315</v>
      </c>
      <c r="CA4" s="53">
        <f t="shared" si="1"/>
        <v>43316</v>
      </c>
      <c r="CB4" s="53">
        <f t="shared" si="1"/>
        <v>43317</v>
      </c>
      <c r="CC4" s="53">
        <f t="shared" si="1"/>
        <v>43318</v>
      </c>
      <c r="CD4" s="53">
        <f t="shared" si="1"/>
        <v>43319</v>
      </c>
      <c r="CE4" s="53">
        <f t="shared" si="1"/>
        <v>43320</v>
      </c>
      <c r="CF4" s="53">
        <f t="shared" si="1"/>
        <v>43321</v>
      </c>
      <c r="CG4" s="53">
        <f t="shared" si="1"/>
        <v>43322</v>
      </c>
      <c r="CH4" s="53">
        <f t="shared" si="1"/>
        <v>43323</v>
      </c>
      <c r="CI4" s="53">
        <f t="shared" si="1"/>
        <v>43324</v>
      </c>
      <c r="CJ4" s="53">
        <f t="shared" si="1"/>
        <v>43325</v>
      </c>
      <c r="CK4" s="53">
        <f t="shared" si="1"/>
        <v>43326</v>
      </c>
      <c r="CL4" s="53">
        <f t="shared" si="1"/>
        <v>43327</v>
      </c>
      <c r="CM4" s="53">
        <f t="shared" si="1"/>
        <v>43328</v>
      </c>
      <c r="CN4" s="53">
        <f t="shared" si="1"/>
        <v>43329</v>
      </c>
      <c r="CO4" s="53">
        <f t="shared" si="1"/>
        <v>43330</v>
      </c>
      <c r="CP4" s="53">
        <f t="shared" si="1"/>
        <v>43331</v>
      </c>
      <c r="CQ4" s="53">
        <f t="shared" si="1"/>
        <v>43332</v>
      </c>
      <c r="CR4" s="53">
        <f t="shared" si="1"/>
        <v>43333</v>
      </c>
      <c r="CS4" s="53">
        <f t="shared" si="1"/>
        <v>43334</v>
      </c>
      <c r="CT4" s="53">
        <f t="shared" si="1"/>
        <v>43335</v>
      </c>
      <c r="CU4" s="53">
        <f t="shared" si="1"/>
        <v>43336</v>
      </c>
      <c r="CV4" s="53">
        <f t="shared" si="1"/>
        <v>43337</v>
      </c>
      <c r="CW4" s="53">
        <f t="shared" si="1"/>
        <v>43338</v>
      </c>
      <c r="CX4" s="53">
        <f t="shared" si="1"/>
        <v>43339</v>
      </c>
      <c r="CY4" s="53">
        <f t="shared" si="1"/>
        <v>43340</v>
      </c>
      <c r="CZ4" s="53">
        <f t="shared" si="1"/>
        <v>43341</v>
      </c>
      <c r="DA4" s="53">
        <f t="shared" si="1"/>
        <v>43342</v>
      </c>
      <c r="DB4" s="53">
        <f t="shared" si="1"/>
        <v>43343</v>
      </c>
      <c r="DC4" s="53">
        <f t="shared" si="1"/>
        <v>43344</v>
      </c>
      <c r="DD4" s="53">
        <f t="shared" si="1"/>
        <v>43345</v>
      </c>
      <c r="DE4" s="53">
        <f t="shared" si="1"/>
        <v>43346</v>
      </c>
      <c r="DF4" s="53">
        <f t="shared" si="1"/>
        <v>43347</v>
      </c>
      <c r="DG4" s="53">
        <f t="shared" si="1"/>
        <v>43348</v>
      </c>
      <c r="DH4" s="53">
        <f t="shared" si="1"/>
        <v>43349</v>
      </c>
      <c r="DI4" s="53">
        <f t="shared" si="1"/>
        <v>43350</v>
      </c>
      <c r="DJ4" s="53">
        <f t="shared" si="1"/>
        <v>43351</v>
      </c>
      <c r="DK4" s="53">
        <f t="shared" si="1"/>
        <v>43352</v>
      </c>
      <c r="DL4" s="53">
        <f t="shared" si="1"/>
        <v>43353</v>
      </c>
      <c r="DM4" s="53">
        <f t="shared" si="1"/>
        <v>43354</v>
      </c>
      <c r="DN4" s="53">
        <f t="shared" si="1"/>
        <v>43355</v>
      </c>
      <c r="DO4" s="53">
        <f t="shared" si="1"/>
        <v>43356</v>
      </c>
      <c r="DP4" s="53">
        <f t="shared" si="1"/>
        <v>43357</v>
      </c>
      <c r="DQ4" s="53">
        <f t="shared" si="1"/>
        <v>43358</v>
      </c>
      <c r="DR4" s="53">
        <f t="shared" si="1"/>
        <v>43359</v>
      </c>
      <c r="DS4" s="53">
        <f t="shared" si="1"/>
        <v>43360</v>
      </c>
      <c r="DT4" s="53">
        <f t="shared" si="1"/>
        <v>43361</v>
      </c>
      <c r="DU4" s="53">
        <f t="shared" si="1"/>
        <v>43362</v>
      </c>
      <c r="DV4" s="53">
        <f t="shared" si="1"/>
        <v>43363</v>
      </c>
      <c r="DW4" s="53">
        <f t="shared" si="1"/>
        <v>43364</v>
      </c>
      <c r="DX4" s="53">
        <f t="shared" si="1"/>
        <v>43365</v>
      </c>
      <c r="DY4" s="53">
        <f t="shared" si="1"/>
        <v>43366</v>
      </c>
      <c r="DZ4" s="53">
        <f t="shared" si="1"/>
        <v>43367</v>
      </c>
      <c r="EA4" s="53">
        <f t="shared" si="1"/>
        <v>43368</v>
      </c>
      <c r="EB4" s="53">
        <f t="shared" si="1"/>
        <v>43369</v>
      </c>
      <c r="EC4" s="53">
        <f t="shared" si="1"/>
        <v>43370</v>
      </c>
      <c r="ED4" s="53">
        <f t="shared" si="1"/>
        <v>43371</v>
      </c>
      <c r="EE4" s="53">
        <f t="shared" si="1"/>
        <v>43372</v>
      </c>
      <c r="EF4" s="53">
        <f t="shared" si="1"/>
        <v>43373</v>
      </c>
      <c r="EG4" s="53">
        <f t="shared" si="1"/>
        <v>43374</v>
      </c>
      <c r="EH4" s="53">
        <f t="shared" si="1"/>
        <v>43375</v>
      </c>
      <c r="EI4" s="53">
        <f t="shared" si="1"/>
        <v>43376</v>
      </c>
      <c r="EJ4" s="53">
        <f t="shared" ref="EJ4:EM4" si="2">EI4+1</f>
        <v>43377</v>
      </c>
      <c r="EK4" s="53">
        <f t="shared" si="2"/>
        <v>43378</v>
      </c>
      <c r="EL4" s="53">
        <f t="shared" si="2"/>
        <v>43379</v>
      </c>
      <c r="EM4" s="53">
        <f t="shared" si="2"/>
        <v>43380</v>
      </c>
    </row>
    <row r="5" ht="16.5" spans="2:143">
      <c r="B5" s="22"/>
      <c r="C5" s="22"/>
      <c r="D5" s="17" t="s">
        <v>50</v>
      </c>
      <c r="E5" s="17"/>
      <c r="F5" s="25">
        <v>1</v>
      </c>
      <c r="G5" s="26">
        <f>MAX(F8:G15)-F8</f>
        <v>13</v>
      </c>
      <c r="K5" s="54" t="str">
        <f>"Week "&amp;(K4-($F$4-WEEKDAY($F$4,1)+2))/7+1</f>
        <v>Week 1</v>
      </c>
      <c r="L5" s="54"/>
      <c r="M5" s="54"/>
      <c r="N5" s="54"/>
      <c r="O5" s="54"/>
      <c r="P5" s="54"/>
      <c r="Q5" s="54"/>
      <c r="R5" s="54" t="str">
        <f>"Week "&amp;(R4-($F$4-WEEKDAY($F$4,1)+2))/7+1</f>
        <v>Week 2</v>
      </c>
      <c r="S5" s="54"/>
      <c r="T5" s="54"/>
      <c r="U5" s="54"/>
      <c r="V5" s="54"/>
      <c r="W5" s="54"/>
      <c r="X5" s="54"/>
      <c r="Y5" s="54" t="str">
        <f>"Week "&amp;(Y4-($F$4-WEEKDAY($F$4,1)+2))/7+1</f>
        <v>Week 3</v>
      </c>
      <c r="Z5" s="54"/>
      <c r="AA5" s="54"/>
      <c r="AB5" s="54"/>
      <c r="AC5" s="54"/>
      <c r="AD5" s="54"/>
      <c r="AE5" s="54"/>
      <c r="AF5" s="54" t="str">
        <f>"Week "&amp;(AF4-($F$4-WEEKDAY($F$4,1)+2))/7+1</f>
        <v>Week 4</v>
      </c>
      <c r="AG5" s="54"/>
      <c r="AH5" s="54"/>
      <c r="AI5" s="54"/>
      <c r="AJ5" s="54"/>
      <c r="AK5" s="54"/>
      <c r="AL5" s="54"/>
      <c r="AM5" s="54" t="str">
        <f>"Week "&amp;(AM4-($F$4-WEEKDAY($F$4,1)+2))/7+1</f>
        <v>Week 5</v>
      </c>
      <c r="AN5" s="54"/>
      <c r="AO5" s="54"/>
      <c r="AP5" s="54"/>
      <c r="AQ5" s="54"/>
      <c r="AR5" s="54"/>
      <c r="AS5" s="54"/>
      <c r="AT5" s="54" t="str">
        <f>"Week "&amp;(AT4-($F$4-WEEKDAY($F$4,1)+2))/7+1</f>
        <v>Week 6</v>
      </c>
      <c r="AU5" s="54"/>
      <c r="AV5" s="54"/>
      <c r="AW5" s="54"/>
      <c r="AX5" s="54"/>
      <c r="AY5" s="54"/>
      <c r="AZ5" s="54"/>
      <c r="BA5" s="54" t="str">
        <f>"Week "&amp;(BA4-($F$4-WEEKDAY($F$4,1)+2))/7+1</f>
        <v>Week 7</v>
      </c>
      <c r="BB5" s="54"/>
      <c r="BC5" s="54"/>
      <c r="BD5" s="54"/>
      <c r="BE5" s="54"/>
      <c r="BF5" s="54"/>
      <c r="BG5" s="54"/>
      <c r="BH5" s="54" t="str">
        <f>"Week "&amp;(BH4-($F$4-WEEKDAY($F$4,1)+2))/7+1</f>
        <v>Week 8</v>
      </c>
      <c r="BI5" s="54"/>
      <c r="BJ5" s="54"/>
      <c r="BK5" s="54"/>
      <c r="BL5" s="54"/>
      <c r="BM5" s="54"/>
      <c r="BN5" s="54"/>
      <c r="BO5" s="54" t="str">
        <f>"Week "&amp;(BO4-($F$4-WEEKDAY($F$4,1)+2))/7+1</f>
        <v>Week 9</v>
      </c>
      <c r="BP5" s="54"/>
      <c r="BQ5" s="54"/>
      <c r="BR5" s="54"/>
      <c r="BS5" s="54"/>
      <c r="BT5" s="54"/>
      <c r="BU5" s="54"/>
      <c r="BV5" s="54" t="str">
        <f>"Week "&amp;(BV4-($F$4-WEEKDAY($F$4,1)+2))/7+1</f>
        <v>Week 10</v>
      </c>
      <c r="BW5" s="54"/>
      <c r="BX5" s="54"/>
      <c r="BY5" s="54"/>
      <c r="BZ5" s="54"/>
      <c r="CA5" s="54"/>
      <c r="CB5" s="54"/>
      <c r="CC5" s="54" t="str">
        <f>"Week "&amp;(CC4-($F$4-WEEKDAY($F$4,1)+2))/7+1</f>
        <v>Week 11</v>
      </c>
      <c r="CD5" s="54"/>
      <c r="CE5" s="54"/>
      <c r="CF5" s="54"/>
      <c r="CG5" s="54"/>
      <c r="CH5" s="54"/>
      <c r="CI5" s="54"/>
      <c r="CJ5" s="54" t="str">
        <f>"Week "&amp;(CJ4-($F$4-WEEKDAY($F$4,1)+2))/7+1</f>
        <v>Week 12</v>
      </c>
      <c r="CK5" s="54"/>
      <c r="CL5" s="54"/>
      <c r="CM5" s="54"/>
      <c r="CN5" s="54"/>
      <c r="CO5" s="54"/>
      <c r="CP5" s="54"/>
      <c r="CQ5" s="54" t="str">
        <f>"Week "&amp;(CQ4-($F$4-WEEKDAY($F$4,1)+2))/7+1</f>
        <v>Week 13</v>
      </c>
      <c r="CR5" s="54"/>
      <c r="CS5" s="54"/>
      <c r="CT5" s="54"/>
      <c r="CU5" s="54"/>
      <c r="CV5" s="54"/>
      <c r="CW5" s="54"/>
      <c r="CX5" s="54" t="str">
        <f>"Week "&amp;(CX4-($F$4-WEEKDAY($F$4,1)+2))/7+1</f>
        <v>Week 14</v>
      </c>
      <c r="CY5" s="54"/>
      <c r="CZ5" s="54"/>
      <c r="DA5" s="54"/>
      <c r="DB5" s="54"/>
      <c r="DC5" s="54"/>
      <c r="DD5" s="54"/>
      <c r="DE5" s="54" t="str">
        <f>"Week "&amp;(DE4-($F$4-WEEKDAY($F$4,1)+2))/7+1</f>
        <v>Week 15</v>
      </c>
      <c r="DF5" s="54"/>
      <c r="DG5" s="54"/>
      <c r="DH5" s="54"/>
      <c r="DI5" s="54"/>
      <c r="DJ5" s="54"/>
      <c r="DK5" s="54"/>
      <c r="DL5" s="54" t="str">
        <f>"Week "&amp;(DL4-($F$4-WEEKDAY($F$4,1)+2))/7+1</f>
        <v>Week 16</v>
      </c>
      <c r="DM5" s="54"/>
      <c r="DN5" s="54"/>
      <c r="DO5" s="54"/>
      <c r="DP5" s="54"/>
      <c r="DQ5" s="54"/>
      <c r="DR5" s="54"/>
      <c r="DS5" s="54" t="str">
        <f>"Week "&amp;(DS4-($F$4-WEEKDAY($F$4,1)+2))/7+1</f>
        <v>Week 17</v>
      </c>
      <c r="DT5" s="54"/>
      <c r="DU5" s="54"/>
      <c r="DV5" s="54"/>
      <c r="DW5" s="54"/>
      <c r="DX5" s="54"/>
      <c r="DY5" s="54"/>
      <c r="DZ5" s="54" t="str">
        <f>"Week "&amp;(DZ4-($F$4-WEEKDAY($F$4,1)+2))/7+1</f>
        <v>Week 18</v>
      </c>
      <c r="EA5" s="54"/>
      <c r="EB5" s="54"/>
      <c r="EC5" s="54"/>
      <c r="ED5" s="54"/>
      <c r="EE5" s="54"/>
      <c r="EF5" s="54"/>
      <c r="EG5" s="54" t="str">
        <f>"Week "&amp;(EG4-($F$4-WEEKDAY($F$4,1)+2))/7+1</f>
        <v>Week 19</v>
      </c>
      <c r="EH5" s="54"/>
      <c r="EI5" s="54"/>
      <c r="EJ5" s="54"/>
      <c r="EK5" s="54"/>
      <c r="EL5" s="54"/>
      <c r="EM5" s="54"/>
    </row>
    <row r="6" ht="16.5" spans="2:143">
      <c r="B6" s="22"/>
      <c r="C6" s="22"/>
      <c r="D6" s="21"/>
      <c r="E6" s="27"/>
      <c r="F6" s="21"/>
      <c r="G6" s="21"/>
      <c r="K6" s="55">
        <f>K4</f>
        <v>43248</v>
      </c>
      <c r="L6" s="55"/>
      <c r="M6" s="55"/>
      <c r="N6" s="55"/>
      <c r="O6" s="55"/>
      <c r="P6" s="55"/>
      <c r="Q6" s="55"/>
      <c r="R6" s="55">
        <f>R4</f>
        <v>43255</v>
      </c>
      <c r="S6" s="55"/>
      <c r="T6" s="55"/>
      <c r="U6" s="55"/>
      <c r="V6" s="55"/>
      <c r="W6" s="55"/>
      <c r="X6" s="55"/>
      <c r="Y6" s="55">
        <f>Y4</f>
        <v>43262</v>
      </c>
      <c r="Z6" s="55"/>
      <c r="AA6" s="55"/>
      <c r="AB6" s="55"/>
      <c r="AC6" s="55"/>
      <c r="AD6" s="55"/>
      <c r="AE6" s="55"/>
      <c r="AF6" s="55">
        <f>AF4</f>
        <v>43269</v>
      </c>
      <c r="AG6" s="55"/>
      <c r="AH6" s="55"/>
      <c r="AI6" s="55"/>
      <c r="AJ6" s="55"/>
      <c r="AK6" s="55"/>
      <c r="AL6" s="55"/>
      <c r="AM6" s="55">
        <f>AM4</f>
        <v>43276</v>
      </c>
      <c r="AN6" s="55"/>
      <c r="AO6" s="55"/>
      <c r="AP6" s="55"/>
      <c r="AQ6" s="55"/>
      <c r="AR6" s="55"/>
      <c r="AS6" s="55"/>
      <c r="AT6" s="55">
        <f>AT4</f>
        <v>43283</v>
      </c>
      <c r="AU6" s="55"/>
      <c r="AV6" s="55"/>
      <c r="AW6" s="55"/>
      <c r="AX6" s="55"/>
      <c r="AY6" s="55"/>
      <c r="AZ6" s="55"/>
      <c r="BA6" s="55">
        <f>BA4</f>
        <v>43290</v>
      </c>
      <c r="BB6" s="55"/>
      <c r="BC6" s="55"/>
      <c r="BD6" s="55"/>
      <c r="BE6" s="55"/>
      <c r="BF6" s="55"/>
      <c r="BG6" s="55"/>
      <c r="BH6" s="55">
        <f>BH4</f>
        <v>43297</v>
      </c>
      <c r="BI6" s="55"/>
      <c r="BJ6" s="55"/>
      <c r="BK6" s="55"/>
      <c r="BL6" s="55"/>
      <c r="BM6" s="55"/>
      <c r="BN6" s="55"/>
      <c r="BO6" s="55">
        <f>BO4</f>
        <v>43304</v>
      </c>
      <c r="BP6" s="55"/>
      <c r="BQ6" s="55"/>
      <c r="BR6" s="55"/>
      <c r="BS6" s="55"/>
      <c r="BT6" s="55"/>
      <c r="BU6" s="55"/>
      <c r="BV6" s="55">
        <f>BV4</f>
        <v>43311</v>
      </c>
      <c r="BW6" s="55"/>
      <c r="BX6" s="55"/>
      <c r="BY6" s="55"/>
      <c r="BZ6" s="55"/>
      <c r="CA6" s="55"/>
      <c r="CB6" s="55"/>
      <c r="CC6" s="55">
        <f>CC4</f>
        <v>43318</v>
      </c>
      <c r="CD6" s="55"/>
      <c r="CE6" s="55"/>
      <c r="CF6" s="55"/>
      <c r="CG6" s="55"/>
      <c r="CH6" s="55"/>
      <c r="CI6" s="55"/>
      <c r="CJ6" s="55">
        <f>CJ4</f>
        <v>43325</v>
      </c>
      <c r="CK6" s="55"/>
      <c r="CL6" s="55"/>
      <c r="CM6" s="55"/>
      <c r="CN6" s="55"/>
      <c r="CO6" s="55"/>
      <c r="CP6" s="55"/>
      <c r="CQ6" s="55">
        <f>CQ4</f>
        <v>43332</v>
      </c>
      <c r="CR6" s="55"/>
      <c r="CS6" s="55"/>
      <c r="CT6" s="55"/>
      <c r="CU6" s="55"/>
      <c r="CV6" s="55"/>
      <c r="CW6" s="55"/>
      <c r="CX6" s="55">
        <f>CX4</f>
        <v>43339</v>
      </c>
      <c r="CY6" s="55"/>
      <c r="CZ6" s="55"/>
      <c r="DA6" s="55"/>
      <c r="DB6" s="55"/>
      <c r="DC6" s="55"/>
      <c r="DD6" s="55"/>
      <c r="DE6" s="55">
        <f>DE4</f>
        <v>43346</v>
      </c>
      <c r="DF6" s="55"/>
      <c r="DG6" s="55"/>
      <c r="DH6" s="55"/>
      <c r="DI6" s="55"/>
      <c r="DJ6" s="55"/>
      <c r="DK6" s="55"/>
      <c r="DL6" s="55">
        <f>DL4</f>
        <v>43353</v>
      </c>
      <c r="DM6" s="55"/>
      <c r="DN6" s="55"/>
      <c r="DO6" s="55"/>
      <c r="DP6" s="55"/>
      <c r="DQ6" s="55"/>
      <c r="DR6" s="55"/>
      <c r="DS6" s="55">
        <f>DS4</f>
        <v>43360</v>
      </c>
      <c r="DT6" s="55"/>
      <c r="DU6" s="55"/>
      <c r="DV6" s="55"/>
      <c r="DW6" s="55"/>
      <c r="DX6" s="55"/>
      <c r="DY6" s="55"/>
      <c r="DZ6" s="55">
        <f>DZ4</f>
        <v>43367</v>
      </c>
      <c r="EA6" s="55"/>
      <c r="EB6" s="55"/>
      <c r="EC6" s="55"/>
      <c r="ED6" s="55"/>
      <c r="EE6" s="55"/>
      <c r="EF6" s="55"/>
      <c r="EG6" s="55">
        <f>EG4</f>
        <v>43374</v>
      </c>
      <c r="EH6" s="55"/>
      <c r="EI6" s="55"/>
      <c r="EJ6" s="55"/>
      <c r="EK6" s="55"/>
      <c r="EL6" s="55"/>
      <c r="EM6" s="55"/>
    </row>
    <row r="7" ht="60" spans="1:143">
      <c r="A7" s="28" t="s">
        <v>51</v>
      </c>
      <c r="B7" s="29" t="s">
        <v>52</v>
      </c>
      <c r="C7" s="29" t="s">
        <v>53</v>
      </c>
      <c r="D7" s="30" t="s">
        <v>54</v>
      </c>
      <c r="E7" s="31" t="s">
        <v>55</v>
      </c>
      <c r="F7" s="32" t="s">
        <v>56</v>
      </c>
      <c r="G7" s="32" t="s">
        <v>57</v>
      </c>
      <c r="H7" s="33" t="s">
        <v>58</v>
      </c>
      <c r="I7" s="33" t="s">
        <v>59</v>
      </c>
      <c r="J7" s="33" t="s">
        <v>72</v>
      </c>
      <c r="K7" s="56" t="str">
        <f t="shared" ref="K7:BV7" si="3">CHOOSE(WEEKDAY(K4,1),"日","一","二","三","四","五","六")</f>
        <v>一</v>
      </c>
      <c r="L7" s="56" t="str">
        <f t="shared" si="3"/>
        <v>二</v>
      </c>
      <c r="M7" s="56" t="str">
        <f t="shared" si="3"/>
        <v>三</v>
      </c>
      <c r="N7" s="56" t="str">
        <f t="shared" si="3"/>
        <v>四</v>
      </c>
      <c r="O7" s="56" t="str">
        <f t="shared" si="3"/>
        <v>五</v>
      </c>
      <c r="P7" s="56" t="str">
        <f t="shared" si="3"/>
        <v>六</v>
      </c>
      <c r="Q7" s="56" t="str">
        <f t="shared" si="3"/>
        <v>日</v>
      </c>
      <c r="R7" s="56" t="str">
        <f t="shared" si="3"/>
        <v>一</v>
      </c>
      <c r="S7" s="56" t="str">
        <f t="shared" si="3"/>
        <v>二</v>
      </c>
      <c r="T7" s="56" t="str">
        <f t="shared" si="3"/>
        <v>三</v>
      </c>
      <c r="U7" s="56" t="str">
        <f t="shared" si="3"/>
        <v>四</v>
      </c>
      <c r="V7" s="56" t="str">
        <f t="shared" si="3"/>
        <v>五</v>
      </c>
      <c r="W7" s="56" t="str">
        <f t="shared" si="3"/>
        <v>六</v>
      </c>
      <c r="X7" s="56" t="str">
        <f t="shared" si="3"/>
        <v>日</v>
      </c>
      <c r="Y7" s="56" t="str">
        <f t="shared" si="3"/>
        <v>一</v>
      </c>
      <c r="Z7" s="56" t="str">
        <f t="shared" si="3"/>
        <v>二</v>
      </c>
      <c r="AA7" s="56" t="str">
        <f t="shared" si="3"/>
        <v>三</v>
      </c>
      <c r="AB7" s="56" t="str">
        <f t="shared" si="3"/>
        <v>四</v>
      </c>
      <c r="AC7" s="56" t="str">
        <f t="shared" si="3"/>
        <v>五</v>
      </c>
      <c r="AD7" s="56" t="str">
        <f t="shared" si="3"/>
        <v>六</v>
      </c>
      <c r="AE7" s="56" t="str">
        <f t="shared" si="3"/>
        <v>日</v>
      </c>
      <c r="AF7" s="56" t="str">
        <f t="shared" si="3"/>
        <v>一</v>
      </c>
      <c r="AG7" s="56" t="str">
        <f t="shared" si="3"/>
        <v>二</v>
      </c>
      <c r="AH7" s="56" t="str">
        <f t="shared" si="3"/>
        <v>三</v>
      </c>
      <c r="AI7" s="56" t="str">
        <f t="shared" si="3"/>
        <v>四</v>
      </c>
      <c r="AJ7" s="56" t="str">
        <f t="shared" si="3"/>
        <v>五</v>
      </c>
      <c r="AK7" s="56" t="str">
        <f t="shared" si="3"/>
        <v>六</v>
      </c>
      <c r="AL7" s="56" t="str">
        <f t="shared" si="3"/>
        <v>日</v>
      </c>
      <c r="AM7" s="56" t="str">
        <f t="shared" si="3"/>
        <v>一</v>
      </c>
      <c r="AN7" s="56" t="str">
        <f t="shared" si="3"/>
        <v>二</v>
      </c>
      <c r="AO7" s="56" t="str">
        <f t="shared" si="3"/>
        <v>三</v>
      </c>
      <c r="AP7" s="56" t="str">
        <f t="shared" si="3"/>
        <v>四</v>
      </c>
      <c r="AQ7" s="56" t="str">
        <f t="shared" si="3"/>
        <v>五</v>
      </c>
      <c r="AR7" s="56" t="str">
        <f t="shared" si="3"/>
        <v>六</v>
      </c>
      <c r="AS7" s="56" t="str">
        <f t="shared" si="3"/>
        <v>日</v>
      </c>
      <c r="AT7" s="56" t="str">
        <f t="shared" si="3"/>
        <v>一</v>
      </c>
      <c r="AU7" s="56" t="str">
        <f t="shared" si="3"/>
        <v>二</v>
      </c>
      <c r="AV7" s="56" t="str">
        <f t="shared" si="3"/>
        <v>三</v>
      </c>
      <c r="AW7" s="56" t="str">
        <f t="shared" si="3"/>
        <v>四</v>
      </c>
      <c r="AX7" s="56" t="str">
        <f t="shared" si="3"/>
        <v>五</v>
      </c>
      <c r="AY7" s="56" t="str">
        <f t="shared" si="3"/>
        <v>六</v>
      </c>
      <c r="AZ7" s="56" t="str">
        <f t="shared" si="3"/>
        <v>日</v>
      </c>
      <c r="BA7" s="56" t="str">
        <f t="shared" si="3"/>
        <v>一</v>
      </c>
      <c r="BB7" s="56" t="str">
        <f t="shared" si="3"/>
        <v>二</v>
      </c>
      <c r="BC7" s="56" t="str">
        <f t="shared" si="3"/>
        <v>三</v>
      </c>
      <c r="BD7" s="56" t="str">
        <f t="shared" si="3"/>
        <v>四</v>
      </c>
      <c r="BE7" s="56" t="str">
        <f t="shared" si="3"/>
        <v>五</v>
      </c>
      <c r="BF7" s="56" t="str">
        <f t="shared" si="3"/>
        <v>六</v>
      </c>
      <c r="BG7" s="56" t="str">
        <f t="shared" si="3"/>
        <v>日</v>
      </c>
      <c r="BH7" s="56" t="str">
        <f t="shared" si="3"/>
        <v>一</v>
      </c>
      <c r="BI7" s="56" t="str">
        <f t="shared" si="3"/>
        <v>二</v>
      </c>
      <c r="BJ7" s="56" t="str">
        <f t="shared" si="3"/>
        <v>三</v>
      </c>
      <c r="BK7" s="56" t="str">
        <f t="shared" si="3"/>
        <v>四</v>
      </c>
      <c r="BL7" s="56" t="str">
        <f t="shared" si="3"/>
        <v>五</v>
      </c>
      <c r="BM7" s="56" t="str">
        <f t="shared" si="3"/>
        <v>六</v>
      </c>
      <c r="BN7" s="56" t="str">
        <f t="shared" si="3"/>
        <v>日</v>
      </c>
      <c r="BO7" s="56" t="str">
        <f t="shared" si="3"/>
        <v>一</v>
      </c>
      <c r="BP7" s="56" t="str">
        <f t="shared" si="3"/>
        <v>二</v>
      </c>
      <c r="BQ7" s="56" t="str">
        <f t="shared" si="3"/>
        <v>三</v>
      </c>
      <c r="BR7" s="56" t="str">
        <f t="shared" si="3"/>
        <v>四</v>
      </c>
      <c r="BS7" s="56" t="str">
        <f t="shared" si="3"/>
        <v>五</v>
      </c>
      <c r="BT7" s="56" t="str">
        <f t="shared" si="3"/>
        <v>六</v>
      </c>
      <c r="BU7" s="56" t="str">
        <f t="shared" si="3"/>
        <v>日</v>
      </c>
      <c r="BV7" s="56" t="str">
        <f t="shared" si="3"/>
        <v>一</v>
      </c>
      <c r="BW7" s="56" t="str">
        <f t="shared" ref="BW7:EH7" si="4">CHOOSE(WEEKDAY(BW4,1),"日","一","二","三","四","五","六")</f>
        <v>二</v>
      </c>
      <c r="BX7" s="56" t="str">
        <f t="shared" si="4"/>
        <v>三</v>
      </c>
      <c r="BY7" s="56" t="str">
        <f t="shared" si="4"/>
        <v>四</v>
      </c>
      <c r="BZ7" s="56" t="str">
        <f t="shared" si="4"/>
        <v>五</v>
      </c>
      <c r="CA7" s="56" t="str">
        <f t="shared" si="4"/>
        <v>六</v>
      </c>
      <c r="CB7" s="56" t="str">
        <f t="shared" si="4"/>
        <v>日</v>
      </c>
      <c r="CC7" s="56" t="str">
        <f t="shared" si="4"/>
        <v>一</v>
      </c>
      <c r="CD7" s="56" t="str">
        <f t="shared" si="4"/>
        <v>二</v>
      </c>
      <c r="CE7" s="56" t="str">
        <f t="shared" si="4"/>
        <v>三</v>
      </c>
      <c r="CF7" s="56" t="str">
        <f t="shared" si="4"/>
        <v>四</v>
      </c>
      <c r="CG7" s="56" t="str">
        <f t="shared" si="4"/>
        <v>五</v>
      </c>
      <c r="CH7" s="56" t="str">
        <f t="shared" si="4"/>
        <v>六</v>
      </c>
      <c r="CI7" s="56" t="str">
        <f t="shared" si="4"/>
        <v>日</v>
      </c>
      <c r="CJ7" s="56" t="str">
        <f t="shared" si="4"/>
        <v>一</v>
      </c>
      <c r="CK7" s="56" t="str">
        <f t="shared" si="4"/>
        <v>二</v>
      </c>
      <c r="CL7" s="56" t="str">
        <f t="shared" si="4"/>
        <v>三</v>
      </c>
      <c r="CM7" s="56" t="str">
        <f t="shared" si="4"/>
        <v>四</v>
      </c>
      <c r="CN7" s="56" t="str">
        <f t="shared" si="4"/>
        <v>五</v>
      </c>
      <c r="CO7" s="56" t="str">
        <f t="shared" si="4"/>
        <v>六</v>
      </c>
      <c r="CP7" s="56" t="str">
        <f t="shared" si="4"/>
        <v>日</v>
      </c>
      <c r="CQ7" s="56" t="str">
        <f t="shared" si="4"/>
        <v>一</v>
      </c>
      <c r="CR7" s="56" t="str">
        <f t="shared" si="4"/>
        <v>二</v>
      </c>
      <c r="CS7" s="56" t="str">
        <f t="shared" si="4"/>
        <v>三</v>
      </c>
      <c r="CT7" s="56" t="str">
        <f t="shared" si="4"/>
        <v>四</v>
      </c>
      <c r="CU7" s="56" t="str">
        <f t="shared" si="4"/>
        <v>五</v>
      </c>
      <c r="CV7" s="56" t="str">
        <f t="shared" si="4"/>
        <v>六</v>
      </c>
      <c r="CW7" s="56" t="str">
        <f t="shared" si="4"/>
        <v>日</v>
      </c>
      <c r="CX7" s="56" t="str">
        <f t="shared" si="4"/>
        <v>一</v>
      </c>
      <c r="CY7" s="56" t="str">
        <f t="shared" si="4"/>
        <v>二</v>
      </c>
      <c r="CZ7" s="56" t="str">
        <f t="shared" si="4"/>
        <v>三</v>
      </c>
      <c r="DA7" s="56" t="str">
        <f t="shared" si="4"/>
        <v>四</v>
      </c>
      <c r="DB7" s="56" t="str">
        <f t="shared" si="4"/>
        <v>五</v>
      </c>
      <c r="DC7" s="56" t="str">
        <f t="shared" si="4"/>
        <v>六</v>
      </c>
      <c r="DD7" s="56" t="str">
        <f t="shared" si="4"/>
        <v>日</v>
      </c>
      <c r="DE7" s="56" t="str">
        <f t="shared" si="4"/>
        <v>一</v>
      </c>
      <c r="DF7" s="56" t="str">
        <f t="shared" si="4"/>
        <v>二</v>
      </c>
      <c r="DG7" s="56" t="str">
        <f t="shared" si="4"/>
        <v>三</v>
      </c>
      <c r="DH7" s="56" t="str">
        <f t="shared" si="4"/>
        <v>四</v>
      </c>
      <c r="DI7" s="56" t="str">
        <f t="shared" si="4"/>
        <v>五</v>
      </c>
      <c r="DJ7" s="56" t="str">
        <f t="shared" si="4"/>
        <v>六</v>
      </c>
      <c r="DK7" s="56" t="str">
        <f t="shared" si="4"/>
        <v>日</v>
      </c>
      <c r="DL7" s="56" t="str">
        <f t="shared" si="4"/>
        <v>一</v>
      </c>
      <c r="DM7" s="56" t="str">
        <f t="shared" si="4"/>
        <v>二</v>
      </c>
      <c r="DN7" s="56" t="str">
        <f t="shared" si="4"/>
        <v>三</v>
      </c>
      <c r="DO7" s="56" t="str">
        <f t="shared" si="4"/>
        <v>四</v>
      </c>
      <c r="DP7" s="56" t="str">
        <f t="shared" si="4"/>
        <v>五</v>
      </c>
      <c r="DQ7" s="56" t="str">
        <f t="shared" si="4"/>
        <v>六</v>
      </c>
      <c r="DR7" s="56" t="str">
        <f t="shared" si="4"/>
        <v>日</v>
      </c>
      <c r="DS7" s="56" t="str">
        <f t="shared" si="4"/>
        <v>一</v>
      </c>
      <c r="DT7" s="56" t="str">
        <f t="shared" si="4"/>
        <v>二</v>
      </c>
      <c r="DU7" s="56" t="str">
        <f t="shared" si="4"/>
        <v>三</v>
      </c>
      <c r="DV7" s="56" t="str">
        <f t="shared" si="4"/>
        <v>四</v>
      </c>
      <c r="DW7" s="56" t="str">
        <f t="shared" si="4"/>
        <v>五</v>
      </c>
      <c r="DX7" s="56" t="str">
        <f t="shared" si="4"/>
        <v>六</v>
      </c>
      <c r="DY7" s="56" t="str">
        <f t="shared" si="4"/>
        <v>日</v>
      </c>
      <c r="DZ7" s="56" t="str">
        <f t="shared" si="4"/>
        <v>一</v>
      </c>
      <c r="EA7" s="56" t="str">
        <f t="shared" si="4"/>
        <v>二</v>
      </c>
      <c r="EB7" s="56" t="str">
        <f t="shared" si="4"/>
        <v>三</v>
      </c>
      <c r="EC7" s="56" t="str">
        <f t="shared" si="4"/>
        <v>四</v>
      </c>
      <c r="ED7" s="56" t="str">
        <f t="shared" si="4"/>
        <v>五</v>
      </c>
      <c r="EE7" s="56" t="str">
        <f t="shared" si="4"/>
        <v>六</v>
      </c>
      <c r="EF7" s="56" t="str">
        <f t="shared" si="4"/>
        <v>日</v>
      </c>
      <c r="EG7" s="56" t="str">
        <f t="shared" si="4"/>
        <v>一</v>
      </c>
      <c r="EH7" s="56" t="str">
        <f t="shared" si="4"/>
        <v>二</v>
      </c>
      <c r="EI7" s="56" t="str">
        <f t="shared" ref="EI7:EM7" si="5">CHOOSE(WEEKDAY(EI4,1),"日","一","二","三","四","五","六")</f>
        <v>三</v>
      </c>
      <c r="EJ7" s="56" t="str">
        <f t="shared" si="5"/>
        <v>四</v>
      </c>
      <c r="EK7" s="56" t="str">
        <f t="shared" si="5"/>
        <v>五</v>
      </c>
      <c r="EL7" s="56" t="str">
        <f t="shared" si="5"/>
        <v>六</v>
      </c>
      <c r="EM7" s="56" t="str">
        <f t="shared" si="5"/>
        <v>日</v>
      </c>
    </row>
    <row r="8" s="3" customFormat="1" ht="16.5" spans="1:143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141</v>
      </c>
      <c r="C8" s="60"/>
      <c r="D8" s="60" t="str">
        <f>F3</f>
        <v>惠鹏程</v>
      </c>
      <c r="E8" s="61"/>
      <c r="F8" s="62">
        <f>F4</f>
        <v>43250</v>
      </c>
      <c r="G8" s="63">
        <f>F8+H8-1</f>
        <v>43262</v>
      </c>
      <c r="H8" s="64">
        <f>MAX(F9:G15)-F8</f>
        <v>13</v>
      </c>
      <c r="I8" s="64">
        <f t="shared" ref="I8:I12" si="6">IF(OR(G8=0,F8=0),0,NETWORKDAYS(F8,G8))</f>
        <v>9</v>
      </c>
      <c r="J8" s="3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</row>
    <row r="9" s="4" customFormat="1" ht="21" customHeight="1" spans="1:143">
      <c r="A9" s="65" t="str">
        <f ca="1" t="shared" ref="A9:A13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142</v>
      </c>
      <c r="C9" s="81" t="s">
        <v>143</v>
      </c>
      <c r="D9" s="84" t="s">
        <v>75</v>
      </c>
      <c r="E9" s="67"/>
      <c r="F9" s="68">
        <f>F8</f>
        <v>43250</v>
      </c>
      <c r="G9" s="68">
        <f t="shared" ref="G9:G12" si="8">IF(H9=0,F9,F9+H9-1)</f>
        <v>43250</v>
      </c>
      <c r="H9" s="69">
        <v>1</v>
      </c>
      <c r="I9" s="76">
        <f t="shared" si="6"/>
        <v>1</v>
      </c>
      <c r="J9" s="41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</row>
    <row r="10" s="4" customFormat="1" ht="16.5" spans="1:143">
      <c r="A10" s="65" t="str">
        <f ca="1" t="shared" si="7"/>
        <v>1.2</v>
      </c>
      <c r="B10" s="65" t="s">
        <v>144</v>
      </c>
      <c r="C10" s="81"/>
      <c r="D10" s="84" t="s">
        <v>75</v>
      </c>
      <c r="E10" s="67"/>
      <c r="F10" s="68">
        <f t="shared" ref="F10:F11" si="9">F9+1</f>
        <v>43251</v>
      </c>
      <c r="G10" s="68">
        <f t="shared" si="8"/>
        <v>43256</v>
      </c>
      <c r="H10" s="69">
        <v>6</v>
      </c>
      <c r="I10" s="76">
        <f t="shared" si="6"/>
        <v>4</v>
      </c>
      <c r="J10" s="4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</row>
    <row r="11" s="4" customFormat="1" ht="16.5" spans="1:143">
      <c r="A11" s="65" t="str">
        <f ca="1" t="shared" si="7"/>
        <v>1.3</v>
      </c>
      <c r="B11" s="65" t="s">
        <v>145</v>
      </c>
      <c r="C11" s="81" t="s">
        <v>143</v>
      </c>
      <c r="D11" s="84" t="s">
        <v>75</v>
      </c>
      <c r="E11" s="67"/>
      <c r="F11" s="68">
        <f t="shared" si="9"/>
        <v>43252</v>
      </c>
      <c r="G11" s="68">
        <f t="shared" si="8"/>
        <v>43255</v>
      </c>
      <c r="H11" s="69">
        <v>4</v>
      </c>
      <c r="I11" s="76">
        <f t="shared" si="6"/>
        <v>2</v>
      </c>
      <c r="J11" s="69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</row>
    <row r="12" s="4" customFormat="1" ht="16.5" spans="1:143">
      <c r="A12" s="65" t="str">
        <f ca="1" t="shared" si="7"/>
        <v>1.4</v>
      </c>
      <c r="B12" s="65" t="s">
        <v>146</v>
      </c>
      <c r="C12" s="65"/>
      <c r="D12" s="84" t="s">
        <v>75</v>
      </c>
      <c r="E12" s="67"/>
      <c r="F12" s="68">
        <f>G11+1</f>
        <v>43256</v>
      </c>
      <c r="G12" s="68">
        <f t="shared" si="8"/>
        <v>43263</v>
      </c>
      <c r="H12" s="69">
        <v>8</v>
      </c>
      <c r="I12" s="76">
        <f t="shared" si="6"/>
        <v>6</v>
      </c>
      <c r="J12" s="69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</row>
    <row r="13" s="5" customFormat="1" ht="13.5" spans="1:143">
      <c r="A13" s="70" t="str">
        <f ca="1" t="shared" si="7"/>
        <v>1.5</v>
      </c>
      <c r="B13" s="71" t="s">
        <v>68</v>
      </c>
      <c r="C13" s="71"/>
      <c r="D13" s="71"/>
      <c r="E13" s="72"/>
      <c r="F13" s="73"/>
      <c r="G13" s="73"/>
      <c r="H13" s="85"/>
      <c r="I13" s="78"/>
      <c r="J13" s="86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</row>
    <row r="14" ht="20.1" customHeight="1" spans="1:2">
      <c r="A14" s="74" t="s">
        <v>87</v>
      </c>
      <c r="B14" s="74"/>
    </row>
    <row r="15" ht="260.1" customHeight="1" spans="1:10">
      <c r="A15" s="82" t="s">
        <v>147</v>
      </c>
      <c r="B15" s="83"/>
      <c r="C15" s="83"/>
      <c r="D15" s="83"/>
      <c r="E15" s="83"/>
      <c r="F15" s="83"/>
      <c r="G15" s="83"/>
      <c r="H15" s="83"/>
      <c r="I15" s="83"/>
      <c r="J15" s="83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A14:B14"/>
    <mergeCell ref="A15:J15"/>
  </mergeCells>
  <conditionalFormatting sqref="K7:BN7">
    <cfRule type="expression" dxfId="0" priority="41">
      <formula>AND(TODAY()&gt;=K4,TODAY()&lt;L4)</formula>
    </cfRule>
  </conditionalFormatting>
  <conditionalFormatting sqref="BO7:BU7">
    <cfRule type="expression" dxfId="0" priority="40">
      <formula>AND(TODAY()&gt;=BO4,TODAY()&lt;BP4)</formula>
    </cfRule>
  </conditionalFormatting>
  <conditionalFormatting sqref="BV7:CB7">
    <cfRule type="expression" dxfId="0" priority="39">
      <formula>AND(TODAY()&gt;=BV4,TODAY()&lt;BW4)</formula>
    </cfRule>
  </conditionalFormatting>
  <conditionalFormatting sqref="CC7:CI7">
    <cfRule type="expression" dxfId="0" priority="38">
      <formula>AND(TODAY()&gt;=CC4,TODAY()&lt;CD4)</formula>
    </cfRule>
  </conditionalFormatting>
  <conditionalFormatting sqref="CJ7:CP7">
    <cfRule type="expression" dxfId="0" priority="37">
      <formula>AND(TODAY()&gt;=CJ4,TODAY()&lt;CK4)</formula>
    </cfRule>
  </conditionalFormatting>
  <conditionalFormatting sqref="CQ7:CW7">
    <cfRule type="expression" dxfId="0" priority="36">
      <formula>AND(TODAY()&gt;=CQ4,TODAY()&lt;CR4)</formula>
    </cfRule>
  </conditionalFormatting>
  <conditionalFormatting sqref="CX7:DD7">
    <cfRule type="expression" dxfId="0" priority="35">
      <formula>AND(TODAY()&gt;=CX4,TODAY()&lt;CY4)</formula>
    </cfRule>
  </conditionalFormatting>
  <conditionalFormatting sqref="DE7:DK7">
    <cfRule type="expression" dxfId="0" priority="34">
      <formula>AND(TODAY()&gt;=DE4,TODAY()&lt;DF4)</formula>
    </cfRule>
  </conditionalFormatting>
  <conditionalFormatting sqref="DL7:DR7">
    <cfRule type="expression" dxfId="0" priority="33">
      <formula>AND(TODAY()&gt;=DL4,TODAY()&lt;DM4)</formula>
    </cfRule>
  </conditionalFormatting>
  <conditionalFormatting sqref="DS7:DY7">
    <cfRule type="expression" dxfId="0" priority="32">
      <formula>AND(TODAY()&gt;=DS4,TODAY()&lt;DT4)</formula>
    </cfRule>
  </conditionalFormatting>
  <conditionalFormatting sqref="DZ7:EF7">
    <cfRule type="expression" dxfId="0" priority="31">
      <formula>AND(TODAY()&gt;=DZ4,TODAY()&lt;EA4)</formula>
    </cfRule>
  </conditionalFormatting>
  <conditionalFormatting sqref="EG7:EL7">
    <cfRule type="expression" dxfId="0" priority="30">
      <formula>AND(TODAY()&gt;=EG4,TODAY()&lt;EH4)</formula>
    </cfRule>
  </conditionalFormatting>
  <conditionalFormatting sqref="EM7">
    <cfRule type="expression" dxfId="0" priority="44">
      <formula>AND(TODAY()&gt;=EM4,TODAY()&lt;#REF!)</formula>
    </cfRule>
  </conditionalFormatting>
  <conditionalFormatting sqref="I13">
    <cfRule type="dataBar" priority="2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{d089237c-3215-4639-a029-42f0ad81ada5}</x14:id>
        </ext>
      </extLst>
    </cfRule>
  </conditionalFormatting>
  <conditionalFormatting sqref="A1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{31d4f880-dfba-49b3-a1e6-07fd397020a3}</x14:id>
        </ext>
      </extLst>
    </cfRule>
  </conditionalFormatting>
  <conditionalFormatting sqref="K$1:AR$1048576">
    <cfRule type="expression" dxfId="1" priority="8">
      <formula>MOD(columu(),2)</formula>
    </cfRule>
  </conditionalFormatting>
  <conditionalFormatting sqref="K8:EM13">
    <cfRule type="expression" dxfId="2" priority="42">
      <formula>K$4=TODAY()</formula>
    </cfRule>
    <cfRule type="expression" dxfId="3" priority="43">
      <formula>AND($F8&lt;L$4,$G8&gt;=K$4)</formula>
    </cfRule>
  </conditionalFormatting>
  <dataValidations count="1">
    <dataValidation type="list" allowBlank="1" showInputMessage="1" showErrorMessage="1" sqref="B3:C6">
      <formula1>小组信息!$B$4:$B$31</formula1>
    </dataValidation>
  </dataValidations>
  <pageMargins left="0.699305555555556" right="0.699305555555556" top="0.75" bottom="0.75" header="0.3" footer="0.3"/>
  <pageSetup paperSize="9" scale="5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89237c-3215-4639-a029-42f0ad81ad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31d4f880-dfba-49b3-a1e6-07fd397020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二维码扫码过闸计划节点</vt:lpstr>
      <vt:lpstr>小组信息</vt:lpstr>
      <vt:lpstr>计划汇总表</vt:lpstr>
      <vt:lpstr>实验室测试环境搭建</vt:lpstr>
      <vt:lpstr>业务规则确定</vt:lpstr>
      <vt:lpstr>APP开发</vt:lpstr>
      <vt:lpstr>二维码过闸项目建设</vt:lpstr>
      <vt:lpstr>站点建设部署</vt:lpstr>
      <vt:lpstr>联调测试</vt:lpstr>
      <vt:lpstr>功能验收 </vt:lpstr>
      <vt:lpstr>灰度测试</vt:lpstr>
      <vt:lpstr>应急预案 </vt:lpstr>
      <vt:lpstr>培训 </vt:lpstr>
      <vt:lpstr>试运行 </vt:lpstr>
      <vt:lpstr>系统完善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justchen</dc:creator>
  <cp:lastModifiedBy>RandyField</cp:lastModifiedBy>
  <dcterms:created xsi:type="dcterms:W3CDTF">2017-09-19T17:00:00Z</dcterms:created>
  <cp:lastPrinted>2017-09-19T17:19:00Z</cp:lastPrinted>
  <dcterms:modified xsi:type="dcterms:W3CDTF">2018-04-07T12:27:11Z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91404499-c739-41ea-a2dc-75bec3b16448</vt:lpwstr>
  </property>
</Properties>
</file>