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1f8463cce37759b/Escritorio/FIME/2025 AGO DIC/TEORIA DE LA INFORM.Y METODOS DE CODIFICACION/2082420_Rosa^JN1^J^NAF2/AF2/"/>
    </mc:Choice>
  </mc:AlternateContent>
  <xr:revisionPtr revIDLastSave="97" documentId="11_0511CCD03332990D0DC76286C35F61F383C74886" xr6:coauthVersionLast="47" xr6:coauthVersionMax="47" xr10:uidLastSave="{42FE91CD-111B-4EEB-8B00-86EE137AE30F}"/>
  <bookViews>
    <workbookView xWindow="2295" yWindow="0" windowWidth="22080" windowHeight="16215" activeTab="2" xr2:uid="{00000000-000D-0000-FFFF-FFFF00000000}"/>
  </bookViews>
  <sheets>
    <sheet name="13-Febrero_2025" sheetId="1" r:id="rId1"/>
    <sheet name="20-Febrero-2025" sheetId="2" r:id="rId2"/>
    <sheet name="27-Febrero-202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2" l="1"/>
  <c r="P36" i="2"/>
  <c r="O36" i="2"/>
  <c r="R36" i="2" s="1"/>
  <c r="S36" i="2" s="1"/>
  <c r="Q35" i="2"/>
  <c r="R35" i="2" s="1"/>
  <c r="S35" i="2" s="1"/>
  <c r="P35" i="2"/>
  <c r="O35" i="2"/>
  <c r="R34" i="2"/>
  <c r="S34" i="2" s="1"/>
  <c r="S37" i="2" s="1"/>
  <c r="Q34" i="2"/>
  <c r="P34" i="2"/>
  <c r="O34" i="2"/>
  <c r="L24" i="2"/>
  <c r="L23" i="2"/>
  <c r="K23" i="2"/>
  <c r="J23" i="2"/>
  <c r="I23" i="2"/>
  <c r="L22" i="2"/>
  <c r="K22" i="2"/>
  <c r="J22" i="2"/>
  <c r="I22" i="2"/>
  <c r="L21" i="2"/>
  <c r="K21" i="2"/>
  <c r="K24" i="2" s="1"/>
  <c r="J21" i="2"/>
  <c r="J24" i="2" s="1"/>
  <c r="I21" i="2"/>
  <c r="I24" i="2" s="1"/>
  <c r="J10" i="2"/>
  <c r="I10" i="2"/>
  <c r="K10" i="2" s="1"/>
  <c r="J9" i="2"/>
  <c r="I9" i="2"/>
  <c r="J8" i="2"/>
  <c r="I8" i="2"/>
</calcChain>
</file>

<file path=xl/sharedStrings.xml><?xml version="1.0" encoding="utf-8"?>
<sst xmlns="http://schemas.openxmlformats.org/spreadsheetml/2006/main" count="191" uniqueCount="117">
  <si>
    <t>Canales</t>
  </si>
  <si>
    <t>l</t>
  </si>
  <si>
    <t>nA</t>
  </si>
  <si>
    <t>A</t>
  </si>
  <si>
    <t>nB</t>
  </si>
  <si>
    <t>B</t>
  </si>
  <si>
    <t>Ejercicio 1</t>
  </si>
  <si>
    <t>l = numero de espacios que se pueden transmitir</t>
  </si>
  <si>
    <t>0,1</t>
  </si>
  <si>
    <t xml:space="preserve">0,0 </t>
  </si>
  <si>
    <t>Problema a)</t>
  </si>
  <si>
    <t>nA^</t>
  </si>
  <si>
    <t>A^</t>
  </si>
  <si>
    <t>nB^</t>
  </si>
  <si>
    <t>B^</t>
  </si>
  <si>
    <t>0,1,*</t>
  </si>
  <si>
    <t>-</t>
  </si>
  <si>
    <t>00,01,10,11</t>
  </si>
  <si>
    <t>00,01,0*,.....,**</t>
  </si>
  <si>
    <t>000,....,111</t>
  </si>
  <si>
    <t>000,....,***</t>
  </si>
  <si>
    <t>0000, 1111</t>
  </si>
  <si>
    <t>0000,...., ****</t>
  </si>
  <si>
    <t>****</t>
  </si>
  <si>
    <t>3^l:2^l</t>
  </si>
  <si>
    <t>0000 0000, ... ,1111 1111</t>
  </si>
  <si>
    <t>0000 0000, ...., **** ****</t>
  </si>
  <si>
    <t>**** ****</t>
  </si>
  <si>
    <t>#</t>
  </si>
  <si>
    <t>**</t>
  </si>
  <si>
    <t>3^(4*piso(l/4)):2^piso(l/4)</t>
  </si>
  <si>
    <t>0#</t>
  </si>
  <si>
    <t>#0</t>
  </si>
  <si>
    <t>piso = math.floor()</t>
  </si>
  <si>
    <t>##</t>
  </si>
  <si>
    <t xml:space="preserve"> </t>
  </si>
  <si>
    <t>A: { #, $, %, &amp;, ! }</t>
  </si>
  <si>
    <t>B: { !, ##, &amp;&amp;, $$$, %%%% }</t>
  </si>
  <si>
    <t>#, $, %, &amp;, !</t>
  </si>
  <si>
    <t>!</t>
  </si>
  <si>
    <t>##, $$, %% ... !!</t>
  </si>
  <si>
    <t>!!, ##, &amp;&amp;</t>
  </si>
  <si>
    <t>###, $$$ ... !!!</t>
  </si>
  <si>
    <t>!##, ##!, !&amp;&amp;, &amp;&amp;!, !!!, $$$</t>
  </si>
  <si>
    <t>Programa que lo haga hasta 8</t>
  </si>
  <si>
    <t>####, $$$$, ... !!!!</t>
  </si>
  <si>
    <t>!!!!, $$$!, !$$$, ####, $$##, ##$$, &amp;&amp;&amp;&amp;, %%%%, !!##, ##!!, !!&amp;&amp;, &amp;&amp;!!</t>
  </si>
  <si>
    <t>Matriz de probabilidad de transicion de entrada cando la entrada y salida son binarias</t>
  </si>
  <si>
    <t>q00</t>
  </si>
  <si>
    <t>q01</t>
  </si>
  <si>
    <t>q10</t>
  </si>
  <si>
    <t>q11</t>
  </si>
  <si>
    <t>dimension 3 x 3</t>
  </si>
  <si>
    <t>a)</t>
  </si>
  <si>
    <t>*</t>
  </si>
  <si>
    <t>p</t>
  </si>
  <si>
    <t>q</t>
  </si>
  <si>
    <t>r</t>
  </si>
  <si>
    <t>c)</t>
  </si>
  <si>
    <t>p+r/2</t>
  </si>
  <si>
    <t>q+r/2</t>
  </si>
  <si>
    <t>d)</t>
  </si>
  <si>
    <t>q + r</t>
  </si>
  <si>
    <t>p + r</t>
  </si>
  <si>
    <t>b)</t>
  </si>
  <si>
    <t>(1 - p) ^ k</t>
  </si>
  <si>
    <t>(n, k)</t>
  </si>
  <si>
    <t>( q + r) ^ k</t>
  </si>
  <si>
    <t>p ^ (n - k)</t>
  </si>
  <si>
    <t>Frecuencias de entrada</t>
  </si>
  <si>
    <t>C1</t>
  </si>
  <si>
    <t>C2</t>
  </si>
  <si>
    <t>M1</t>
  </si>
  <si>
    <t>M2</t>
  </si>
  <si>
    <t>M3</t>
  </si>
  <si>
    <t>P0</t>
  </si>
  <si>
    <t>P1</t>
  </si>
  <si>
    <t>pi</t>
  </si>
  <si>
    <t>Q</t>
  </si>
  <si>
    <t>b1</t>
  </si>
  <si>
    <t>b2</t>
  </si>
  <si>
    <t>b3</t>
  </si>
  <si>
    <t>a1</t>
  </si>
  <si>
    <t>a2</t>
  </si>
  <si>
    <t>a3</t>
  </si>
  <si>
    <t>a4</t>
  </si>
  <si>
    <t>La matriz se lee como: de la entrada a, x% sale como b</t>
  </si>
  <si>
    <t>Capacidad de canal</t>
  </si>
  <si>
    <t>capacidad del carnal</t>
  </si>
  <si>
    <t>Cantidad que se envia en esas condiciones a travez del canal</t>
  </si>
  <si>
    <t>I(A,B)</t>
  </si>
  <si>
    <t>bits/caracter</t>
  </si>
  <si>
    <t>Log2 porque es transmision de datos</t>
  </si>
  <si>
    <t>i=1</t>
  </si>
  <si>
    <t>j=1</t>
  </si>
  <si>
    <t>j=2</t>
  </si>
  <si>
    <t>j=3</t>
  </si>
  <si>
    <t>q11 * log2 ( q11 / ( p1q11 + p2q21 + p3q31) )</t>
  </si>
  <si>
    <t>q12 * log2 ( q12 / ( p1q12 + p2q22 + p3q32) )</t>
  </si>
  <si>
    <t>q13 * log2 ( q13 / ( p1q13 + p2q23 + p3q33) )</t>
  </si>
  <si>
    <t>i=2</t>
  </si>
  <si>
    <t>q21 * log2 ( q21 / ( p1q11 + p2q21 + p3q31) )</t>
  </si>
  <si>
    <t>q22 * log2 ( q22 / ( p1q12 + p2q22 + p3q32) )</t>
  </si>
  <si>
    <t>q23 * log2 ( q23 / ( p1q13 + p2q23 + p3q33) )</t>
  </si>
  <si>
    <t>i=3</t>
  </si>
  <si>
    <t>q31 * log2 ( q31 / ( p1q11 + p2q21 + p3q31) )</t>
  </si>
  <si>
    <t>q32 * log2 ( q22 / ( p1q12 + p2q22 + p3q32) )</t>
  </si>
  <si>
    <t>q33 * log2 ( q33 / ( p1q13 + p2q23 + p3q33) )</t>
  </si>
  <si>
    <t>Metodos de acoplamiento</t>
  </si>
  <si>
    <t>Boyer-Moore</t>
  </si>
  <si>
    <t>Regla del mal caracter</t>
  </si>
  <si>
    <t>Regla del buen sufijo</t>
  </si>
  <si>
    <t>Antes hay que hacer un arbol de sufijo</t>
  </si>
  <si>
    <t>KMP Knuth Morris Prat</t>
  </si>
  <si>
    <t>La potencia se actualiza una iteracion despues</t>
  </si>
  <si>
    <t>Arbol de sufijo</t>
  </si>
  <si>
    <t>ABABACA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</si>
</sst>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8"/>
      <color theme="1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4335"/>
        <bgColor rgb="FFEA4335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4" fillId="0" borderId="0" xfId="0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85726</xdr:rowOff>
    </xdr:from>
    <xdr:to>
      <xdr:col>6</xdr:col>
      <xdr:colOff>0</xdr:colOff>
      <xdr:row>14</xdr:row>
      <xdr:rowOff>9526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6600184-AB8E-6C41-E25A-54B6D92C6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6"/>
          <a:ext cx="7715250" cy="272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723900</xdr:colOff>
      <xdr:row>64</xdr:row>
      <xdr:rowOff>0</xdr:rowOff>
    </xdr:from>
    <xdr:to>
      <xdr:col>6</xdr:col>
      <xdr:colOff>762000</xdr:colOff>
      <xdr:row>74</xdr:row>
      <xdr:rowOff>82828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B64CC34-B3DB-2282-A029-D971AC3EA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12801600"/>
          <a:ext cx="6076950" cy="20830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39</xdr:row>
      <xdr:rowOff>85725</xdr:rowOff>
    </xdr:from>
    <xdr:to>
      <xdr:col>5</xdr:col>
      <xdr:colOff>3418550</xdr:colOff>
      <xdr:row>62</xdr:row>
      <xdr:rowOff>132769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4CA85B2-1AAD-E1AD-7665-C48584E87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7886700"/>
          <a:ext cx="7400000" cy="46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790575</xdr:colOff>
      <xdr:row>5</xdr:row>
      <xdr:rowOff>200024</xdr:rowOff>
    </xdr:from>
    <xdr:ext cx="5848350" cy="2914651"/>
    <xdr:pic>
      <xdr:nvPicPr>
        <xdr:cNvPr id="3" name="image7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14385" b="14617"/>
        <a:stretch>
          <a:fillRect/>
        </a:stretch>
      </xdr:blipFill>
      <xdr:spPr>
        <a:xfrm>
          <a:off x="12115800" y="1200149"/>
          <a:ext cx="5848350" cy="2914651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114300</xdr:colOff>
      <xdr:row>28</xdr:row>
      <xdr:rowOff>47625</xdr:rowOff>
    </xdr:from>
    <xdr:to>
      <xdr:col>5</xdr:col>
      <xdr:colOff>561826</xdr:colOff>
      <xdr:row>41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C74826-3F54-6347-E050-C540534F50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26" t="10849" r="22412"/>
        <a:stretch>
          <a:fillRect/>
        </a:stretch>
      </xdr:blipFill>
      <xdr:spPr bwMode="auto">
        <a:xfrm>
          <a:off x="114300" y="5648325"/>
          <a:ext cx="4638526" cy="2247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57149</xdr:colOff>
      <xdr:row>3</xdr:row>
      <xdr:rowOff>47625</xdr:rowOff>
    </xdr:from>
    <xdr:to>
      <xdr:col>5</xdr:col>
      <xdr:colOff>2085974</xdr:colOff>
      <xdr:row>24</xdr:row>
      <xdr:rowOff>123290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D1A81C-59B3-2558-88C8-B83506D32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49" y="647700"/>
          <a:ext cx="6219825" cy="4276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342900</xdr:colOff>
      <xdr:row>0</xdr:row>
      <xdr:rowOff>0</xdr:rowOff>
    </xdr:from>
    <xdr:to>
      <xdr:col>11</xdr:col>
      <xdr:colOff>781050</xdr:colOff>
      <xdr:row>20</xdr:row>
      <xdr:rowOff>97194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B09436E-5AF9-5251-5A1E-3AA3A3F3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48500" y="0"/>
          <a:ext cx="2952750" cy="4097694"/>
        </a:xfrm>
        <a:prstGeom prst="rect">
          <a:avLst/>
        </a:prstGeom>
      </xdr:spPr>
    </xdr:pic>
    <xdr:clientData/>
  </xdr:twoCellAnchor>
  <xdr:twoCellAnchor>
    <xdr:from>
      <xdr:col>2</xdr:col>
      <xdr:colOff>180975</xdr:colOff>
      <xdr:row>3</xdr:row>
      <xdr:rowOff>104775</xdr:rowOff>
    </xdr:from>
    <xdr:to>
      <xdr:col>8</xdr:col>
      <xdr:colOff>190500</xdr:colOff>
      <xdr:row>3</xdr:row>
      <xdr:rowOff>114300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8CE39A04-5F44-0A13-D1C3-FB7FF44D411F}"/>
            </a:ext>
          </a:extLst>
        </xdr:cNvPr>
        <xdr:cNvCxnSpPr/>
      </xdr:nvCxnSpPr>
      <xdr:spPr>
        <a:xfrm>
          <a:off x="1857375" y="704850"/>
          <a:ext cx="503872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133350</xdr:colOff>
      <xdr:row>9</xdr:row>
      <xdr:rowOff>180975</xdr:rowOff>
    </xdr:from>
    <xdr:to>
      <xdr:col>7</xdr:col>
      <xdr:colOff>254653</xdr:colOff>
      <xdr:row>21</xdr:row>
      <xdr:rowOff>383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8598D92-4927-28AC-E9A7-E6B681A65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86150" y="1981200"/>
          <a:ext cx="2635903" cy="2219708"/>
        </a:xfrm>
        <a:prstGeom prst="rect">
          <a:avLst/>
        </a:prstGeom>
      </xdr:spPr>
    </xdr:pic>
    <xdr:clientData/>
  </xdr:twoCellAnchor>
  <xdr:twoCellAnchor editAs="oneCell">
    <xdr:from>
      <xdr:col>0</xdr:col>
      <xdr:colOff>764230</xdr:colOff>
      <xdr:row>21</xdr:row>
      <xdr:rowOff>93339</xdr:rowOff>
    </xdr:from>
    <xdr:to>
      <xdr:col>5</xdr:col>
      <xdr:colOff>107674</xdr:colOff>
      <xdr:row>35</xdr:row>
      <xdr:rowOff>139421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45D95E5-1AD6-0686-A0F7-866813E95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4230" y="4267774"/>
          <a:ext cx="3526161" cy="2829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74"/>
  <sheetViews>
    <sheetView topLeftCell="A36" workbookViewId="0">
      <selection activeCell="N46" sqref="N46"/>
    </sheetView>
  </sheetViews>
  <sheetFormatPr baseColWidth="10" defaultColWidth="12.5703125" defaultRowHeight="15.75" customHeight="1" x14ac:dyDescent="0.2"/>
  <cols>
    <col min="6" max="6" width="52.85546875" customWidth="1"/>
  </cols>
  <sheetData>
    <row r="1" spans="1:19" x14ac:dyDescent="0.2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/>
      <c r="G3" s="3" t="s">
        <v>6</v>
      </c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</row>
    <row r="4" spans="1:19" x14ac:dyDescent="0.2">
      <c r="A4" s="4">
        <v>1</v>
      </c>
      <c r="B4" s="4">
        <v>2</v>
      </c>
      <c r="C4" s="1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2">
      <c r="A5" s="4">
        <v>2</v>
      </c>
      <c r="B5" s="4">
        <v>4</v>
      </c>
      <c r="C5" s="1" t="s">
        <v>9</v>
      </c>
      <c r="D5" s="1"/>
      <c r="E5" s="1"/>
      <c r="F5" s="1"/>
      <c r="G5" s="3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">
      <c r="A6" s="1"/>
      <c r="B6" s="1"/>
      <c r="C6" s="1"/>
      <c r="D6" s="1"/>
      <c r="E6" s="1"/>
      <c r="F6" s="1"/>
      <c r="G6" s="3" t="s">
        <v>1</v>
      </c>
      <c r="H6" s="3" t="s">
        <v>2</v>
      </c>
      <c r="I6" s="3" t="s">
        <v>3</v>
      </c>
      <c r="J6" s="3" t="s">
        <v>4</v>
      </c>
      <c r="K6" s="3" t="s">
        <v>5</v>
      </c>
      <c r="L6" s="1"/>
      <c r="M6" s="3" t="s">
        <v>1</v>
      </c>
      <c r="N6" s="3" t="s">
        <v>11</v>
      </c>
      <c r="O6" s="3" t="s">
        <v>12</v>
      </c>
      <c r="P6" s="3" t="s">
        <v>13</v>
      </c>
      <c r="Q6" s="3" t="s">
        <v>14</v>
      </c>
      <c r="R6" s="1"/>
      <c r="S6" s="1"/>
    </row>
    <row r="7" spans="1:19" x14ac:dyDescent="0.2">
      <c r="A7" s="1"/>
      <c r="B7" s="1"/>
      <c r="C7" s="1"/>
      <c r="E7" s="1"/>
      <c r="F7" s="1"/>
      <c r="G7" s="3">
        <v>1</v>
      </c>
      <c r="H7" s="3">
        <v>2</v>
      </c>
      <c r="I7" s="3" t="s">
        <v>8</v>
      </c>
      <c r="J7" s="3">
        <v>3</v>
      </c>
      <c r="K7" s="3" t="s">
        <v>15</v>
      </c>
      <c r="L7" s="1"/>
      <c r="M7" s="3">
        <v>1</v>
      </c>
      <c r="N7" s="3" t="s">
        <v>16</v>
      </c>
      <c r="O7" s="3" t="s">
        <v>16</v>
      </c>
      <c r="P7" s="3" t="s">
        <v>16</v>
      </c>
      <c r="Q7" s="3" t="s">
        <v>16</v>
      </c>
      <c r="R7" s="1"/>
      <c r="S7" s="1"/>
    </row>
    <row r="8" spans="1:19" x14ac:dyDescent="0.2">
      <c r="A8" s="1"/>
      <c r="B8" s="1"/>
      <c r="C8" s="1"/>
      <c r="D8" s="1"/>
      <c r="F8" s="1"/>
      <c r="G8" s="3">
        <v>2</v>
      </c>
      <c r="H8" s="3">
        <v>4</v>
      </c>
      <c r="I8" s="3" t="s">
        <v>17</v>
      </c>
      <c r="J8" s="3">
        <v>9</v>
      </c>
      <c r="K8" s="3" t="s">
        <v>18</v>
      </c>
      <c r="L8" s="1"/>
      <c r="M8" s="3">
        <v>2</v>
      </c>
      <c r="N8" s="3" t="s">
        <v>16</v>
      </c>
      <c r="O8" s="3" t="s">
        <v>16</v>
      </c>
      <c r="P8" s="3" t="s">
        <v>16</v>
      </c>
      <c r="Q8" s="3" t="s">
        <v>16</v>
      </c>
      <c r="R8" s="1"/>
      <c r="S8" s="1"/>
    </row>
    <row r="9" spans="1:19" x14ac:dyDescent="0.2">
      <c r="A9" s="1"/>
      <c r="B9" s="1"/>
      <c r="C9" s="1"/>
      <c r="D9" s="1"/>
      <c r="E9" s="1"/>
      <c r="F9" s="1"/>
      <c r="G9" s="3">
        <v>3</v>
      </c>
      <c r="H9" s="3">
        <v>8</v>
      </c>
      <c r="I9" s="3" t="s">
        <v>19</v>
      </c>
      <c r="J9" s="3">
        <v>27</v>
      </c>
      <c r="K9" s="3" t="s">
        <v>20</v>
      </c>
      <c r="L9" s="1"/>
      <c r="M9" s="3">
        <v>3</v>
      </c>
      <c r="N9" s="3" t="s">
        <v>16</v>
      </c>
      <c r="O9" s="3" t="s">
        <v>16</v>
      </c>
      <c r="P9" s="3" t="s">
        <v>16</v>
      </c>
      <c r="Q9" s="3" t="s">
        <v>16</v>
      </c>
      <c r="R9" s="1"/>
      <c r="S9" s="1"/>
    </row>
    <row r="10" spans="1:19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>
        <v>4</v>
      </c>
      <c r="N10" s="3">
        <v>2</v>
      </c>
      <c r="O10" s="3" t="s">
        <v>21</v>
      </c>
      <c r="P10" s="3">
        <v>81</v>
      </c>
      <c r="Q10" s="3" t="s">
        <v>22</v>
      </c>
      <c r="R10" s="3" t="s">
        <v>23</v>
      </c>
      <c r="S10" s="1"/>
    </row>
    <row r="11" spans="1:19" x14ac:dyDescent="0.2">
      <c r="A11" s="1"/>
      <c r="B11" s="1"/>
      <c r="C11" s="1"/>
      <c r="D11" s="1"/>
      <c r="E11" s="1"/>
      <c r="F11" s="1"/>
      <c r="G11" s="1"/>
      <c r="H11" s="3" t="s">
        <v>24</v>
      </c>
      <c r="I11" s="1"/>
      <c r="J11" s="1"/>
      <c r="K11" s="1"/>
      <c r="L11" s="1"/>
      <c r="M11" s="3">
        <v>5</v>
      </c>
      <c r="N11" s="3">
        <v>2</v>
      </c>
      <c r="O11" s="3" t="s">
        <v>21</v>
      </c>
      <c r="P11" s="3">
        <v>81</v>
      </c>
      <c r="Q11" s="3" t="s">
        <v>22</v>
      </c>
      <c r="R11" s="3" t="s">
        <v>23</v>
      </c>
      <c r="S11" s="1"/>
    </row>
    <row r="12" spans="1:19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>
        <v>6</v>
      </c>
      <c r="N12" s="3">
        <v>2</v>
      </c>
      <c r="O12" s="3" t="s">
        <v>21</v>
      </c>
      <c r="P12" s="3">
        <v>81</v>
      </c>
      <c r="Q12" s="3" t="s">
        <v>22</v>
      </c>
      <c r="R12" s="3" t="s">
        <v>23</v>
      </c>
      <c r="S12" s="1"/>
    </row>
    <row r="13" spans="1:19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>
        <v>7</v>
      </c>
      <c r="N13" s="3">
        <v>2</v>
      </c>
      <c r="O13" s="3" t="s">
        <v>21</v>
      </c>
      <c r="P13" s="3">
        <v>81</v>
      </c>
      <c r="Q13" s="3" t="s">
        <v>22</v>
      </c>
      <c r="R13" s="3" t="s">
        <v>23</v>
      </c>
      <c r="S13" s="1"/>
    </row>
    <row r="14" spans="1:19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>
        <v>8</v>
      </c>
      <c r="N14" s="3">
        <v>4</v>
      </c>
      <c r="O14" s="3" t="s">
        <v>25</v>
      </c>
      <c r="P14" s="3">
        <v>6561</v>
      </c>
      <c r="Q14" s="3" t="s">
        <v>26</v>
      </c>
      <c r="R14" s="3" t="s">
        <v>27</v>
      </c>
      <c r="S14" s="1"/>
    </row>
    <row r="15" spans="1:19" x14ac:dyDescent="0.2">
      <c r="A15" s="1"/>
      <c r="B15" s="1"/>
      <c r="C15" s="1"/>
      <c r="D15" s="1"/>
      <c r="E15" s="1"/>
      <c r="F15" s="1"/>
      <c r="G15" s="3" t="s">
        <v>28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">
      <c r="A16" s="1"/>
      <c r="B16" s="1"/>
      <c r="C16" s="1"/>
      <c r="D16" s="1"/>
      <c r="E16" s="1"/>
      <c r="F16" s="1"/>
      <c r="G16" s="3" t="s">
        <v>29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 s="1"/>
      <c r="B17" s="1"/>
      <c r="C17" s="1"/>
      <c r="D17" s="1"/>
      <c r="E17" s="1"/>
      <c r="G17" s="3">
        <v>0</v>
      </c>
      <c r="H17" s="1"/>
      <c r="I17" s="1"/>
      <c r="J17" s="1"/>
      <c r="K17" s="1"/>
      <c r="L17" s="1"/>
      <c r="M17" s="1"/>
      <c r="N17" s="1"/>
      <c r="O17" s="3" t="s">
        <v>30</v>
      </c>
      <c r="P17" s="1"/>
      <c r="Q17" s="1"/>
      <c r="R17" s="1"/>
      <c r="S17" s="1"/>
    </row>
    <row r="18" spans="1:19" x14ac:dyDescent="0.2">
      <c r="A18" s="1"/>
      <c r="B18" s="1"/>
      <c r="C18" s="1"/>
      <c r="D18" s="1"/>
      <c r="E18" s="1"/>
      <c r="F18" s="1"/>
      <c r="G18" s="3" t="s">
        <v>31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">
      <c r="A19" s="1"/>
      <c r="B19" s="1"/>
      <c r="C19" s="1"/>
      <c r="D19" s="1"/>
      <c r="E19" s="1"/>
      <c r="F19" s="1"/>
      <c r="G19" s="3" t="s">
        <v>32</v>
      </c>
      <c r="H19" s="1"/>
      <c r="I19" s="1"/>
      <c r="J19" s="1"/>
      <c r="K19" s="1"/>
      <c r="L19" s="1"/>
      <c r="M19" s="1"/>
      <c r="N19" s="1"/>
      <c r="O19" s="3" t="s">
        <v>33</v>
      </c>
      <c r="P19" s="1"/>
      <c r="Q19" s="1"/>
      <c r="R19" s="1"/>
      <c r="S19" s="1"/>
    </row>
    <row r="20" spans="1:19" x14ac:dyDescent="0.2">
      <c r="A20" s="1"/>
      <c r="B20" s="1"/>
      <c r="C20" s="1"/>
      <c r="D20" s="1"/>
      <c r="E20" s="1"/>
      <c r="F20" s="1"/>
      <c r="G20" s="3" t="s">
        <v>34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/>
      <c r="B22" s="1"/>
      <c r="C22" s="1"/>
      <c r="D22" s="1"/>
      <c r="E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 t="s">
        <v>35</v>
      </c>
      <c r="B24" s="1" t="s">
        <v>36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/>
      <c r="B25" s="1" t="s">
        <v>37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/>
      <c r="B28" s="3" t="s">
        <v>1</v>
      </c>
      <c r="C28" s="3" t="s">
        <v>2</v>
      </c>
      <c r="D28" s="3" t="s">
        <v>3</v>
      </c>
      <c r="E28" s="3" t="s">
        <v>4</v>
      </c>
      <c r="F28" s="3" t="s">
        <v>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/>
      <c r="B29" s="3">
        <v>1</v>
      </c>
      <c r="C29" s="3">
        <v>5</v>
      </c>
      <c r="D29" s="3" t="s">
        <v>38</v>
      </c>
      <c r="E29" s="3">
        <v>1</v>
      </c>
      <c r="F29" s="1" t="s">
        <v>39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/>
      <c r="B30" s="3">
        <v>2</v>
      </c>
      <c r="C30" s="3">
        <v>25</v>
      </c>
      <c r="D30" s="3" t="s">
        <v>40</v>
      </c>
      <c r="E30" s="3">
        <v>3</v>
      </c>
      <c r="F30" s="1" t="s">
        <v>41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/>
      <c r="B31" s="3">
        <v>3</v>
      </c>
      <c r="C31" s="3">
        <v>125</v>
      </c>
      <c r="D31" s="3" t="s">
        <v>42</v>
      </c>
      <c r="E31" s="3">
        <v>6</v>
      </c>
      <c r="F31" s="1" t="s">
        <v>43</v>
      </c>
      <c r="G31" s="1"/>
      <c r="H31" s="9" t="s">
        <v>44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/>
      <c r="B32" s="3">
        <v>4</v>
      </c>
      <c r="C32" s="3">
        <v>625</v>
      </c>
      <c r="D32" s="3" t="s">
        <v>45</v>
      </c>
      <c r="E32" s="3">
        <v>12</v>
      </c>
      <c r="F32" s="1" t="s">
        <v>46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/>
      <c r="B34" s="1" t="s">
        <v>47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/>
      <c r="B35" s="1"/>
      <c r="C35" s="4">
        <v>0</v>
      </c>
      <c r="D35" s="4">
        <v>1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1"/>
      <c r="B36" s="4">
        <v>0</v>
      </c>
      <c r="C36" s="1" t="s">
        <v>48</v>
      </c>
      <c r="D36" s="1" t="s">
        <v>49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/>
      <c r="B37" s="4">
        <v>1</v>
      </c>
      <c r="C37" s="1" t="s">
        <v>50</v>
      </c>
      <c r="D37" s="1" t="s">
        <v>51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1"/>
      <c r="B45" s="1"/>
      <c r="C45" s="1"/>
      <c r="D45" s="1"/>
      <c r="E45" s="1"/>
      <c r="F45" s="1"/>
      <c r="G45" s="1"/>
      <c r="H45" s="1" t="s">
        <v>52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"/>
      <c r="B47" s="1"/>
      <c r="C47" s="1"/>
      <c r="D47" s="1"/>
      <c r="E47" s="1"/>
      <c r="F47" s="1"/>
      <c r="G47" s="1" t="s">
        <v>53</v>
      </c>
      <c r="H47" s="1"/>
      <c r="I47" s="3">
        <v>0</v>
      </c>
      <c r="J47" s="3">
        <v>1</v>
      </c>
      <c r="K47" s="3" t="s">
        <v>54</v>
      </c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"/>
      <c r="B48" s="1"/>
      <c r="C48" s="1"/>
      <c r="D48" s="1"/>
      <c r="E48" s="1"/>
      <c r="F48" s="1"/>
      <c r="G48" s="1"/>
      <c r="H48" s="3">
        <v>0</v>
      </c>
      <c r="I48" s="3" t="s">
        <v>55</v>
      </c>
      <c r="J48" s="3" t="s">
        <v>56</v>
      </c>
      <c r="K48" s="3" t="s">
        <v>57</v>
      </c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"/>
      <c r="B49" s="1"/>
      <c r="C49" s="1"/>
      <c r="D49" s="1"/>
      <c r="E49" s="1"/>
      <c r="F49" s="1"/>
      <c r="G49" s="1"/>
      <c r="H49" s="3">
        <v>1</v>
      </c>
      <c r="I49" s="3" t="s">
        <v>56</v>
      </c>
      <c r="J49" s="3" t="s">
        <v>55</v>
      </c>
      <c r="K49" s="3" t="s">
        <v>57</v>
      </c>
      <c r="L49" s="1"/>
      <c r="M49" s="1"/>
      <c r="N49" s="1"/>
      <c r="O49" s="1"/>
      <c r="P49" s="1"/>
      <c r="Q49" s="1"/>
      <c r="R49" s="1"/>
      <c r="S49" s="1"/>
    </row>
    <row r="50" spans="1:1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">
      <c r="A51" s="1"/>
      <c r="B51" s="1"/>
      <c r="C51" s="1"/>
      <c r="D51" s="1"/>
      <c r="E51" s="1"/>
      <c r="F51" s="1"/>
      <c r="G51" s="1"/>
      <c r="H51" s="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"/>
      <c r="B52" s="1"/>
      <c r="C52" s="1"/>
      <c r="D52" s="1"/>
      <c r="E52" s="1"/>
      <c r="F52" s="1"/>
      <c r="G52" s="1" t="s">
        <v>58</v>
      </c>
      <c r="H52" s="1"/>
      <c r="I52" s="3">
        <v>0</v>
      </c>
      <c r="J52" s="3">
        <v>1</v>
      </c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2">
      <c r="A53" s="1"/>
      <c r="B53" s="1"/>
      <c r="C53" s="1"/>
      <c r="D53" s="1"/>
      <c r="E53" s="1"/>
      <c r="F53" s="1"/>
      <c r="G53" s="1"/>
      <c r="H53" s="3">
        <v>0</v>
      </c>
      <c r="I53" s="3" t="s">
        <v>59</v>
      </c>
      <c r="J53" s="3" t="s">
        <v>60</v>
      </c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1"/>
      <c r="B54" s="1"/>
      <c r="C54" s="1"/>
      <c r="D54" s="1"/>
      <c r="E54" s="1"/>
      <c r="F54" s="1"/>
      <c r="G54" s="1"/>
      <c r="H54" s="3">
        <v>1</v>
      </c>
      <c r="I54" s="3" t="s">
        <v>60</v>
      </c>
      <c r="J54" s="3" t="s">
        <v>59</v>
      </c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2">
      <c r="A56" s="1"/>
      <c r="B56" s="1"/>
      <c r="C56" s="1"/>
      <c r="D56" s="1"/>
      <c r="E56" s="1"/>
      <c r="F56" s="1"/>
      <c r="G56" s="1" t="s">
        <v>61</v>
      </c>
      <c r="H56" s="1"/>
      <c r="I56" s="3">
        <v>0</v>
      </c>
      <c r="J56" s="3">
        <v>1</v>
      </c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2">
      <c r="A57" s="1"/>
      <c r="B57" s="1"/>
      <c r="C57" s="1"/>
      <c r="D57" s="1"/>
      <c r="E57" s="1"/>
      <c r="F57" s="1"/>
      <c r="G57" s="1"/>
      <c r="H57" s="3">
        <v>0</v>
      </c>
      <c r="I57" s="3" t="s">
        <v>55</v>
      </c>
      <c r="J57" s="3" t="s">
        <v>62</v>
      </c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 s="1"/>
      <c r="B58" s="1"/>
      <c r="C58" s="1"/>
      <c r="D58" s="1"/>
      <c r="E58" s="1"/>
      <c r="F58" s="1"/>
      <c r="G58" s="1"/>
      <c r="H58" s="3">
        <v>1</v>
      </c>
      <c r="I58" s="3" t="s">
        <v>56</v>
      </c>
      <c r="J58" s="3" t="s">
        <v>63</v>
      </c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2">
      <c r="A60" s="1"/>
      <c r="B60" s="1"/>
      <c r="C60" s="1"/>
      <c r="D60" s="1"/>
      <c r="E60" s="1"/>
      <c r="F60" s="1"/>
      <c r="G60" s="1" t="s">
        <v>64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2">
      <c r="A61" s="1"/>
      <c r="B61" s="1"/>
      <c r="C61" s="1"/>
      <c r="D61" s="1"/>
      <c r="E61" s="1"/>
      <c r="F61" s="1"/>
      <c r="G61" s="1"/>
      <c r="H61" s="1"/>
      <c r="I61" s="1" t="s">
        <v>65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2">
      <c r="A62" s="1"/>
      <c r="B62" s="1"/>
      <c r="C62" s="1"/>
      <c r="D62" s="1"/>
      <c r="E62" s="1"/>
      <c r="F62" s="1"/>
      <c r="G62" s="1"/>
      <c r="H62" s="1" t="s">
        <v>66</v>
      </c>
      <c r="I62" s="1" t="s">
        <v>67</v>
      </c>
      <c r="J62" s="1" t="s">
        <v>68</v>
      </c>
      <c r="K62" s="1"/>
      <c r="L62" s="1"/>
      <c r="M62" s="1"/>
      <c r="N62" s="1"/>
      <c r="O62" s="1"/>
      <c r="P62" s="1"/>
      <c r="Q62" s="1"/>
      <c r="R62" s="1"/>
      <c r="S62" s="1"/>
    </row>
    <row r="63" spans="1:1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1:1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1:19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1:1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1:1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1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1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1:1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1:19" x14ac:dyDescent="0.2">
      <c r="A72" s="1"/>
      <c r="B72" s="1"/>
      <c r="C72" s="1"/>
      <c r="D72" s="1"/>
      <c r="E72" s="1"/>
      <c r="F72" s="1"/>
      <c r="G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1:1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1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</sheetData>
  <mergeCells count="1">
    <mergeCell ref="H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55"/>
  <sheetViews>
    <sheetView topLeftCell="D31" workbookViewId="0">
      <selection activeCell="T22" sqref="T22"/>
    </sheetView>
  </sheetViews>
  <sheetFormatPr baseColWidth="10" defaultColWidth="12.5703125" defaultRowHeight="15.75" customHeight="1" x14ac:dyDescent="0.2"/>
  <cols>
    <col min="6" max="6" width="31.5703125" customWidth="1"/>
  </cols>
  <sheetData>
    <row r="1" spans="1:22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2.75" x14ac:dyDescent="0.2">
      <c r="A2" s="5" t="s">
        <v>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2.7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2.7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12.75" x14ac:dyDescent="0.2">
      <c r="A6" s="1"/>
      <c r="B6" s="1"/>
      <c r="C6" s="1"/>
      <c r="D6" s="1"/>
      <c r="E6" s="1"/>
      <c r="F6" s="1"/>
      <c r="G6" s="1"/>
      <c r="H6" s="1"/>
      <c r="I6" s="1" t="s">
        <v>70</v>
      </c>
      <c r="J6" s="1" t="s">
        <v>71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2.75" x14ac:dyDescent="0.2">
      <c r="A7" s="1"/>
      <c r="B7" s="1"/>
      <c r="C7" s="1"/>
      <c r="D7" s="1"/>
      <c r="E7" s="1"/>
      <c r="F7" s="1"/>
      <c r="G7" s="1" t="s">
        <v>72</v>
      </c>
      <c r="H7" s="4">
        <v>0.3</v>
      </c>
      <c r="I7" s="4">
        <v>0</v>
      </c>
      <c r="J7" s="4">
        <v>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12.75" x14ac:dyDescent="0.2">
      <c r="A8" s="1"/>
      <c r="B8" s="1"/>
      <c r="C8" s="1"/>
      <c r="D8" s="1"/>
      <c r="E8" s="1"/>
      <c r="F8" s="1"/>
      <c r="G8" s="1" t="s">
        <v>73</v>
      </c>
      <c r="H8" s="4">
        <v>0.5</v>
      </c>
      <c r="I8" s="4">
        <f>2/3</f>
        <v>0.66666666666666663</v>
      </c>
      <c r="J8" s="4">
        <f>1/3</f>
        <v>0.33333333333333331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12.75" x14ac:dyDescent="0.2">
      <c r="A9" s="1"/>
      <c r="B9" s="1"/>
      <c r="C9" s="1"/>
      <c r="D9" s="1"/>
      <c r="E9" s="1"/>
      <c r="F9" s="1"/>
      <c r="G9" s="1" t="s">
        <v>74</v>
      </c>
      <c r="H9" s="4">
        <v>0.2</v>
      </c>
      <c r="I9" s="4">
        <f t="shared" ref="I9:J9" si="0">1/2</f>
        <v>0.5</v>
      </c>
      <c r="J9" s="4">
        <f t="shared" si="0"/>
        <v>0.5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12.75" x14ac:dyDescent="0.2">
      <c r="A10" s="1"/>
      <c r="B10" s="1"/>
      <c r="C10" s="1"/>
      <c r="D10" s="1"/>
      <c r="E10" s="1"/>
      <c r="F10" s="1"/>
      <c r="G10" s="1"/>
      <c r="H10" s="1"/>
      <c r="I10" s="4">
        <f t="shared" ref="I10:J10" si="1">SUMPRODUCT($H7:$H9,I7:I9)</f>
        <v>0.43333333333333335</v>
      </c>
      <c r="J10" s="4">
        <f t="shared" si="1"/>
        <v>0.56666666666666665</v>
      </c>
      <c r="K10" s="4">
        <f>I10+J10</f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2.75" x14ac:dyDescent="0.2">
      <c r="A11" s="1"/>
      <c r="B11" s="1"/>
      <c r="C11" s="1"/>
      <c r="D11" s="1"/>
      <c r="E11" s="1"/>
      <c r="F11" s="1"/>
      <c r="G11" s="1"/>
      <c r="H11" s="1"/>
      <c r="I11" s="1" t="s">
        <v>75</v>
      </c>
      <c r="J11" s="1" t="s">
        <v>76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12.7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12.7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2.75" x14ac:dyDescent="0.2">
      <c r="A15" s="1"/>
      <c r="B15" s="1"/>
      <c r="C15" s="1"/>
      <c r="D15" s="1"/>
      <c r="E15" s="1"/>
      <c r="F15" s="1"/>
      <c r="G15" s="3" t="s">
        <v>77</v>
      </c>
      <c r="H15" s="3" t="s">
        <v>78</v>
      </c>
      <c r="I15" s="3" t="s">
        <v>79</v>
      </c>
      <c r="J15" s="3" t="s">
        <v>80</v>
      </c>
      <c r="K15" s="3" t="s">
        <v>81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2.75" x14ac:dyDescent="0.2">
      <c r="A16" s="1"/>
      <c r="B16" s="1"/>
      <c r="C16" s="1"/>
      <c r="D16" s="1"/>
      <c r="E16" s="1"/>
      <c r="F16" s="1"/>
      <c r="G16" s="3">
        <v>0.4</v>
      </c>
      <c r="H16" s="3" t="s">
        <v>82</v>
      </c>
      <c r="I16" s="3">
        <v>0.94</v>
      </c>
      <c r="J16" s="3">
        <v>0.04</v>
      </c>
      <c r="K16" s="3">
        <v>0.02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12.75" x14ac:dyDescent="0.2">
      <c r="A17" s="1"/>
      <c r="B17" s="1"/>
      <c r="C17" s="1"/>
      <c r="D17" s="1"/>
      <c r="E17" s="1"/>
      <c r="F17" s="1"/>
      <c r="G17" s="3">
        <v>0.5</v>
      </c>
      <c r="H17" s="3" t="s">
        <v>83</v>
      </c>
      <c r="I17" s="3">
        <v>0.01</v>
      </c>
      <c r="J17" s="3">
        <v>0.93</v>
      </c>
      <c r="K17" s="3">
        <v>0.06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12.75" x14ac:dyDescent="0.2">
      <c r="A18" s="1"/>
      <c r="B18" s="1"/>
      <c r="C18" s="1"/>
      <c r="D18" s="1"/>
      <c r="E18" s="1"/>
      <c r="F18" s="1"/>
      <c r="G18" s="3">
        <v>0.1</v>
      </c>
      <c r="H18" s="3" t="s">
        <v>84</v>
      </c>
      <c r="I18" s="3">
        <v>0.03</v>
      </c>
      <c r="J18" s="3">
        <v>0.04</v>
      </c>
      <c r="K18" s="3">
        <v>0.93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12.75" x14ac:dyDescent="0.2">
      <c r="A20" s="1"/>
      <c r="B20" s="1"/>
      <c r="C20" s="1"/>
      <c r="D20" s="1"/>
      <c r="E20" s="1"/>
      <c r="F20" s="1"/>
      <c r="G20" s="1"/>
      <c r="H20" s="1"/>
      <c r="I20" s="3" t="s">
        <v>79</v>
      </c>
      <c r="J20" s="3" t="s">
        <v>80</v>
      </c>
      <c r="K20" s="3" t="s">
        <v>81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12.75" x14ac:dyDescent="0.2">
      <c r="A21" s="1"/>
      <c r="B21" s="1"/>
      <c r="C21" s="1"/>
      <c r="D21" s="1"/>
      <c r="E21" s="1"/>
      <c r="F21" s="1"/>
      <c r="G21" s="1"/>
      <c r="H21" s="3" t="s">
        <v>82</v>
      </c>
      <c r="I21" s="3">
        <f t="shared" ref="I21:K21" si="2">I16*$G16</f>
        <v>0.376</v>
      </c>
      <c r="J21" s="3">
        <f t="shared" si="2"/>
        <v>1.6E-2</v>
      </c>
      <c r="K21" s="3">
        <f t="shared" si="2"/>
        <v>8.0000000000000002E-3</v>
      </c>
      <c r="L21" s="4">
        <f t="shared" ref="L21:L23" si="3">SUM(I21:K21)</f>
        <v>0.4</v>
      </c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12.75" x14ac:dyDescent="0.2">
      <c r="A22" s="1"/>
      <c r="B22" s="1"/>
      <c r="C22" s="1"/>
      <c r="D22" s="1"/>
      <c r="E22" s="1"/>
      <c r="F22" s="1"/>
      <c r="G22" s="1"/>
      <c r="H22" s="3" t="s">
        <v>83</v>
      </c>
      <c r="I22" s="3">
        <f t="shared" ref="I22:K22" si="4">I17*$G17</f>
        <v>5.0000000000000001E-3</v>
      </c>
      <c r="J22" s="3">
        <f t="shared" si="4"/>
        <v>0.46500000000000002</v>
      </c>
      <c r="K22" s="3">
        <f t="shared" si="4"/>
        <v>0.03</v>
      </c>
      <c r="L22" s="4">
        <f t="shared" si="3"/>
        <v>0.5</v>
      </c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12.75" x14ac:dyDescent="0.2">
      <c r="A23" s="1"/>
      <c r="B23" s="1"/>
      <c r="C23" s="1"/>
      <c r="D23" s="1"/>
      <c r="E23" s="1"/>
      <c r="F23" s="1"/>
      <c r="G23" s="1"/>
      <c r="H23" s="3" t="s">
        <v>85</v>
      </c>
      <c r="I23" s="3">
        <f t="shared" ref="I23:K23" si="5">I18*$G18</f>
        <v>3.0000000000000001E-3</v>
      </c>
      <c r="J23" s="3">
        <f t="shared" si="5"/>
        <v>4.0000000000000001E-3</v>
      </c>
      <c r="K23" s="3">
        <f t="shared" si="5"/>
        <v>9.3000000000000013E-2</v>
      </c>
      <c r="L23" s="4">
        <f t="shared" si="3"/>
        <v>0.10000000000000002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12.75" x14ac:dyDescent="0.2">
      <c r="A24" s="1"/>
      <c r="B24" s="1"/>
      <c r="C24" s="1"/>
      <c r="D24" s="1"/>
      <c r="E24" s="1"/>
      <c r="F24" s="1"/>
      <c r="G24" s="1"/>
      <c r="H24" s="1"/>
      <c r="I24" s="3">
        <f t="shared" ref="I24:K24" si="6">SUM(I21:I23)</f>
        <v>0.38400000000000001</v>
      </c>
      <c r="J24" s="3">
        <f t="shared" si="6"/>
        <v>0.48500000000000004</v>
      </c>
      <c r="K24" s="3">
        <f t="shared" si="6"/>
        <v>0.13100000000000001</v>
      </c>
      <c r="L24" s="4">
        <f>SUM(I21:K23)</f>
        <v>1.0000000000000002</v>
      </c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12.75" x14ac:dyDescent="0.2">
      <c r="A25" s="1"/>
      <c r="B25" s="1"/>
      <c r="C25" s="1"/>
      <c r="D25" s="1"/>
      <c r="E25" s="1"/>
      <c r="F25" s="1"/>
      <c r="G25" s="1" t="s">
        <v>86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2.75" x14ac:dyDescent="0.2">
      <c r="A27" s="1" t="s">
        <v>87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customHeight="1" x14ac:dyDescent="0.35">
      <c r="A28" s="6" t="s">
        <v>88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12.75" x14ac:dyDescent="0.2">
      <c r="A32" s="1"/>
      <c r="B32" s="1"/>
      <c r="C32" s="1"/>
      <c r="D32" s="1"/>
      <c r="E32" s="1"/>
      <c r="F32" s="1"/>
      <c r="G32" s="1"/>
      <c r="H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12.75" x14ac:dyDescent="0.2">
      <c r="A33" s="1"/>
      <c r="B33" s="1"/>
      <c r="C33" s="1"/>
      <c r="D33" s="1"/>
      <c r="E33" s="1"/>
      <c r="F33" s="1"/>
      <c r="G33" s="3" t="s">
        <v>77</v>
      </c>
      <c r="H33" s="3" t="s">
        <v>78</v>
      </c>
      <c r="I33" s="3" t="s">
        <v>79</v>
      </c>
      <c r="J33" s="3" t="s">
        <v>80</v>
      </c>
      <c r="K33" s="3" t="s">
        <v>81</v>
      </c>
      <c r="L33" s="1"/>
      <c r="M33" s="3" t="s">
        <v>77</v>
      </c>
      <c r="N33" s="3" t="s">
        <v>78</v>
      </c>
      <c r="O33" s="3" t="s">
        <v>79</v>
      </c>
      <c r="P33" s="3" t="s">
        <v>80</v>
      </c>
      <c r="Q33" s="3" t="s">
        <v>81</v>
      </c>
      <c r="R33" s="1"/>
      <c r="S33" s="1"/>
      <c r="T33" s="1"/>
      <c r="U33" s="1"/>
      <c r="V33" s="1"/>
    </row>
    <row r="34" spans="1:22" ht="12.75" x14ac:dyDescent="0.2">
      <c r="A34" s="1"/>
      <c r="B34" s="1"/>
      <c r="C34" s="1"/>
      <c r="D34" s="1"/>
      <c r="E34" s="1"/>
      <c r="F34" s="1"/>
      <c r="G34" s="3">
        <v>0.4</v>
      </c>
      <c r="H34" s="3" t="s">
        <v>82</v>
      </c>
      <c r="I34" s="3">
        <v>0.94</v>
      </c>
      <c r="J34" s="3">
        <v>0.04</v>
      </c>
      <c r="K34" s="3">
        <v>0.02</v>
      </c>
      <c r="L34" s="1"/>
      <c r="M34" s="3">
        <v>0.4</v>
      </c>
      <c r="N34" s="3" t="s">
        <v>82</v>
      </c>
      <c r="O34" s="3">
        <f t="shared" ref="O34:Q34" si="7">I34*LOG(I34/($M$34*I$34+$M$35*I$35+$M$36*I$36), 2)</f>
        <v>1.2140611790932128</v>
      </c>
      <c r="P34" s="3">
        <f t="shared" si="7"/>
        <v>-0.14399651368748514</v>
      </c>
      <c r="Q34" s="3">
        <f t="shared" si="7"/>
        <v>-5.4229898133001761E-2</v>
      </c>
      <c r="R34" s="3">
        <f t="shared" ref="R34:R36" si="8">SUM(O34:Q34)</f>
        <v>1.0158347672727257</v>
      </c>
      <c r="S34" s="3">
        <f t="shared" ref="S34:S36" si="9">R34*M34</f>
        <v>0.40633390690909033</v>
      </c>
      <c r="T34" s="1"/>
      <c r="U34" s="1"/>
      <c r="V34" s="1"/>
    </row>
    <row r="35" spans="1:22" ht="12.75" x14ac:dyDescent="0.2">
      <c r="A35" s="1"/>
      <c r="B35" s="1"/>
      <c r="C35" s="1"/>
      <c r="D35" s="1"/>
      <c r="E35" s="1"/>
      <c r="F35" s="1"/>
      <c r="G35" s="3">
        <v>0.5</v>
      </c>
      <c r="H35" s="3" t="s">
        <v>83</v>
      </c>
      <c r="I35" s="3">
        <v>0.01</v>
      </c>
      <c r="J35" s="3">
        <v>0.93</v>
      </c>
      <c r="K35" s="3">
        <v>0.06</v>
      </c>
      <c r="L35" s="1"/>
      <c r="M35" s="3">
        <v>0.5</v>
      </c>
      <c r="N35" s="3" t="s">
        <v>83</v>
      </c>
      <c r="O35" s="3">
        <f t="shared" ref="O35:Q35" si="10">I35*LOG(I35/($M$34*I$34+$M$35*I$35+$M$36*I$36), 2)</f>
        <v>-5.2630344058337934E-2</v>
      </c>
      <c r="P35" s="3">
        <f t="shared" si="10"/>
        <v>0.87349875109644026</v>
      </c>
      <c r="Q35" s="3">
        <f t="shared" si="10"/>
        <v>-6.7591944355735914E-2</v>
      </c>
      <c r="R35" s="3">
        <f t="shared" si="8"/>
        <v>0.75327646268236648</v>
      </c>
      <c r="S35" s="3">
        <f t="shared" si="9"/>
        <v>0.37663823134118324</v>
      </c>
      <c r="T35" s="1"/>
      <c r="U35" s="1"/>
      <c r="V35" s="1"/>
    </row>
    <row r="36" spans="1:22" ht="12.75" x14ac:dyDescent="0.2">
      <c r="A36" s="1"/>
      <c r="B36" s="1"/>
      <c r="C36" s="1"/>
      <c r="D36" s="1"/>
      <c r="E36" s="1"/>
      <c r="F36" s="1"/>
      <c r="G36" s="3">
        <v>0.1</v>
      </c>
      <c r="H36" s="3" t="s">
        <v>84</v>
      </c>
      <c r="I36" s="3">
        <v>0.03</v>
      </c>
      <c r="J36" s="3">
        <v>0.04</v>
      </c>
      <c r="K36" s="3">
        <v>0.93</v>
      </c>
      <c r="L36" s="1"/>
      <c r="M36" s="3">
        <v>0.1</v>
      </c>
      <c r="N36" s="3" t="s">
        <v>84</v>
      </c>
      <c r="O36" s="3">
        <f t="shared" ref="O36:Q36" si="11">I36*LOG(I36/($M$34*I$34+$M$35*I$35+$M$36*I$36), 2)</f>
        <v>-0.11034215715337913</v>
      </c>
      <c r="P36" s="3">
        <f t="shared" si="11"/>
        <v>-0.14399651368748514</v>
      </c>
      <c r="Q36" s="3">
        <f t="shared" si="11"/>
        <v>2.6297274311458874</v>
      </c>
      <c r="R36" s="3">
        <f t="shared" si="8"/>
        <v>2.375388760305023</v>
      </c>
      <c r="S36" s="3">
        <f t="shared" si="9"/>
        <v>0.23753887603050231</v>
      </c>
      <c r="T36" s="1"/>
      <c r="U36" s="1"/>
      <c r="V36" s="1"/>
    </row>
    <row r="37" spans="1:22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3" t="s">
        <v>89</v>
      </c>
      <c r="S37" s="3">
        <f>SUM(S34:S36)</f>
        <v>1.0205110142807758</v>
      </c>
      <c r="T37" s="3" t="s">
        <v>90</v>
      </c>
      <c r="U37" s="1"/>
      <c r="V37" s="1"/>
    </row>
    <row r="38" spans="1:22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3" t="s">
        <v>91</v>
      </c>
      <c r="T38" s="1"/>
      <c r="U38" s="1"/>
      <c r="V38" s="1"/>
    </row>
    <row r="39" spans="1:22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2.75" x14ac:dyDescent="0.2">
      <c r="A40" s="1"/>
      <c r="B40" s="1"/>
      <c r="C40" s="1"/>
      <c r="D40" s="1"/>
      <c r="E40" s="1"/>
      <c r="F40" s="1"/>
      <c r="G40" s="1" t="s">
        <v>92</v>
      </c>
      <c r="H40" s="1"/>
      <c r="I40" s="1"/>
      <c r="J40" s="1"/>
      <c r="K40" s="1"/>
      <c r="L40" s="1"/>
      <c r="M40" s="1"/>
      <c r="N40" s="1"/>
      <c r="O40" s="1"/>
      <c r="P40" s="7"/>
      <c r="Q40" s="1"/>
      <c r="R40" s="1"/>
      <c r="S40" s="1"/>
      <c r="T40" s="1"/>
      <c r="U40" s="1"/>
      <c r="V40" s="1"/>
    </row>
    <row r="41" spans="1:22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2.75" x14ac:dyDescent="0.2">
      <c r="A43" s="1"/>
      <c r="B43" s="3" t="s">
        <v>93</v>
      </c>
      <c r="C43" s="1"/>
      <c r="D43" s="1"/>
      <c r="E43" s="1"/>
      <c r="F43" s="1" t="s">
        <v>93</v>
      </c>
      <c r="G43" s="1"/>
      <c r="H43" s="1"/>
      <c r="I43" s="1"/>
      <c r="J43" s="1" t="s">
        <v>93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2.75" x14ac:dyDescent="0.2">
      <c r="A44" s="1"/>
      <c r="B44" s="3" t="s">
        <v>94</v>
      </c>
      <c r="C44" s="1"/>
      <c r="D44" s="1"/>
      <c r="E44" s="1"/>
      <c r="F44" s="1" t="s">
        <v>95</v>
      </c>
      <c r="G44" s="1"/>
      <c r="H44" s="1"/>
      <c r="I44" s="1"/>
      <c r="J44" s="1" t="s">
        <v>96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2.75" x14ac:dyDescent="0.2">
      <c r="A45" s="1"/>
      <c r="B45" s="1" t="s">
        <v>97</v>
      </c>
      <c r="C45" s="1"/>
      <c r="D45" s="1"/>
      <c r="E45" s="1"/>
      <c r="F45" s="1" t="s">
        <v>98</v>
      </c>
      <c r="G45" s="1"/>
      <c r="H45" s="1"/>
      <c r="I45" s="1"/>
      <c r="J45" s="1" t="s">
        <v>99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2.75" x14ac:dyDescent="0.2">
      <c r="A47" s="1"/>
      <c r="B47" s="3" t="s">
        <v>100</v>
      </c>
      <c r="C47" s="1"/>
      <c r="D47" s="1"/>
      <c r="E47" s="1"/>
      <c r="F47" s="1" t="s">
        <v>100</v>
      </c>
      <c r="G47" s="1"/>
      <c r="H47" s="1"/>
      <c r="I47" s="1"/>
      <c r="J47" s="1" t="s">
        <v>100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12.75" x14ac:dyDescent="0.2">
      <c r="A48" s="1"/>
      <c r="B48" s="3" t="s">
        <v>94</v>
      </c>
      <c r="C48" s="1"/>
      <c r="D48" s="1"/>
      <c r="E48" s="1"/>
      <c r="F48" s="1" t="s">
        <v>95</v>
      </c>
      <c r="G48" s="1"/>
      <c r="H48" s="1"/>
      <c r="I48" s="1"/>
      <c r="J48" s="1" t="s">
        <v>96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12.75" x14ac:dyDescent="0.2">
      <c r="A49" s="1"/>
      <c r="B49" s="1" t="s">
        <v>101</v>
      </c>
      <c r="C49" s="1"/>
      <c r="D49" s="1"/>
      <c r="E49" s="1"/>
      <c r="F49" s="1" t="s">
        <v>102</v>
      </c>
      <c r="G49" s="1"/>
      <c r="H49" s="1"/>
      <c r="I49" s="1"/>
      <c r="J49" s="1" t="s">
        <v>103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12.75" x14ac:dyDescent="0.2">
      <c r="A51" s="1"/>
      <c r="B51" s="3" t="s">
        <v>104</v>
      </c>
      <c r="C51" s="1"/>
      <c r="D51" s="1"/>
      <c r="E51" s="1"/>
      <c r="F51" s="1" t="s">
        <v>104</v>
      </c>
      <c r="G51" s="1"/>
      <c r="H51" s="1"/>
      <c r="I51" s="1"/>
      <c r="J51" s="1" t="s">
        <v>104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12.75" x14ac:dyDescent="0.2">
      <c r="A52" s="1"/>
      <c r="B52" s="3" t="s">
        <v>94</v>
      </c>
      <c r="C52" s="1"/>
      <c r="D52" s="1"/>
      <c r="E52" s="1"/>
      <c r="F52" s="1" t="s">
        <v>95</v>
      </c>
      <c r="G52" s="1"/>
      <c r="H52" s="1"/>
      <c r="I52" s="1"/>
      <c r="J52" s="1" t="s">
        <v>96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12.75" x14ac:dyDescent="0.2">
      <c r="A53" s="1"/>
      <c r="B53" s="1" t="s">
        <v>105</v>
      </c>
      <c r="C53" s="1"/>
      <c r="D53" s="1"/>
      <c r="E53" s="1"/>
      <c r="F53" s="1" t="s">
        <v>106</v>
      </c>
      <c r="G53" s="1"/>
      <c r="H53" s="1"/>
      <c r="I53" s="1"/>
      <c r="J53" s="1" t="s">
        <v>107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45"/>
  <sheetViews>
    <sheetView tabSelected="1" zoomScale="115" zoomScaleNormal="115" workbookViewId="0">
      <selection activeCell="O10" sqref="O10"/>
    </sheetView>
  </sheetViews>
  <sheetFormatPr baseColWidth="10" defaultColWidth="12.5703125" defaultRowHeight="15.75" customHeight="1" x14ac:dyDescent="0.2"/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">
      <c r="A2" s="1"/>
      <c r="B2" s="5" t="s">
        <v>108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">
      <c r="A4" s="1"/>
      <c r="B4" s="5" t="s">
        <v>109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">
      <c r="A5" s="1"/>
      <c r="B5" s="1"/>
      <c r="C5" s="1"/>
      <c r="D5" s="1"/>
      <c r="E5" s="1"/>
      <c r="F5" s="1"/>
      <c r="G5" s="1"/>
      <c r="H5" s="1"/>
      <c r="I5" s="1" t="s">
        <v>35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">
      <c r="A6" s="1"/>
      <c r="B6" s="1" t="s">
        <v>110</v>
      </c>
      <c r="C6" s="1"/>
      <c r="D6" s="1"/>
      <c r="E6" s="1"/>
      <c r="F6" s="1" t="s">
        <v>35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">
      <c r="A7" s="1"/>
      <c r="B7" s="1" t="s">
        <v>111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A8" s="1"/>
      <c r="B8" s="1" t="s">
        <v>112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1"/>
      <c r="B14" s="8" t="s">
        <v>113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1"/>
      <c r="B15" s="1" t="s">
        <v>114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1"/>
      <c r="B20" s="5" t="s">
        <v>115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">
      <c r="A21" s="1"/>
      <c r="B21" s="1" t="s">
        <v>116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">
      <c r="A25" s="1"/>
      <c r="B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13-Febrero_2025</vt:lpstr>
      <vt:lpstr>20-Febrero-2025</vt:lpstr>
      <vt:lpstr>27-Febrero-2025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RakDragon .</cp:lastModifiedBy>
  <dcterms:modified xsi:type="dcterms:W3CDTF">2025-11-25T21:15:50Z</dcterms:modified>
</cp:coreProperties>
</file>