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https://usarmywestpoint-my.sharepoint.com/personal/william_monahan_westpoint_edu/Documents/SE370/"/>
    </mc:Choice>
  </mc:AlternateContent>
  <xr:revisionPtr revIDLastSave="662" documentId="6_{DC308657-353D-4785-AA29-2F4D2FA7757A}" xr6:coauthVersionLast="47" xr6:coauthVersionMax="47" xr10:uidLastSave="{3F88FD31-E0DC-4A23-AB33-78C9495863F1}"/>
  <bookViews>
    <workbookView xWindow="28680" yWindow="-120" windowWidth="29040" windowHeight="15720" activeTab="1" xr2:uid="{00000000-000D-0000-FFFF-FFFF00000000}"/>
  </bookViews>
  <sheets>
    <sheet name="INTRODUCTION" sheetId="4" r:id="rId1"/>
    <sheet name="Monahan_BN_Rollup" sheetId="1" r:id="rId2"/>
    <sheet name="Monahan_Hand_Receipt_Tracker" sheetId="2" r:id="rId3"/>
  </sheets>
  <definedNames>
    <definedName name="_xlnm._FilterDatabase" localSheetId="0">INTRODUCTION!$A$11:$G$76</definedName>
    <definedName name="_xlnm._FilterDatabase" localSheetId="1" hidden="1">Monahan_BN_Rollup!$J$1:$L$32</definedName>
    <definedName name="_xlnm._FilterDatabase" localSheetId="2" hidden="1">Monahan_Hand_Receipt_Tracker!$A$1:$O$16</definedName>
  </definedNames>
  <calcPr calcId="191028"/>
  <pivotCaches>
    <pivotCache cacheId="3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1" l="1"/>
  <c r="I28" i="1"/>
  <c r="I27" i="1"/>
  <c r="I26" i="1"/>
  <c r="I25" i="1"/>
  <c r="I24" i="1"/>
  <c r="I23" i="1"/>
  <c r="I22" i="1"/>
  <c r="I20" i="1"/>
  <c r="I12" i="1"/>
  <c r="I11" i="1"/>
  <c r="I10" i="1"/>
  <c r="I9" i="1"/>
  <c r="I8" i="1"/>
  <c r="F7" i="1"/>
  <c r="F6" i="1"/>
  <c r="F5" i="1"/>
  <c r="I5" i="1" s="1"/>
  <c r="F4" i="1"/>
  <c r="I4" i="1" s="1"/>
  <c r="F3" i="1"/>
  <c r="I3" i="1" s="1"/>
  <c r="F2" i="1"/>
  <c r="I13" i="1"/>
  <c r="I14" i="1"/>
  <c r="I15" i="1"/>
  <c r="I16" i="1"/>
  <c r="I17" i="1"/>
  <c r="I18" i="1"/>
  <c r="I19" i="1"/>
  <c r="I21" i="1"/>
  <c r="I29" i="1"/>
  <c r="I31" i="1"/>
  <c r="I32" i="1"/>
  <c r="I6" i="1"/>
  <c r="I7" i="1"/>
  <c r="J3" i="1"/>
  <c r="K3" i="1" s="1"/>
  <c r="J4" i="1"/>
  <c r="K4" i="1" s="1"/>
  <c r="J5" i="1"/>
  <c r="K5" i="1" s="1"/>
  <c r="J6" i="1"/>
  <c r="K6" i="1" s="1"/>
  <c r="J7" i="1"/>
  <c r="K7" i="1" s="1"/>
  <c r="L3" i="1"/>
  <c r="L4" i="1"/>
  <c r="L5" i="1"/>
  <c r="L6" i="1"/>
  <c r="L7" i="1"/>
  <c r="M3" i="1"/>
  <c r="M4" i="1"/>
  <c r="M5" i="1"/>
  <c r="M6" i="1"/>
  <c r="M7" i="1"/>
  <c r="N3" i="1"/>
  <c r="N4" i="1"/>
  <c r="N5" i="1"/>
  <c r="N6" i="1"/>
  <c r="N7" i="1"/>
  <c r="O3" i="1"/>
  <c r="O4" i="1"/>
  <c r="O5" i="1"/>
  <c r="O6" i="1"/>
  <c r="O7" i="1"/>
  <c r="N2" i="1"/>
  <c r="K2" i="1"/>
  <c r="O2" i="1"/>
  <c r="J2" i="1"/>
  <c r="L2" i="1"/>
  <c r="M2" i="1"/>
  <c r="O2" i="2"/>
  <c r="G3" i="2"/>
  <c r="G4" i="2"/>
  <c r="G5" i="2"/>
  <c r="G6" i="2"/>
  <c r="G7" i="2"/>
  <c r="G8" i="2"/>
  <c r="G9" i="2"/>
  <c r="G10" i="2"/>
  <c r="G11" i="2"/>
  <c r="G2" i="2"/>
  <c r="D4" i="2"/>
  <c r="D7" i="2"/>
  <c r="D2" i="2"/>
  <c r="D3" i="2"/>
  <c r="D5" i="2"/>
  <c r="D6" i="2"/>
  <c r="D8" i="2"/>
  <c r="D9" i="2"/>
  <c r="D10" i="2"/>
  <c r="D11" i="2"/>
  <c r="M10" i="2"/>
  <c r="O10" i="2" s="1"/>
  <c r="M7" i="2"/>
  <c r="O7" i="2" s="1"/>
  <c r="M2" i="2"/>
  <c r="M3" i="2"/>
  <c r="O3" i="2" s="1"/>
  <c r="M4" i="2"/>
  <c r="O4" i="2" s="1"/>
  <c r="M5" i="2"/>
  <c r="O5" i="2" s="1"/>
  <c r="M6" i="2"/>
  <c r="O6" i="2" s="1"/>
  <c r="M8" i="2"/>
  <c r="O8" i="2" s="1"/>
  <c r="M9" i="2"/>
  <c r="O9" i="2" s="1"/>
  <c r="M11" i="2"/>
  <c r="O11" i="2" s="1"/>
  <c r="H5" i="1" l="1"/>
  <c r="H2" i="1"/>
  <c r="I2" i="1" s="1"/>
  <c r="U32" i="4"/>
  <c r="Q32" i="4"/>
  <c r="M32" i="4"/>
  <c r="I32" i="4"/>
  <c r="Y32" i="4"/>
  <c r="U31" i="4"/>
  <c r="Q31" i="4"/>
  <c r="M31" i="4"/>
  <c r="I31" i="4"/>
  <c r="Y31" i="4"/>
  <c r="U30" i="4"/>
  <c r="Q30" i="4"/>
  <c r="M30" i="4"/>
  <c r="I30" i="4"/>
  <c r="Y30" i="4"/>
  <c r="U29" i="4"/>
  <c r="Q29" i="4"/>
  <c r="M29" i="4"/>
  <c r="I29" i="4"/>
  <c r="Y29" i="4"/>
  <c r="U28" i="4"/>
  <c r="Q28" i="4"/>
  <c r="M28" i="4"/>
  <c r="I28" i="4"/>
  <c r="Y28" i="4"/>
  <c r="U27" i="4"/>
  <c r="Q27" i="4"/>
  <c r="M27" i="4"/>
  <c r="I27" i="4"/>
  <c r="Y27" i="4"/>
  <c r="U26" i="4"/>
  <c r="Q26" i="4"/>
  <c r="M26" i="4"/>
  <c r="I26" i="4"/>
  <c r="Y26" i="4"/>
  <c r="U25" i="4"/>
  <c r="Q25" i="4"/>
  <c r="M25" i="4"/>
  <c r="I25" i="4"/>
  <c r="Y25" i="4"/>
  <c r="U24" i="4"/>
  <c r="Q24" i="4"/>
  <c r="M24" i="4"/>
  <c r="I24" i="4"/>
  <c r="Y24" i="4"/>
  <c r="U23" i="4"/>
  <c r="Q23" i="4"/>
  <c r="M23" i="4"/>
  <c r="I23" i="4"/>
  <c r="Y23" i="4"/>
  <c r="U22" i="4"/>
  <c r="Q22" i="4"/>
  <c r="M22" i="4"/>
  <c r="I22" i="4"/>
  <c r="Y22" i="4"/>
  <c r="U21" i="4"/>
  <c r="Q21" i="4"/>
  <c r="M21" i="4"/>
  <c r="I21" i="4"/>
  <c r="Y21" i="4"/>
  <c r="U20" i="4"/>
  <c r="Q20" i="4"/>
  <c r="M20" i="4"/>
  <c r="I20" i="4"/>
  <c r="Y20" i="4"/>
  <c r="U19" i="4"/>
  <c r="Q19" i="4"/>
  <c r="M19" i="4"/>
  <c r="I19" i="4"/>
  <c r="Y19" i="4"/>
  <c r="U18" i="4"/>
  <c r="Q18" i="4"/>
  <c r="M18" i="4"/>
  <c r="I18" i="4"/>
  <c r="Y18" i="4"/>
  <c r="U17" i="4"/>
  <c r="Q17" i="4"/>
  <c r="M17" i="4"/>
  <c r="I17" i="4"/>
  <c r="Y17" i="4"/>
  <c r="U16" i="4"/>
  <c r="Q16" i="4"/>
  <c r="M16" i="4"/>
  <c r="I16" i="4"/>
  <c r="Y16" i="4"/>
  <c r="U15" i="4"/>
  <c r="Q15" i="4"/>
  <c r="Y15" i="4"/>
  <c r="U14" i="4"/>
  <c r="Q14" i="4"/>
  <c r="Y14" i="4"/>
  <c r="U13" i="4"/>
  <c r="Q13" i="4"/>
  <c r="Y13" i="4"/>
  <c r="U12" i="4"/>
  <c r="Q12" i="4"/>
  <c r="Y12" i="4"/>
  <c r="H27" i="1" l="1"/>
  <c r="H28" i="1"/>
  <c r="H18" i="1"/>
  <c r="H17" i="1"/>
  <c r="H16" i="1"/>
  <c r="H15" i="1"/>
  <c r="H23" i="1"/>
  <c r="H24" i="1"/>
  <c r="H26" i="1"/>
  <c r="E30" i="4"/>
  <c r="D30" i="4" s="1"/>
  <c r="E32" i="4"/>
  <c r="D32" i="4" s="1"/>
  <c r="E16" i="4"/>
  <c r="D16" i="4" s="1"/>
  <c r="E18" i="4"/>
  <c r="D18" i="4" s="1"/>
  <c r="E21" i="4"/>
  <c r="D21" i="4" s="1"/>
  <c r="E27" i="4"/>
  <c r="D27" i="4" s="1"/>
  <c r="E19" i="4"/>
  <c r="D19" i="4" s="1"/>
  <c r="E20" i="4"/>
  <c r="D20" i="4" s="1"/>
  <c r="E23" i="4"/>
  <c r="D23" i="4" s="1"/>
  <c r="E24" i="4"/>
  <c r="D24" i="4" s="1"/>
  <c r="E26" i="4"/>
  <c r="D26" i="4" s="1"/>
  <c r="E25" i="4"/>
  <c r="D25" i="4" s="1"/>
  <c r="E31" i="4"/>
  <c r="D31" i="4" s="1"/>
  <c r="E17" i="4"/>
  <c r="D17" i="4" s="1"/>
  <c r="E29" i="4"/>
  <c r="D29" i="4" s="1"/>
  <c r="E22" i="4"/>
  <c r="D22" i="4" s="1"/>
  <c r="E28" i="4"/>
  <c r="D28" i="4" s="1"/>
  <c r="G26" i="1" l="1"/>
  <c r="G24" i="1"/>
  <c r="G23" i="1"/>
  <c r="G28" i="1"/>
  <c r="G27" i="1"/>
  <c r="H7" i="1"/>
  <c r="H6" i="1"/>
  <c r="H25" i="1"/>
  <c r="H29" i="1"/>
  <c r="H9" i="1"/>
  <c r="H10" i="1"/>
  <c r="H31" i="1"/>
  <c r="H11" i="1"/>
  <c r="H30" i="1"/>
  <c r="H19" i="1"/>
  <c r="H20" i="1"/>
  <c r="H21" i="1"/>
  <c r="H13" i="1"/>
  <c r="H12" i="1"/>
  <c r="H32" i="1"/>
  <c r="H8" i="1"/>
  <c r="H14" i="1"/>
  <c r="H22" i="1"/>
  <c r="G17" i="1"/>
  <c r="G15" i="1"/>
  <c r="G18" i="1"/>
  <c r="G16" i="1"/>
  <c r="H4" i="1"/>
  <c r="H3" i="1"/>
  <c r="G11" i="1" l="1"/>
  <c r="G4" i="1"/>
  <c r="G22" i="1"/>
  <c r="G14" i="1"/>
  <c r="G32" i="1"/>
  <c r="G30" i="1"/>
  <c r="G29" i="1"/>
  <c r="G25" i="1"/>
  <c r="G3" i="1"/>
  <c r="G2" i="1"/>
  <c r="G7" i="1"/>
  <c r="G21" i="1"/>
  <c r="G5" i="1"/>
  <c r="G6" i="1"/>
  <c r="G9" i="1"/>
  <c r="G20" i="1"/>
  <c r="G31" i="1"/>
  <c r="G10" i="1"/>
  <c r="G13" i="1"/>
  <c r="G19" i="1"/>
  <c r="G12" i="1"/>
  <c r="G8" i="1"/>
</calcChain>
</file>

<file path=xl/sharedStrings.xml><?xml version="1.0" encoding="utf-8"?>
<sst xmlns="http://schemas.openxmlformats.org/spreadsheetml/2006/main" count="184" uniqueCount="94">
  <si>
    <t>DODIC</t>
  </si>
  <si>
    <t xml:space="preserve">NOMENCLATURE </t>
  </si>
  <si>
    <t>Issue to BN</t>
  </si>
  <si>
    <t xml:space="preserve">Ammo O/H </t>
  </si>
  <si>
    <t>Total Expended</t>
  </si>
  <si>
    <t>% expended</t>
  </si>
  <si>
    <t>ISSUE A CO</t>
  </si>
  <si>
    <t>A CO EXPENDED</t>
  </si>
  <si>
    <t>A CO TURN-IN</t>
  </si>
  <si>
    <t xml:space="preserve">ISSUE B CO </t>
  </si>
  <si>
    <t>B CO EXPENDED</t>
  </si>
  <si>
    <t>B CO  TURN-IN</t>
  </si>
  <si>
    <t xml:space="preserve">ISSUE C CO </t>
  </si>
  <si>
    <t>C CO EXPENDED</t>
  </si>
  <si>
    <t>C CO TURN-IN</t>
  </si>
  <si>
    <t>ISSUE HHC</t>
  </si>
  <si>
    <t>HHC CO EXPENDED</t>
  </si>
  <si>
    <t>HHC CO TURN-IN</t>
  </si>
  <si>
    <t>ISSUED OPFOR</t>
  </si>
  <si>
    <t>OPFOR EXPENDED</t>
  </si>
  <si>
    <t>OPFOR NONEXPENDED</t>
  </si>
  <si>
    <t>Notes</t>
  </si>
  <si>
    <t xml:space="preserve">A059 </t>
  </si>
  <si>
    <t xml:space="preserve">CTG, 5.56MM BALL F/M16A2 </t>
  </si>
  <si>
    <t xml:space="preserve">A064 </t>
  </si>
  <si>
    <t xml:space="preserve">CTG,  5.56MM BALL TR 4/1 </t>
  </si>
  <si>
    <t xml:space="preserve">A143 </t>
  </si>
  <si>
    <t xml:space="preserve">CTG, 7.62MM BALL M80 LNK </t>
  </si>
  <si>
    <t xml:space="preserve">A111 </t>
  </si>
  <si>
    <t xml:space="preserve">CTG, 7.62MM BLNK M82 LNK </t>
  </si>
  <si>
    <t>Draw Date</t>
  </si>
  <si>
    <t>TRNG Date</t>
  </si>
  <si>
    <t>Suspense Date</t>
  </si>
  <si>
    <t>A CO Issued</t>
  </si>
  <si>
    <t>A CO Expended</t>
  </si>
  <si>
    <t>A CO Turn-in</t>
  </si>
  <si>
    <t>B CO Issued</t>
  </si>
  <si>
    <t>B CO Expended</t>
  </si>
  <si>
    <t>B CO  Turn-in</t>
  </si>
  <si>
    <t xml:space="preserve">2012/08/13 To 2012/09/10 </t>
  </si>
  <si>
    <t>A059</t>
  </si>
  <si>
    <t>A064</t>
  </si>
  <si>
    <t>A062</t>
  </si>
  <si>
    <t xml:space="preserve">CTG, 5.56MM BALL LKD F/S </t>
  </si>
  <si>
    <t>A143</t>
  </si>
  <si>
    <t>L601</t>
  </si>
  <si>
    <t xml:space="preserve">SIM, HAND GREN </t>
  </si>
  <si>
    <t>L306</t>
  </si>
  <si>
    <t xml:space="preserve">SIG, ILLUM RS CLUSTER M1 </t>
  </si>
  <si>
    <t>Company</t>
  </si>
  <si>
    <t>Issue Date</t>
  </si>
  <si>
    <t>Range</t>
  </si>
  <si>
    <t>Last Name</t>
  </si>
  <si>
    <t>First Name</t>
  </si>
  <si>
    <t>ID</t>
  </si>
  <si>
    <t>weapon system</t>
  </si>
  <si>
    <t xml:space="preserve">DODIC </t>
  </si>
  <si>
    <t xml:space="preserve">Rounds Issued </t>
  </si>
  <si>
    <t>Return Date</t>
  </si>
  <si>
    <t xml:space="preserve">Expended </t>
  </si>
  <si>
    <t>Turned-In</t>
  </si>
  <si>
    <t>% FIRED</t>
  </si>
  <si>
    <t>A CO</t>
  </si>
  <si>
    <t>Colorado</t>
  </si>
  <si>
    <t>Anthony</t>
  </si>
  <si>
    <t>Marc</t>
  </si>
  <si>
    <t xml:space="preserve">M4 </t>
  </si>
  <si>
    <t>Idaho</t>
  </si>
  <si>
    <t>none</t>
  </si>
  <si>
    <t>Utah</t>
  </si>
  <si>
    <t>M249</t>
  </si>
  <si>
    <t>Nebraska</t>
  </si>
  <si>
    <t>M240</t>
  </si>
  <si>
    <t>B CO</t>
  </si>
  <si>
    <t>Oklahoma</t>
  </si>
  <si>
    <t>Conner</t>
  </si>
  <si>
    <t>John</t>
  </si>
  <si>
    <t>Wyoming</t>
  </si>
  <si>
    <t>BN % Expended</t>
  </si>
  <si>
    <t>Montana</t>
  </si>
  <si>
    <t>Range Data</t>
  </si>
  <si>
    <t>Name</t>
  </si>
  <si>
    <t>Range ID</t>
  </si>
  <si>
    <t>HRH</t>
  </si>
  <si>
    <t>A Co Graph</t>
  </si>
  <si>
    <t>Row Labels</t>
  </si>
  <si>
    <t>Grand Total</t>
  </si>
  <si>
    <t>Sum of A CO Issued</t>
  </si>
  <si>
    <t>Sum of A CO Expended</t>
  </si>
  <si>
    <t>Sum of A CO Turn-in</t>
  </si>
  <si>
    <t>B Co Graph</t>
  </si>
  <si>
    <t>Sum of B CO Issued</t>
  </si>
  <si>
    <t>Sum of B CO Expended</t>
  </si>
  <si>
    <t>Sum of B CO  Turn-in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</si>
</sst>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yyyy\-mm\-dd;@"/>
  </numFmts>
  <fonts count="19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color rgb="FFFF0000"/>
      <name val="Arial"/>
      <family val="2"/>
    </font>
    <font>
      <b/>
      <sz val="12"/>
      <color rgb="FF00B0F0"/>
      <name val="Arial"/>
      <family val="2"/>
    </font>
    <font>
      <b/>
      <sz val="12"/>
      <color rgb="FF92D050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B0F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gray0625"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gray0625"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2">
    <xf numFmtId="0" fontId="0" fillId="0" borderId="0"/>
    <xf numFmtId="43" fontId="13" fillId="0" borderId="0" applyFont="0" applyFill="0" applyBorder="0" applyAlignment="0" applyProtection="0"/>
  </cellStyleXfs>
  <cellXfs count="154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center" wrapText="1" readingOrder="1"/>
    </xf>
    <xf numFmtId="3" fontId="2" fillId="0" borderId="2" xfId="0" applyNumberFormat="1" applyFont="1" applyBorder="1" applyAlignment="1">
      <alignment horizontal="center" vertical="center" wrapText="1" readingOrder="1"/>
    </xf>
    <xf numFmtId="3" fontId="1" fillId="0" borderId="2" xfId="0" applyNumberFormat="1" applyFont="1" applyBorder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 readingOrder="1"/>
    </xf>
    <xf numFmtId="0" fontId="1" fillId="0" borderId="9" xfId="0" applyFont="1" applyBorder="1" applyAlignment="1">
      <alignment horizontal="center" vertical="center" wrapText="1" readingOrder="1"/>
    </xf>
    <xf numFmtId="14" fontId="1" fillId="0" borderId="9" xfId="0" applyNumberFormat="1" applyFont="1" applyBorder="1" applyAlignment="1">
      <alignment horizontal="center" vertical="center" wrapText="1" readingOrder="1"/>
    </xf>
    <xf numFmtId="3" fontId="4" fillId="4" borderId="8" xfId="0" applyNumberFormat="1" applyFont="1" applyFill="1" applyBorder="1" applyAlignment="1">
      <alignment horizontal="center" vertical="center" wrapText="1" readingOrder="1"/>
    </xf>
    <xf numFmtId="3" fontId="4" fillId="4" borderId="10" xfId="0" applyNumberFormat="1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3" xfId="0" applyFont="1" applyBorder="1" applyAlignment="1">
      <alignment horizontal="center" vertical="center" wrapText="1" readingOrder="1"/>
    </xf>
    <xf numFmtId="3" fontId="3" fillId="6" borderId="0" xfId="0" applyNumberFormat="1" applyFont="1" applyFill="1" applyAlignment="1">
      <alignment vertical="center" wrapText="1" readingOrder="1"/>
    </xf>
    <xf numFmtId="3" fontId="0" fillId="5" borderId="0" xfId="0" applyNumberFormat="1" applyFill="1"/>
    <xf numFmtId="3" fontId="7" fillId="7" borderId="5" xfId="0" applyNumberFormat="1" applyFont="1" applyFill="1" applyBorder="1" applyAlignment="1">
      <alignment horizontal="center" vertical="center" wrapText="1" readingOrder="1"/>
    </xf>
    <xf numFmtId="3" fontId="7" fillId="7" borderId="3" xfId="0" applyNumberFormat="1" applyFont="1" applyFill="1" applyBorder="1" applyAlignment="1">
      <alignment horizontal="center" vertical="center" wrapText="1" readingOrder="1"/>
    </xf>
    <xf numFmtId="3" fontId="7" fillId="7" borderId="16" xfId="0" applyNumberFormat="1" applyFont="1" applyFill="1" applyBorder="1" applyAlignment="1">
      <alignment horizontal="center" vertical="center" wrapText="1" readingOrder="1"/>
    </xf>
    <xf numFmtId="3" fontId="9" fillId="5" borderId="4" xfId="0" applyNumberFormat="1" applyFont="1" applyFill="1" applyBorder="1" applyAlignment="1">
      <alignment horizontal="center" vertical="center" wrapText="1" readingOrder="1"/>
    </xf>
    <xf numFmtId="3" fontId="9" fillId="5" borderId="13" xfId="0" applyNumberFormat="1" applyFont="1" applyFill="1" applyBorder="1" applyAlignment="1">
      <alignment horizontal="center" vertical="center" wrapText="1" readingOrder="1"/>
    </xf>
    <xf numFmtId="3" fontId="7" fillId="7" borderId="21" xfId="0" applyNumberFormat="1" applyFont="1" applyFill="1" applyBorder="1" applyAlignment="1">
      <alignment horizontal="center" vertical="center" wrapText="1" readingOrder="1"/>
    </xf>
    <xf numFmtId="3" fontId="7" fillId="7" borderId="8" xfId="0" applyNumberFormat="1" applyFont="1" applyFill="1" applyBorder="1" applyAlignment="1">
      <alignment horizontal="center" vertical="center" wrapText="1" readingOrder="1"/>
    </xf>
    <xf numFmtId="3" fontId="7" fillId="7" borderId="17" xfId="0" applyNumberFormat="1" applyFont="1" applyFill="1" applyBorder="1" applyAlignment="1">
      <alignment horizontal="center" vertical="center" wrapText="1" readingOrder="1"/>
    </xf>
    <xf numFmtId="3" fontId="9" fillId="5" borderId="14" xfId="0" applyNumberFormat="1" applyFont="1" applyFill="1" applyBorder="1" applyAlignment="1">
      <alignment horizontal="center" vertical="center" wrapText="1" readingOrder="1"/>
    </xf>
    <xf numFmtId="3" fontId="9" fillId="5" borderId="15" xfId="0" applyNumberFormat="1" applyFont="1" applyFill="1" applyBorder="1" applyAlignment="1">
      <alignment horizontal="center" vertical="center" wrapText="1" readingOrder="1"/>
    </xf>
    <xf numFmtId="3" fontId="10" fillId="5" borderId="15" xfId="0" applyNumberFormat="1" applyFont="1" applyFill="1" applyBorder="1" applyAlignment="1">
      <alignment horizontal="center" vertical="center" wrapText="1" readingOrder="1"/>
    </xf>
    <xf numFmtId="3" fontId="9" fillId="5" borderId="23" xfId="0" applyNumberFormat="1" applyFont="1" applyFill="1" applyBorder="1" applyAlignment="1">
      <alignment horizontal="center" vertical="center" wrapText="1" readingOrder="1"/>
    </xf>
    <xf numFmtId="3" fontId="8" fillId="5" borderId="23" xfId="0" applyNumberFormat="1" applyFont="1" applyFill="1" applyBorder="1" applyAlignment="1">
      <alignment horizontal="center" vertical="center" wrapText="1" readingOrder="1"/>
    </xf>
    <xf numFmtId="3" fontId="8" fillId="5" borderId="15" xfId="0" applyNumberFormat="1" applyFont="1" applyFill="1" applyBorder="1" applyAlignment="1">
      <alignment horizontal="center" vertical="center" wrapText="1" readingOrder="1"/>
    </xf>
    <xf numFmtId="0" fontId="1" fillId="0" borderId="4" xfId="0" applyFont="1" applyBorder="1" applyAlignment="1">
      <alignment horizontal="center" vertical="center" wrapText="1" readingOrder="1"/>
    </xf>
    <xf numFmtId="0" fontId="1" fillId="0" borderId="13" xfId="0" applyFont="1" applyBorder="1" applyAlignment="1">
      <alignment horizontal="center" vertical="center" wrapText="1" readingOrder="1"/>
    </xf>
    <xf numFmtId="164" fontId="3" fillId="0" borderId="8" xfId="0" applyNumberFormat="1" applyFont="1" applyBorder="1" applyAlignment="1">
      <alignment horizontal="center" vertical="center" wrapText="1" readingOrder="1"/>
    </xf>
    <xf numFmtId="164" fontId="3" fillId="0" borderId="3" xfId="0" applyNumberFormat="1" applyFont="1" applyBorder="1" applyAlignment="1">
      <alignment horizontal="center" vertical="center" wrapText="1" readingOrder="1"/>
    </xf>
    <xf numFmtId="3" fontId="3" fillId="2" borderId="24" xfId="0" applyNumberFormat="1" applyFont="1" applyFill="1" applyBorder="1" applyAlignment="1">
      <alignment horizontal="center" vertical="center" wrapText="1" readingOrder="1"/>
    </xf>
    <xf numFmtId="3" fontId="3" fillId="2" borderId="22" xfId="0" applyNumberFormat="1" applyFont="1" applyFill="1" applyBorder="1" applyAlignment="1">
      <alignment horizontal="center" vertical="center" wrapText="1" readingOrder="1"/>
    </xf>
    <xf numFmtId="3" fontId="9" fillId="10" borderId="17" xfId="0" applyNumberFormat="1" applyFont="1" applyFill="1" applyBorder="1" applyAlignment="1">
      <alignment horizontal="center" vertical="center" wrapText="1" readingOrder="1"/>
    </xf>
    <xf numFmtId="3" fontId="9" fillId="10" borderId="25" xfId="0" applyNumberFormat="1" applyFont="1" applyFill="1" applyBorder="1" applyAlignment="1">
      <alignment horizontal="center" vertical="center" wrapText="1" readingOrder="1"/>
    </xf>
    <xf numFmtId="3" fontId="9" fillId="10" borderId="26" xfId="0" applyNumberFormat="1" applyFont="1" applyFill="1" applyBorder="1" applyAlignment="1">
      <alignment horizontal="center" vertical="center" wrapText="1" readingOrder="1"/>
    </xf>
    <xf numFmtId="3" fontId="9" fillId="5" borderId="25" xfId="0" applyNumberFormat="1" applyFont="1" applyFill="1" applyBorder="1" applyAlignment="1">
      <alignment horizontal="center" vertical="center" wrapText="1" readingOrder="1"/>
    </xf>
    <xf numFmtId="3" fontId="9" fillId="5" borderId="26" xfId="0" applyNumberFormat="1" applyFont="1" applyFill="1" applyBorder="1" applyAlignment="1">
      <alignment horizontal="center" vertical="center" wrapText="1" readingOrder="1"/>
    </xf>
    <xf numFmtId="3" fontId="9" fillId="5" borderId="0" xfId="0" applyNumberFormat="1" applyFont="1" applyFill="1" applyAlignment="1">
      <alignment horizontal="center" vertical="center" wrapText="1" readingOrder="1"/>
    </xf>
    <xf numFmtId="3" fontId="8" fillId="5" borderId="0" xfId="0" applyNumberFormat="1" applyFont="1" applyFill="1" applyAlignment="1">
      <alignment horizontal="center" vertical="center" wrapText="1" readingOrder="1"/>
    </xf>
    <xf numFmtId="3" fontId="10" fillId="5" borderId="0" xfId="0" applyNumberFormat="1" applyFont="1" applyFill="1" applyAlignment="1">
      <alignment horizontal="center" vertical="center" wrapText="1" readingOrder="1"/>
    </xf>
    <xf numFmtId="0" fontId="1" fillId="5" borderId="0" xfId="0" applyFont="1" applyFill="1" applyAlignment="1">
      <alignment horizontal="center" vertical="center" wrapText="1" readingOrder="1"/>
    </xf>
    <xf numFmtId="164" fontId="3" fillId="5" borderId="0" xfId="0" applyNumberFormat="1" applyFont="1" applyFill="1" applyAlignment="1">
      <alignment horizontal="center" vertical="center" wrapText="1" readingOrder="1"/>
    </xf>
    <xf numFmtId="3" fontId="5" fillId="5" borderId="0" xfId="0" applyNumberFormat="1" applyFont="1" applyFill="1" applyAlignment="1">
      <alignment horizontal="center" vertical="center" wrapText="1" readingOrder="1"/>
    </xf>
    <xf numFmtId="3" fontId="6" fillId="5" borderId="0" xfId="0" applyNumberFormat="1" applyFont="1" applyFill="1" applyAlignment="1">
      <alignment horizontal="center" vertical="center" wrapText="1" readingOrder="1"/>
    </xf>
    <xf numFmtId="3" fontId="3" fillId="5" borderId="0" xfId="0" applyNumberFormat="1" applyFont="1" applyFill="1" applyAlignment="1">
      <alignment vertical="center" wrapText="1" readingOrder="1"/>
    </xf>
    <xf numFmtId="0" fontId="0" fillId="5" borderId="0" xfId="0" applyFill="1"/>
    <xf numFmtId="0" fontId="1" fillId="5" borderId="0" xfId="0" applyFont="1" applyFill="1" applyAlignment="1">
      <alignment horizontal="center" vertical="center" wrapText="1"/>
    </xf>
    <xf numFmtId="3" fontId="4" fillId="5" borderId="0" xfId="0" applyNumberFormat="1" applyFont="1" applyFill="1" applyAlignment="1">
      <alignment horizontal="center" vertical="center" wrapText="1" readingOrder="1"/>
    </xf>
    <xf numFmtId="3" fontId="7" fillId="5" borderId="0" xfId="0" applyNumberFormat="1" applyFont="1" applyFill="1" applyAlignment="1">
      <alignment horizontal="center" vertical="center" wrapText="1" readingOrder="1"/>
    </xf>
    <xf numFmtId="3" fontId="9" fillId="5" borderId="28" xfId="0" applyNumberFormat="1" applyFont="1" applyFill="1" applyBorder="1" applyAlignment="1">
      <alignment horizontal="center" vertical="center" wrapText="1" readingOrder="1"/>
    </xf>
    <xf numFmtId="3" fontId="9" fillId="10" borderId="8" xfId="0" applyNumberFormat="1" applyFont="1" applyFill="1" applyBorder="1" applyAlignment="1">
      <alignment horizontal="center" vertical="center" wrapText="1" readingOrder="1"/>
    </xf>
    <xf numFmtId="3" fontId="9" fillId="5" borderId="27" xfId="0" applyNumberFormat="1" applyFont="1" applyFill="1" applyBorder="1" applyAlignment="1">
      <alignment horizontal="center" vertical="center" wrapText="1" readingOrder="1"/>
    </xf>
    <xf numFmtId="3" fontId="7" fillId="7" borderId="27" xfId="0" applyNumberFormat="1" applyFont="1" applyFill="1" applyBorder="1" applyAlignment="1">
      <alignment horizontal="center" vertical="center" wrapText="1" readingOrder="1"/>
    </xf>
    <xf numFmtId="3" fontId="3" fillId="6" borderId="29" xfId="0" applyNumberFormat="1" applyFont="1" applyFill="1" applyBorder="1" applyAlignment="1">
      <alignment vertical="center" wrapText="1" readingOrder="1"/>
    </xf>
    <xf numFmtId="3" fontId="3" fillId="2" borderId="30" xfId="0" applyNumberFormat="1" applyFont="1" applyFill="1" applyBorder="1" applyAlignment="1">
      <alignment horizontal="center" vertical="center" wrapText="1" readingOrder="1"/>
    </xf>
    <xf numFmtId="3" fontId="3" fillId="8" borderId="24" xfId="0" applyNumberFormat="1" applyFont="1" applyFill="1" applyBorder="1" applyAlignment="1">
      <alignment horizontal="center" vertical="center" wrapText="1" readingOrder="1"/>
    </xf>
    <xf numFmtId="3" fontId="3" fillId="8" borderId="22" xfId="0" applyNumberFormat="1" applyFont="1" applyFill="1" applyBorder="1" applyAlignment="1">
      <alignment horizontal="center" vertical="center" wrapText="1" readingOrder="1"/>
    </xf>
    <xf numFmtId="3" fontId="3" fillId="8" borderId="30" xfId="0" applyNumberFormat="1" applyFont="1" applyFill="1" applyBorder="1" applyAlignment="1">
      <alignment horizontal="center" vertical="center" wrapText="1" readingOrder="1"/>
    </xf>
    <xf numFmtId="3" fontId="3" fillId="9" borderId="24" xfId="0" applyNumberFormat="1" applyFont="1" applyFill="1" applyBorder="1" applyAlignment="1">
      <alignment horizontal="center" vertical="center" wrapText="1" readingOrder="1"/>
    </xf>
    <xf numFmtId="3" fontId="3" fillId="9" borderId="22" xfId="0" applyNumberFormat="1" applyFont="1" applyFill="1" applyBorder="1" applyAlignment="1">
      <alignment horizontal="center" vertical="center" wrapText="1" readingOrder="1"/>
    </xf>
    <xf numFmtId="3" fontId="3" fillId="9" borderId="30" xfId="0" applyNumberFormat="1" applyFont="1" applyFill="1" applyBorder="1" applyAlignment="1">
      <alignment horizontal="center" vertical="center" wrapText="1" readingOrder="1"/>
    </xf>
    <xf numFmtId="3" fontId="3" fillId="3" borderId="24" xfId="0" applyNumberFormat="1" applyFont="1" applyFill="1" applyBorder="1" applyAlignment="1">
      <alignment horizontal="center" vertical="center" wrapText="1" readingOrder="1"/>
    </xf>
    <xf numFmtId="3" fontId="3" fillId="3" borderId="22" xfId="0" applyNumberFormat="1" applyFont="1" applyFill="1" applyBorder="1" applyAlignment="1">
      <alignment horizontal="center" vertical="center" wrapText="1" readingOrder="1"/>
    </xf>
    <xf numFmtId="3" fontId="3" fillId="3" borderId="30" xfId="0" applyNumberFormat="1" applyFont="1" applyFill="1" applyBorder="1" applyAlignment="1">
      <alignment horizontal="center" vertical="center" wrapText="1" readingOrder="1"/>
    </xf>
    <xf numFmtId="0" fontId="1" fillId="0" borderId="31" xfId="0" applyFont="1" applyBorder="1" applyAlignment="1">
      <alignment horizontal="center" vertical="center" wrapText="1" readingOrder="1"/>
    </xf>
    <xf numFmtId="3" fontId="12" fillId="5" borderId="11" xfId="0" applyNumberFormat="1" applyFont="1" applyFill="1" applyBorder="1" applyAlignment="1">
      <alignment horizontal="center" vertical="center" wrapText="1" readingOrder="1"/>
    </xf>
    <xf numFmtId="3" fontId="12" fillId="5" borderId="12" xfId="0" applyNumberFormat="1" applyFont="1" applyFill="1" applyBorder="1" applyAlignment="1">
      <alignment horizontal="center" vertical="center" wrapText="1" readingOrder="1"/>
    </xf>
    <xf numFmtId="3" fontId="12" fillId="5" borderId="27" xfId="0" applyNumberFormat="1" applyFont="1" applyFill="1" applyBorder="1" applyAlignment="1">
      <alignment horizontal="center" vertical="center" wrapText="1" readingOrder="1"/>
    </xf>
    <xf numFmtId="3" fontId="12" fillId="5" borderId="19" xfId="0" applyNumberFormat="1" applyFont="1" applyFill="1" applyBorder="1" applyAlignment="1">
      <alignment horizontal="center" vertical="center" wrapText="1" readingOrder="1"/>
    </xf>
    <xf numFmtId="3" fontId="12" fillId="5" borderId="20" xfId="0" applyNumberFormat="1" applyFont="1" applyFill="1" applyBorder="1" applyAlignment="1">
      <alignment horizontal="center" vertical="center" wrapText="1" readingOrder="1"/>
    </xf>
    <xf numFmtId="3" fontId="3" fillId="11" borderId="6" xfId="0" applyNumberFormat="1" applyFont="1" applyFill="1" applyBorder="1" applyAlignment="1">
      <alignment horizontal="center" vertical="center" wrapText="1" readingOrder="1"/>
    </xf>
    <xf numFmtId="3" fontId="3" fillId="11" borderId="7" xfId="0" applyNumberFormat="1" applyFont="1" applyFill="1" applyBorder="1" applyAlignment="1">
      <alignment horizontal="center" vertical="center" wrapText="1" readingOrder="1"/>
    </xf>
    <xf numFmtId="3" fontId="3" fillId="11" borderId="18" xfId="0" applyNumberFormat="1" applyFont="1" applyFill="1" applyBorder="1" applyAlignment="1">
      <alignment horizontal="center" vertical="center" wrapText="1" readingOrder="1"/>
    </xf>
    <xf numFmtId="49" fontId="1" fillId="0" borderId="1" xfId="0" applyNumberFormat="1" applyFont="1" applyBorder="1" applyAlignment="1">
      <alignment horizontal="center" vertical="center" wrapText="1" readingOrder="1"/>
    </xf>
    <xf numFmtId="165" fontId="1" fillId="0" borderId="1" xfId="1" applyNumberFormat="1" applyFont="1" applyBorder="1" applyAlignment="1">
      <alignment horizontal="center" vertical="center" wrapText="1" readingOrder="1"/>
    </xf>
    <xf numFmtId="165" fontId="1" fillId="0" borderId="1" xfId="1" applyNumberFormat="1" applyFont="1" applyBorder="1" applyAlignment="1">
      <alignment horizontal="center" vertical="center" wrapText="1"/>
    </xf>
    <xf numFmtId="1" fontId="0" fillId="0" borderId="0" xfId="0" applyNumberFormat="1"/>
    <xf numFmtId="3" fontId="4" fillId="4" borderId="0" xfId="0" applyNumberFormat="1" applyFont="1" applyFill="1" applyAlignment="1">
      <alignment horizontal="center" vertical="center" wrapText="1" readingOrder="1"/>
    </xf>
    <xf numFmtId="3" fontId="7" fillId="4" borderId="0" xfId="0" applyNumberFormat="1" applyFont="1" applyFill="1" applyAlignment="1">
      <alignment horizontal="center" vertical="center" wrapText="1" readingOrder="1"/>
    </xf>
    <xf numFmtId="3" fontId="12" fillId="5" borderId="0" xfId="0" applyNumberFormat="1" applyFont="1" applyFill="1" applyAlignment="1">
      <alignment horizontal="center" vertical="center" wrapText="1" readingOrder="1"/>
    </xf>
    <xf numFmtId="3" fontId="11" fillId="5" borderId="0" xfId="0" applyNumberFormat="1" applyFont="1" applyFill="1" applyAlignment="1">
      <alignment horizontal="center" vertical="center" wrapText="1" readingOrder="1"/>
    </xf>
    <xf numFmtId="0" fontId="2" fillId="5" borderId="0" xfId="0" applyFont="1" applyFill="1" applyAlignment="1">
      <alignment horizontal="center" vertical="center" wrapText="1" readingOrder="1"/>
    </xf>
    <xf numFmtId="0" fontId="0" fillId="0" borderId="32" xfId="0" applyBorder="1"/>
    <xf numFmtId="0" fontId="0" fillId="0" borderId="33" xfId="0" applyBorder="1"/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 readingOrder="1"/>
    </xf>
    <xf numFmtId="0" fontId="1" fillId="0" borderId="35" xfId="0" applyFont="1" applyBorder="1" applyAlignment="1">
      <alignment horizontal="center" vertical="center" wrapText="1" readingOrder="1"/>
    </xf>
    <xf numFmtId="3" fontId="9" fillId="10" borderId="36" xfId="0" applyNumberFormat="1" applyFont="1" applyFill="1" applyBorder="1" applyAlignment="1">
      <alignment horizontal="center" vertical="center" wrapText="1" readingOrder="1"/>
    </xf>
    <xf numFmtId="164" fontId="3" fillId="0" borderId="37" xfId="0" applyNumberFormat="1" applyFont="1" applyBorder="1" applyAlignment="1">
      <alignment horizontal="center" vertical="center" wrapText="1" readingOrder="1"/>
    </xf>
    <xf numFmtId="3" fontId="3" fillId="6" borderId="10" xfId="0" applyNumberFormat="1" applyFont="1" applyFill="1" applyBorder="1" applyAlignment="1">
      <alignment vertical="center" wrapText="1" readingOrder="1"/>
    </xf>
    <xf numFmtId="3" fontId="8" fillId="5" borderId="38" xfId="0" applyNumberFormat="1" applyFont="1" applyFill="1" applyBorder="1" applyAlignment="1">
      <alignment horizontal="center" vertical="center" wrapText="1" readingOrder="1"/>
    </xf>
    <xf numFmtId="3" fontId="7" fillId="7" borderId="39" xfId="0" applyNumberFormat="1" applyFont="1" applyFill="1" applyBorder="1" applyAlignment="1">
      <alignment horizontal="center" vertical="center" wrapText="1" readingOrder="1"/>
    </xf>
    <xf numFmtId="3" fontId="9" fillId="5" borderId="40" xfId="0" applyNumberFormat="1" applyFont="1" applyFill="1" applyBorder="1" applyAlignment="1">
      <alignment horizontal="center" vertical="center" wrapText="1" readingOrder="1"/>
    </xf>
    <xf numFmtId="3" fontId="10" fillId="5" borderId="38" xfId="0" applyNumberFormat="1" applyFont="1" applyFill="1" applyBorder="1" applyAlignment="1">
      <alignment horizontal="center" vertical="center" wrapText="1" readingOrder="1"/>
    </xf>
    <xf numFmtId="3" fontId="7" fillId="7" borderId="36" xfId="0" applyNumberFormat="1" applyFont="1" applyFill="1" applyBorder="1" applyAlignment="1">
      <alignment horizontal="center" vertical="center" wrapText="1" readingOrder="1"/>
    </xf>
    <xf numFmtId="3" fontId="7" fillId="7" borderId="37" xfId="0" applyNumberFormat="1" applyFont="1" applyFill="1" applyBorder="1" applyAlignment="1">
      <alignment horizontal="center" vertical="center" wrapText="1" readingOrder="1"/>
    </xf>
    <xf numFmtId="3" fontId="9" fillId="5" borderId="35" xfId="0" applyNumberFormat="1" applyFont="1" applyFill="1" applyBorder="1" applyAlignment="1">
      <alignment horizontal="center" vertical="center" wrapText="1" readingOrder="1"/>
    </xf>
    <xf numFmtId="0" fontId="0" fillId="0" borderId="41" xfId="0" applyBorder="1"/>
    <xf numFmtId="10" fontId="1" fillId="0" borderId="1" xfId="0" applyNumberFormat="1" applyFont="1" applyBorder="1" applyAlignment="1">
      <alignment horizontal="center" vertical="center" wrapText="1" readingOrder="1"/>
    </xf>
    <xf numFmtId="49" fontId="0" fillId="5" borderId="0" xfId="0" applyNumberFormat="1" applyFill="1"/>
    <xf numFmtId="49" fontId="0" fillId="0" borderId="0" xfId="0" applyNumberFormat="1"/>
    <xf numFmtId="1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 readingOrder="1"/>
    </xf>
    <xf numFmtId="49" fontId="15" fillId="0" borderId="2" xfId="0" applyNumberFormat="1" applyFont="1" applyBorder="1" applyAlignment="1">
      <alignment horizontal="center" vertical="center" wrapText="1" readingOrder="1"/>
    </xf>
    <xf numFmtId="0" fontId="15" fillId="0" borderId="2" xfId="0" applyFont="1" applyBorder="1" applyAlignment="1">
      <alignment horizontal="center" vertical="center" wrapText="1" readingOrder="1"/>
    </xf>
    <xf numFmtId="3" fontId="15" fillId="0" borderId="2" xfId="0" applyNumberFormat="1" applyFont="1" applyBorder="1" applyAlignment="1">
      <alignment horizontal="center" vertical="center" wrapText="1" readingOrder="1"/>
    </xf>
    <xf numFmtId="3" fontId="15" fillId="0" borderId="42" xfId="0" applyNumberFormat="1" applyFont="1" applyBorder="1" applyAlignment="1">
      <alignment horizontal="center" vertical="center" wrapText="1" readingOrder="1"/>
    </xf>
    <xf numFmtId="3" fontId="15" fillId="0" borderId="30" xfId="0" applyNumberFormat="1" applyFont="1" applyBorder="1" applyAlignment="1">
      <alignment horizontal="center" vertical="center" wrapText="1" readingOrder="1"/>
    </xf>
    <xf numFmtId="3" fontId="15" fillId="2" borderId="50" xfId="0" applyNumberFormat="1" applyFont="1" applyFill="1" applyBorder="1" applyAlignment="1">
      <alignment horizontal="center" vertical="center" wrapText="1" readingOrder="1"/>
    </xf>
    <xf numFmtId="3" fontId="15" fillId="2" borderId="22" xfId="0" applyNumberFormat="1" applyFont="1" applyFill="1" applyBorder="1" applyAlignment="1">
      <alignment horizontal="center" vertical="center" wrapText="1" readingOrder="1"/>
    </xf>
    <xf numFmtId="3" fontId="15" fillId="2" borderId="51" xfId="0" applyNumberFormat="1" applyFont="1" applyFill="1" applyBorder="1" applyAlignment="1">
      <alignment horizontal="center" vertical="center" wrapText="1" readingOrder="1"/>
    </xf>
    <xf numFmtId="3" fontId="15" fillId="8" borderId="50" xfId="0" applyNumberFormat="1" applyFont="1" applyFill="1" applyBorder="1" applyAlignment="1">
      <alignment horizontal="center" vertical="center" wrapText="1" readingOrder="1"/>
    </xf>
    <xf numFmtId="3" fontId="15" fillId="8" borderId="22" xfId="0" applyNumberFormat="1" applyFont="1" applyFill="1" applyBorder="1" applyAlignment="1">
      <alignment horizontal="center" vertical="center" wrapText="1" readingOrder="1"/>
    </xf>
    <xf numFmtId="3" fontId="15" fillId="8" borderId="51" xfId="0" applyNumberFormat="1" applyFont="1" applyFill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center" vertical="center" wrapText="1" readingOrder="1"/>
    </xf>
    <xf numFmtId="49" fontId="15" fillId="0" borderId="9" xfId="0" quotePrefix="1" applyNumberFormat="1" applyFont="1" applyBorder="1" applyAlignment="1">
      <alignment horizontal="center" vertical="center" wrapText="1" readingOrder="1"/>
    </xf>
    <xf numFmtId="0" fontId="15" fillId="0" borderId="4" xfId="0" applyFont="1" applyBorder="1" applyAlignment="1">
      <alignment horizontal="center" vertical="center" wrapText="1" readingOrder="1"/>
    </xf>
    <xf numFmtId="3" fontId="15" fillId="5" borderId="28" xfId="0" applyNumberFormat="1" applyFont="1" applyFill="1" applyBorder="1" applyAlignment="1">
      <alignment horizontal="center" vertical="center" wrapText="1" readingOrder="1"/>
    </xf>
    <xf numFmtId="3" fontId="15" fillId="10" borderId="8" xfId="0" applyNumberFormat="1" applyFont="1" applyFill="1" applyBorder="1" applyAlignment="1">
      <alignment horizontal="center" vertical="center" wrapText="1" readingOrder="1"/>
    </xf>
    <xf numFmtId="3" fontId="15" fillId="10" borderId="52" xfId="0" applyNumberFormat="1" applyFont="1" applyFill="1" applyBorder="1" applyAlignment="1">
      <alignment horizontal="center" vertical="center" wrapText="1" readingOrder="1"/>
    </xf>
    <xf numFmtId="164" fontId="15" fillId="0" borderId="27" xfId="0" applyNumberFormat="1" applyFont="1" applyBorder="1" applyAlignment="1">
      <alignment horizontal="center" vertical="center" wrapText="1" readingOrder="1"/>
    </xf>
    <xf numFmtId="3" fontId="16" fillId="5" borderId="48" xfId="0" quotePrefix="1" applyNumberFormat="1" applyFont="1" applyFill="1" applyBorder="1" applyAlignment="1">
      <alignment horizontal="center" vertical="center" wrapText="1" readingOrder="1"/>
    </xf>
    <xf numFmtId="3" fontId="16" fillId="7" borderId="21" xfId="0" applyNumberFormat="1" applyFont="1" applyFill="1" applyBorder="1" applyAlignment="1">
      <alignment horizontal="center" vertical="center" wrapText="1" readingOrder="1"/>
    </xf>
    <xf numFmtId="3" fontId="15" fillId="5" borderId="49" xfId="0" applyNumberFormat="1" applyFont="1" applyFill="1" applyBorder="1" applyAlignment="1">
      <alignment horizontal="center" vertical="center" wrapText="1" readingOrder="1"/>
    </xf>
    <xf numFmtId="0" fontId="17" fillId="0" borderId="3" xfId="0" applyFont="1" applyBorder="1"/>
    <xf numFmtId="49" fontId="15" fillId="0" borderId="1" xfId="0" applyNumberFormat="1" applyFont="1" applyBorder="1" applyAlignment="1">
      <alignment horizontal="center" vertical="center" wrapText="1" readingOrder="1"/>
    </xf>
    <xf numFmtId="0" fontId="15" fillId="0" borderId="13" xfId="0" applyFont="1" applyBorder="1" applyAlignment="1">
      <alignment horizontal="center" vertical="center" wrapText="1" readingOrder="1"/>
    </xf>
    <xf numFmtId="3" fontId="15" fillId="5" borderId="25" xfId="0" applyNumberFormat="1" applyFont="1" applyFill="1" applyBorder="1" applyAlignment="1">
      <alignment horizontal="center" vertical="center" wrapText="1" readingOrder="1"/>
    </xf>
    <xf numFmtId="3" fontId="15" fillId="10" borderId="43" xfId="0" applyNumberFormat="1" applyFont="1" applyFill="1" applyBorder="1" applyAlignment="1">
      <alignment horizontal="center" vertical="center" wrapText="1" readingOrder="1"/>
    </xf>
    <xf numFmtId="3" fontId="16" fillId="5" borderId="44" xfId="0" quotePrefix="1" applyNumberFormat="1" applyFont="1" applyFill="1" applyBorder="1" applyAlignment="1">
      <alignment horizontal="center" vertical="center" wrapText="1" readingOrder="1"/>
    </xf>
    <xf numFmtId="3" fontId="16" fillId="7" borderId="16" xfId="0" applyNumberFormat="1" applyFont="1" applyFill="1" applyBorder="1" applyAlignment="1">
      <alignment horizontal="center" vertical="center" wrapText="1" readingOrder="1"/>
    </xf>
    <xf numFmtId="3" fontId="15" fillId="5" borderId="45" xfId="0" applyNumberFormat="1" applyFont="1" applyFill="1" applyBorder="1" applyAlignment="1">
      <alignment horizontal="center" vertical="center" wrapText="1" readingOrder="1"/>
    </xf>
    <xf numFmtId="49" fontId="15" fillId="0" borderId="16" xfId="0" applyNumberFormat="1" applyFont="1" applyBorder="1" applyAlignment="1">
      <alignment horizontal="center" vertical="center" wrapText="1" readingOrder="1"/>
    </xf>
    <xf numFmtId="0" fontId="15" fillId="0" borderId="16" xfId="0" applyFont="1" applyBorder="1" applyAlignment="1">
      <alignment horizontal="center" vertical="center" wrapText="1" readingOrder="1"/>
    </xf>
    <xf numFmtId="3" fontId="15" fillId="10" borderId="17" xfId="0" applyNumberFormat="1" applyFont="1" applyFill="1" applyBorder="1" applyAlignment="1">
      <alignment horizontal="center" vertical="center" wrapText="1" readingOrder="1"/>
    </xf>
    <xf numFmtId="0" fontId="15" fillId="0" borderId="3" xfId="0" applyFont="1" applyBorder="1" applyAlignment="1">
      <alignment horizontal="center" vertical="center" wrapText="1"/>
    </xf>
    <xf numFmtId="3" fontId="16" fillId="5" borderId="46" xfId="0" quotePrefix="1" applyNumberFormat="1" applyFont="1" applyFill="1" applyBorder="1" applyAlignment="1">
      <alignment horizontal="center" vertical="center" wrapText="1" readingOrder="1"/>
    </xf>
    <xf numFmtId="3" fontId="16" fillId="7" borderId="39" xfId="0" applyNumberFormat="1" applyFont="1" applyFill="1" applyBorder="1" applyAlignment="1">
      <alignment horizontal="center" vertical="center" wrapText="1" readingOrder="1"/>
    </xf>
    <xf numFmtId="3" fontId="15" fillId="5" borderId="47" xfId="0" applyNumberFormat="1" applyFont="1" applyFill="1" applyBorder="1" applyAlignment="1">
      <alignment horizontal="center" vertical="center" wrapText="1" readingOrder="1"/>
    </xf>
    <xf numFmtId="166" fontId="2" fillId="0" borderId="1" xfId="0" applyNumberFormat="1" applyFont="1" applyBorder="1" applyAlignment="1">
      <alignment horizontal="center" vertical="center" wrapText="1" readingOrder="1"/>
    </xf>
    <xf numFmtId="166" fontId="1" fillId="0" borderId="1" xfId="0" applyNumberFormat="1" applyFont="1" applyBorder="1" applyAlignment="1">
      <alignment horizontal="center" vertical="center" wrapText="1" readingOrder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18" fillId="8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4">
    <dxf>
      <fill>
        <patternFill patternType="lightGray"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253999</xdr:colOff>
      <xdr:row>1</xdr:row>
      <xdr:rowOff>177801</xdr:rowOff>
    </xdr:from>
    <xdr:to>
      <xdr:col>32</xdr:col>
      <xdr:colOff>211667</xdr:colOff>
      <xdr:row>7</xdr:row>
      <xdr:rowOff>190501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582399" y="372534"/>
          <a:ext cx="4326468" cy="11811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400" b="1"/>
            <a:t>INTRODUCTION:</a:t>
          </a:r>
        </a:p>
        <a:p>
          <a:pPr algn="l"/>
          <a:r>
            <a:rPr lang="en-US" sz="1200"/>
            <a:t>The Purpose of this spreadsheet</a:t>
          </a:r>
          <a:r>
            <a:rPr lang="en-US" sz="1200" baseline="0"/>
            <a:t> is to track Ammo at a Battalion or Company for training events or even annual ammo allocaations.   This spreadsheet will give a clear picture of ammo allocations and expenditures to the BN Commander.  </a:t>
          </a:r>
          <a:endParaRPr lang="en-US" sz="1200"/>
        </a:p>
      </xdr:txBody>
    </xdr:sp>
    <xdr:clientData/>
  </xdr:twoCellAnchor>
  <xdr:twoCellAnchor>
    <xdr:from>
      <xdr:col>4</xdr:col>
      <xdr:colOff>647700</xdr:colOff>
      <xdr:row>18</xdr:row>
      <xdr:rowOff>76199</xdr:rowOff>
    </xdr:from>
    <xdr:to>
      <xdr:col>8</xdr:col>
      <xdr:colOff>16933</xdr:colOff>
      <xdr:row>25</xdr:row>
      <xdr:rowOff>84667</xdr:rowOff>
    </xdr:to>
    <xdr:sp macro="" textlink="">
      <xdr:nvSpPr>
        <xdr:cNvPr id="5" name="Snip Single Corner 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454900" y="4224866"/>
          <a:ext cx="1739900" cy="1905001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200" b="1"/>
            <a:t>% Expended</a:t>
          </a:r>
          <a:r>
            <a:rPr lang="en-US" sz="1200" b="1" baseline="0"/>
            <a:t> </a:t>
          </a:r>
          <a:r>
            <a:rPr lang="en-US" sz="1100" baseline="0"/>
            <a:t>is equal to total ammo on hand divided by the total expended.  This is for Total BN ammunition drawn and does not reflect specific Company's  expenditure percentages.</a:t>
          </a:r>
          <a:endParaRPr lang="en-US" sz="1100"/>
        </a:p>
      </xdr:txBody>
    </xdr:sp>
    <xdr:clientData/>
  </xdr:twoCellAnchor>
  <xdr:twoCellAnchor>
    <xdr:from>
      <xdr:col>5</xdr:col>
      <xdr:colOff>508000</xdr:colOff>
      <xdr:row>15</xdr:row>
      <xdr:rowOff>25400</xdr:rowOff>
    </xdr:from>
    <xdr:to>
      <xdr:col>5</xdr:col>
      <xdr:colOff>730250</xdr:colOff>
      <xdr:row>18</xdr:row>
      <xdr:rowOff>76199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>
          <a:stCxn id="5" idx="3"/>
        </xdr:cNvCxnSpPr>
      </xdr:nvCxnSpPr>
      <xdr:spPr>
        <a:xfrm flipH="1" flipV="1">
          <a:off x="8102600" y="3361267"/>
          <a:ext cx="222250" cy="863599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444500</xdr:colOff>
      <xdr:row>11</xdr:row>
      <xdr:rowOff>241300</xdr:rowOff>
    </xdr:from>
    <xdr:to>
      <xdr:col>15</xdr:col>
      <xdr:colOff>552164</xdr:colOff>
      <xdr:row>17</xdr:row>
      <xdr:rowOff>76200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pSpPr/>
      </xdr:nvGrpSpPr>
      <xdr:grpSpPr>
        <a:xfrm>
          <a:off x="7387590" y="2607310"/>
          <a:ext cx="3722084" cy="1431290"/>
          <a:chOff x="12204700" y="2590800"/>
          <a:chExt cx="3556000" cy="1790700"/>
        </a:xfrm>
      </xdr:grpSpPr>
      <xdr:sp macro="" textlink="">
        <xdr:nvSpPr>
          <xdr:cNvPr id="20" name="Snip Single Corner Rectangle 19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SpPr/>
        </xdr:nvSpPr>
        <xdr:spPr>
          <a:xfrm flipH="1">
            <a:off x="12700000" y="3136900"/>
            <a:ext cx="3060700" cy="1244600"/>
          </a:xfrm>
          <a:prstGeom prst="snip1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horz" rtlCol="0" anchor="ctr" anchorCtr="0"/>
          <a:lstStyle/>
          <a:p>
            <a:pPr algn="l"/>
            <a:endParaRPr lang="en-US" sz="1100" b="0"/>
          </a:p>
        </xdr:txBody>
      </xdr:sp>
      <xdr:cxnSp macro="">
        <xdr:nvCxnSpPr>
          <xdr:cNvPr id="21" name="Straight Arrow Connector 20">
            <a:extLst>
              <a:ext uri="{FF2B5EF4-FFF2-40B4-BE49-F238E27FC236}">
                <a16:creationId xmlns:a16="http://schemas.microsoft.com/office/drawing/2014/main" id="{00000000-0008-0000-0000-000015000000}"/>
              </a:ext>
            </a:extLst>
          </xdr:cNvPr>
          <xdr:cNvCxnSpPr>
            <a:stCxn id="20" idx="0"/>
          </xdr:cNvCxnSpPr>
        </xdr:nvCxnSpPr>
        <xdr:spPr>
          <a:xfrm flipH="1" flipV="1">
            <a:off x="12204700" y="2590800"/>
            <a:ext cx="495300" cy="1168400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4" name="TextBox 23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SpPr txBox="1"/>
        </xdr:nvSpPr>
        <xdr:spPr>
          <a:xfrm>
            <a:off x="12788900" y="3175001"/>
            <a:ext cx="2897605" cy="8932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CO TURN-IN</a:t>
            </a:r>
            <a:endParaRPr lang="en-US">
              <a:solidFill>
                <a:schemeClr val="bg1"/>
              </a:solidFill>
            </a:endParaRPr>
          </a:p>
          <a:p>
            <a:r>
              <a:rPr lang="en-US" sz="1100" b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Calculated from the Hand Receipt Tracker upon verification that the Company had completed the range and has it recorded on a turn in document.</a:t>
            </a:r>
            <a:endParaRPr lang="en-US" sz="1100" b="0">
              <a:solidFill>
                <a:schemeClr val="bg1"/>
              </a:solidFill>
              <a:latin typeface="+mn-lt"/>
              <a:ea typeface="+mn-ea"/>
              <a:cs typeface="+mn-cs"/>
            </a:endParaRPr>
          </a:p>
          <a:p>
            <a:endParaRPr lang="en-US" sz="1100"/>
          </a:p>
        </xdr:txBody>
      </xdr:sp>
    </xdr:grpSp>
    <xdr:clientData/>
  </xdr:twoCellAnchor>
  <xdr:twoCellAnchor>
    <xdr:from>
      <xdr:col>7</xdr:col>
      <xdr:colOff>211668</xdr:colOff>
      <xdr:row>11</xdr:row>
      <xdr:rowOff>228600</xdr:rowOff>
    </xdr:from>
    <xdr:to>
      <xdr:col>13</xdr:col>
      <xdr:colOff>723900</xdr:colOff>
      <xdr:row>24</xdr:row>
      <xdr:rowOff>4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pSpPr/>
      </xdr:nvGrpSpPr>
      <xdr:grpSpPr>
        <a:xfrm>
          <a:off x="5668858" y="2590800"/>
          <a:ext cx="4529242" cy="3238504"/>
          <a:chOff x="11746961" y="1323950"/>
          <a:chExt cx="4394738" cy="2566757"/>
        </a:xfrm>
      </xdr:grpSpPr>
      <xdr:sp macro="" textlink="">
        <xdr:nvSpPr>
          <xdr:cNvPr id="30" name="Snip Single Corner Rectangle 29">
            <a:extLst>
              <a:ext uri="{FF2B5EF4-FFF2-40B4-BE49-F238E27FC236}">
                <a16:creationId xmlns:a16="http://schemas.microsoft.com/office/drawing/2014/main" id="{00000000-0008-0000-0000-00001E000000}"/>
              </a:ext>
            </a:extLst>
          </xdr:cNvPr>
          <xdr:cNvSpPr/>
        </xdr:nvSpPr>
        <xdr:spPr>
          <a:xfrm flipH="1">
            <a:off x="12699999" y="3207762"/>
            <a:ext cx="3441700" cy="659324"/>
          </a:xfrm>
          <a:prstGeom prst="snip1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vert="horz" rtlCol="0" anchor="ctr" anchorCtr="0"/>
          <a:lstStyle/>
          <a:p>
            <a:pPr algn="l"/>
            <a:endParaRPr lang="en-US" sz="1100" b="0"/>
          </a:p>
        </xdr:txBody>
      </xdr:sp>
      <xdr:cxnSp macro="">
        <xdr:nvCxnSpPr>
          <xdr:cNvPr id="31" name="Straight Arrow Connector 30">
            <a:extLst>
              <a:ext uri="{FF2B5EF4-FFF2-40B4-BE49-F238E27FC236}">
                <a16:creationId xmlns:a16="http://schemas.microsoft.com/office/drawing/2014/main" id="{00000000-0008-0000-0000-00001F000000}"/>
              </a:ext>
            </a:extLst>
          </xdr:cNvPr>
          <xdr:cNvCxnSpPr>
            <a:stCxn id="30" idx="0"/>
          </xdr:cNvCxnSpPr>
        </xdr:nvCxnSpPr>
        <xdr:spPr>
          <a:xfrm flipH="1" flipV="1">
            <a:off x="11746961" y="1323950"/>
            <a:ext cx="953038" cy="2213475"/>
          </a:xfrm>
          <a:prstGeom prst="straightConnector1">
            <a:avLst/>
          </a:prstGeom>
          <a:ln w="38100"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000-000020000000}"/>
              </a:ext>
            </a:extLst>
          </xdr:cNvPr>
          <xdr:cNvSpPr txBox="1"/>
        </xdr:nvSpPr>
        <xdr:spPr>
          <a:xfrm>
            <a:off x="12801600" y="3219568"/>
            <a:ext cx="3263900" cy="671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sz="1100" b="1">
                <a:solidFill>
                  <a:schemeClr val="bg1"/>
                </a:solidFill>
                <a:latin typeface="+mn-lt"/>
                <a:ea typeface="+mn-ea"/>
                <a:cs typeface="+mn-cs"/>
              </a:rPr>
              <a:t>ISSUED</a:t>
            </a:r>
            <a:r>
              <a:rPr lang="en-US" sz="1100" b="1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 TO CO</a:t>
            </a:r>
            <a:endParaRPr lang="en-US">
              <a:solidFill>
                <a:schemeClr val="bg1"/>
              </a:solidFill>
            </a:endParaRPr>
          </a:p>
          <a:p>
            <a:r>
              <a:rPr lang="en-US" sz="1100" b="0" baseline="0">
                <a:solidFill>
                  <a:schemeClr val="bg1"/>
                </a:solidFill>
                <a:latin typeface="+mn-lt"/>
                <a:ea typeface="+mn-ea"/>
                <a:cs typeface="+mn-cs"/>
              </a:rPr>
              <a:t>Calculated from "Ammo_Hand_Receipt" worksheet for by Company for a specific DODIC for each row.</a:t>
            </a:r>
            <a:endParaRPr lang="en-US" sz="1100"/>
          </a:p>
        </xdr:txBody>
      </xdr:sp>
    </xdr:grpSp>
    <xdr:clientData/>
  </xdr:twoCellAnchor>
  <xdr:twoCellAnchor>
    <xdr:from>
      <xdr:col>9</xdr:col>
      <xdr:colOff>304800</xdr:colOff>
      <xdr:row>5</xdr:row>
      <xdr:rowOff>76200</xdr:rowOff>
    </xdr:from>
    <xdr:to>
      <xdr:col>15</xdr:col>
      <xdr:colOff>50800</xdr:colOff>
      <xdr:row>9</xdr:row>
      <xdr:rowOff>165100</xdr:rowOff>
    </xdr:to>
    <xdr:sp macro="" textlink="">
      <xdr:nvSpPr>
        <xdr:cNvPr id="41" name="Snip Single Corner Rectangle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 flipH="1" flipV="1">
          <a:off x="12788900" y="1092200"/>
          <a:ext cx="3213100" cy="901700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rtlCol="0" anchor="ctr" anchorCtr="0"/>
        <a:lstStyle/>
        <a:p>
          <a:pPr algn="l"/>
          <a:endParaRPr lang="en-US" sz="1100" b="0"/>
        </a:p>
      </xdr:txBody>
    </xdr:sp>
    <xdr:clientData/>
  </xdr:twoCellAnchor>
  <xdr:twoCellAnchor>
    <xdr:from>
      <xdr:col>9</xdr:col>
      <xdr:colOff>317500</xdr:colOff>
      <xdr:row>5</xdr:row>
      <xdr:rowOff>63500</xdr:rowOff>
    </xdr:from>
    <xdr:to>
      <xdr:col>15</xdr:col>
      <xdr:colOff>114300</xdr:colOff>
      <xdr:row>10</xdr:row>
      <xdr:rowOff>228600</xdr:rowOff>
    </xdr:to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/>
      </xdr:nvSpPr>
      <xdr:spPr>
        <a:xfrm>
          <a:off x="12801600" y="1079500"/>
          <a:ext cx="3263900" cy="1193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>
              <a:solidFill>
                <a:schemeClr val="bg1"/>
              </a:solidFill>
              <a:latin typeface="+mn-lt"/>
              <a:ea typeface="+mn-ea"/>
              <a:cs typeface="+mn-cs"/>
            </a:rPr>
            <a:t>EXPENDED</a:t>
          </a:r>
          <a:endParaRPr lang="en-US">
            <a:solidFill>
              <a:schemeClr val="bg1"/>
            </a:solidFill>
          </a:endParaRPr>
        </a:p>
        <a:p>
          <a:r>
            <a:rPr lang="en-US" sz="1100" b="0" baseline="0">
              <a:solidFill>
                <a:schemeClr val="bg1"/>
              </a:solidFill>
              <a:latin typeface="+mn-lt"/>
              <a:ea typeface="+mn-ea"/>
              <a:cs typeface="+mn-cs"/>
            </a:rPr>
            <a:t>Running total of company expended ammunition, based on what the company turns in.  Automatically calculates for 100% expenditure of draw, unless turn-in column data is entered.</a:t>
          </a:r>
          <a:endParaRPr lang="en-US" sz="1100" b="0">
            <a:solidFill>
              <a:schemeClr val="bg1"/>
            </a:solidFill>
            <a:latin typeface="+mn-lt"/>
            <a:ea typeface="+mn-ea"/>
            <a:cs typeface="+mn-cs"/>
          </a:endParaRPr>
        </a:p>
        <a:p>
          <a:endParaRPr lang="en-US" sz="1100"/>
        </a:p>
      </xdr:txBody>
    </xdr:sp>
    <xdr:clientData/>
  </xdr:twoCellAnchor>
  <xdr:twoCellAnchor>
    <xdr:from>
      <xdr:col>8</xdr:col>
      <xdr:colOff>736600</xdr:colOff>
      <xdr:row>7</xdr:row>
      <xdr:rowOff>120650</xdr:rowOff>
    </xdr:from>
    <xdr:to>
      <xdr:col>9</xdr:col>
      <xdr:colOff>304800</xdr:colOff>
      <xdr:row>10</xdr:row>
      <xdr:rowOff>266700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CxnSpPr>
          <a:stCxn id="41" idx="0"/>
        </xdr:cNvCxnSpPr>
      </xdr:nvCxnSpPr>
      <xdr:spPr>
        <a:xfrm flipH="1">
          <a:off x="12395200" y="1543050"/>
          <a:ext cx="393700" cy="768350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905932</xdr:colOff>
      <xdr:row>2</xdr:row>
      <xdr:rowOff>0</xdr:rowOff>
    </xdr:from>
    <xdr:to>
      <xdr:col>4</xdr:col>
      <xdr:colOff>770466</xdr:colOff>
      <xdr:row>9</xdr:row>
      <xdr:rowOff>110067</xdr:rowOff>
    </xdr:to>
    <xdr:sp macro="" textlink="">
      <xdr:nvSpPr>
        <xdr:cNvPr id="2" name="Snip Single Corner Rectangle 4">
          <a:extLst>
            <a:ext uri="{FF2B5EF4-FFF2-40B4-BE49-F238E27FC236}">
              <a16:creationId xmlns:a16="http://schemas.microsoft.com/office/drawing/2014/main" id="{CCA4F885-4213-4412-87DC-9E5BA2EC4CAB}"/>
            </a:ext>
          </a:extLst>
        </xdr:cNvPr>
        <xdr:cNvSpPr/>
      </xdr:nvSpPr>
      <xdr:spPr>
        <a:xfrm flipH="1">
          <a:off x="5579532" y="389467"/>
          <a:ext cx="3056467" cy="1473200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200"/>
            <a:t>In U.S. Army and Department of Defense (DoD) terminology, </a:t>
          </a:r>
          <a:r>
            <a:rPr lang="en-US" sz="1200" b="1"/>
            <a:t>DODIC</a:t>
          </a:r>
          <a:r>
            <a:rPr lang="en-US" sz="1200"/>
            <a:t> stands for </a:t>
          </a:r>
          <a:r>
            <a:rPr lang="en-US" sz="1200" b="1"/>
            <a:t>Department of Defense Identification Code</a:t>
          </a:r>
          <a:r>
            <a:rPr lang="en-US" sz="1200"/>
            <a:t>. It is a four-character alphanumeric code used to identify and classify ammunition and explosive items.</a:t>
          </a:r>
          <a:endParaRPr lang="en-US" sz="1100"/>
        </a:p>
      </xdr:txBody>
    </xdr:sp>
    <xdr:clientData/>
  </xdr:twoCellAnchor>
  <xdr:twoCellAnchor>
    <xdr:from>
      <xdr:col>0</xdr:col>
      <xdr:colOff>478367</xdr:colOff>
      <xdr:row>3</xdr:row>
      <xdr:rowOff>93133</xdr:rowOff>
    </xdr:from>
    <xdr:to>
      <xdr:col>1</xdr:col>
      <xdr:colOff>897467</xdr:colOff>
      <xdr:row>10</xdr:row>
      <xdr:rowOff>46567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0894992-EE44-43BE-88B2-8290151C2A2C}"/>
            </a:ext>
          </a:extLst>
        </xdr:cNvPr>
        <xdr:cNvCxnSpPr/>
      </xdr:nvCxnSpPr>
      <xdr:spPr>
        <a:xfrm flipH="1">
          <a:off x="4542367" y="677333"/>
          <a:ext cx="1028700" cy="1325034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105833</xdr:colOff>
      <xdr:row>18</xdr:row>
      <xdr:rowOff>33866</xdr:rowOff>
    </xdr:from>
    <xdr:to>
      <xdr:col>2</xdr:col>
      <xdr:colOff>84667</xdr:colOff>
      <xdr:row>25</xdr:row>
      <xdr:rowOff>42334</xdr:rowOff>
    </xdr:to>
    <xdr:sp macro="" textlink="">
      <xdr:nvSpPr>
        <xdr:cNvPr id="16" name="Snip Single Corner Rectangle 4">
          <a:extLst>
            <a:ext uri="{FF2B5EF4-FFF2-40B4-BE49-F238E27FC236}">
              <a16:creationId xmlns:a16="http://schemas.microsoft.com/office/drawing/2014/main" id="{0E4DFD1E-09BB-48BE-83F5-56D8F381773B}"/>
            </a:ext>
          </a:extLst>
        </xdr:cNvPr>
        <xdr:cNvSpPr/>
      </xdr:nvSpPr>
      <xdr:spPr>
        <a:xfrm>
          <a:off x="3721100" y="4182533"/>
          <a:ext cx="1739900" cy="1905001"/>
        </a:xfrm>
        <a:prstGeom prst="snip1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t"/>
        <a:lstStyle/>
        <a:p>
          <a:pPr algn="l"/>
          <a:r>
            <a:rPr lang="en-US" sz="1200" b="1"/>
            <a:t>Ammo O/H is what the BN has been issued - expended</a:t>
          </a:r>
          <a:r>
            <a:rPr lang="en-US" sz="1200" b="1" baseline="0"/>
            <a:t> + turned in by Company.  BN will turn in entire Draw DOC# at the end of training.</a:t>
          </a:r>
          <a:endParaRPr lang="en-US" sz="1100"/>
        </a:p>
      </xdr:txBody>
    </xdr:sp>
    <xdr:clientData/>
  </xdr:twoCellAnchor>
  <xdr:twoCellAnchor>
    <xdr:from>
      <xdr:col>1</xdr:col>
      <xdr:colOff>338666</xdr:colOff>
      <xdr:row>11</xdr:row>
      <xdr:rowOff>8467</xdr:rowOff>
    </xdr:from>
    <xdr:to>
      <xdr:col>3</xdr:col>
      <xdr:colOff>101600</xdr:colOff>
      <xdr:row>17</xdr:row>
      <xdr:rowOff>228600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9D4EBDD5-6071-4348-9649-D00AB8F215F4}"/>
            </a:ext>
          </a:extLst>
        </xdr:cNvPr>
        <xdr:cNvCxnSpPr/>
      </xdr:nvCxnSpPr>
      <xdr:spPr>
        <a:xfrm flipV="1">
          <a:off x="3953933" y="2260600"/>
          <a:ext cx="2167467" cy="1845733"/>
        </a:xfrm>
        <a:prstGeom prst="straightConnector1">
          <a:avLst/>
        </a:prstGeom>
        <a:ln w="3810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ahan, William E CDT 2027" refreshedDate="45680.067477199074" createdVersion="8" refreshedVersion="8" minRefreshableVersion="3" recordCount="6" xr:uid="{7B2E9ED1-398E-4D36-AEE5-67E5E9E0FB6B}">
  <cacheSource type="worksheet">
    <worksheetSource ref="D1:L7" sheet="Monahan_BN_Rollup"/>
  </cacheSource>
  <cacheFields count="9">
    <cacheField name="DODIC" numFmtId="49">
      <sharedItems count="6">
        <s v="A059"/>
        <s v="A064"/>
        <s v="A062"/>
        <s v="A143"/>
        <s v="L601"/>
        <s v="L306"/>
      </sharedItems>
    </cacheField>
    <cacheField name="NOMENCLATURE " numFmtId="0">
      <sharedItems/>
    </cacheField>
    <cacheField name="Issue to BN" numFmtId="3">
      <sharedItems containsSemiMixedTypes="0" containsString="0" containsNumber="1" containsInteger="1" minValue="0" maxValue="71000"/>
    </cacheField>
    <cacheField name="Ammo O/H " numFmtId="3">
      <sharedItems containsSemiMixedTypes="0" containsString="0" containsNumber="1" containsInteger="1" minValue="0" maxValue="8300"/>
    </cacheField>
    <cacheField name="Total Expended" numFmtId="3">
      <sharedItems containsSemiMixedTypes="0" containsString="0" containsNumber="1" containsInteger="1" minValue="0" maxValue="62700"/>
    </cacheField>
    <cacheField name="BN % Expended" numFmtId="164">
      <sharedItems containsMixedTypes="1" containsNumber="1" minValue="0.25555555555555554" maxValue="0.91666666666666663"/>
    </cacheField>
    <cacheField name="A CO Issued" numFmtId="3">
      <sharedItems containsSemiMixedTypes="0" containsString="0" containsNumber="1" containsInteger="1" minValue="0" maxValue="62000"/>
    </cacheField>
    <cacheField name="A CO Expended" numFmtId="3">
      <sharedItems containsSemiMixedTypes="0" containsString="0" containsNumber="1" containsInteger="1" minValue="0" maxValue="54600"/>
    </cacheField>
    <cacheField name="A CO Turn-in" numFmtId="3">
      <sharedItems containsSemiMixedTypes="0" containsString="0" containsNumber="1" containsInteger="1" minValue="0" maxValue="74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ahan, William E CDT 2027" refreshedDate="45680.069532060188" createdVersion="8" refreshedVersion="8" minRefreshableVersion="3" recordCount="6" xr:uid="{7805D453-BE7A-4DE5-835F-B4A8E94658C9}">
  <cacheSource type="worksheet">
    <worksheetSource ref="D1:O7" sheet="Monahan_BN_Rollup"/>
  </cacheSource>
  <cacheFields count="12">
    <cacheField name="DODIC" numFmtId="49">
      <sharedItems count="6">
        <s v="A059"/>
        <s v="A064"/>
        <s v="A062"/>
        <s v="A143"/>
        <s v="L601"/>
        <s v="L306"/>
      </sharedItems>
    </cacheField>
    <cacheField name="NOMENCLATURE " numFmtId="0">
      <sharedItems/>
    </cacheField>
    <cacheField name="Issue to BN" numFmtId="3">
      <sharedItems containsSemiMixedTypes="0" containsString="0" containsNumber="1" containsInteger="1" minValue="0" maxValue="71000"/>
    </cacheField>
    <cacheField name="Ammo O/H " numFmtId="3">
      <sharedItems containsSemiMixedTypes="0" containsString="0" containsNumber="1" containsInteger="1" minValue="0" maxValue="8300"/>
    </cacheField>
    <cacheField name="Total Expended" numFmtId="3">
      <sharedItems containsSemiMixedTypes="0" containsString="0" containsNumber="1" containsInteger="1" minValue="0" maxValue="62700"/>
    </cacheField>
    <cacheField name="BN % Expended" numFmtId="164">
      <sharedItems containsMixedTypes="1" containsNumber="1" minValue="0.25555555555555554" maxValue="0.91666666666666663"/>
    </cacheField>
    <cacheField name="A CO Issued" numFmtId="3">
      <sharedItems containsSemiMixedTypes="0" containsString="0" containsNumber="1" containsInteger="1" minValue="0" maxValue="62000"/>
    </cacheField>
    <cacheField name="A CO Expended" numFmtId="3">
      <sharedItems containsSemiMixedTypes="0" containsString="0" containsNumber="1" containsInteger="1" minValue="0" maxValue="54600"/>
    </cacheField>
    <cacheField name="A CO Turn-in" numFmtId="3">
      <sharedItems containsSemiMixedTypes="0" containsString="0" containsNumber="1" containsInteger="1" minValue="0" maxValue="7400"/>
    </cacheField>
    <cacheField name="B CO Issued" numFmtId="3">
      <sharedItems containsSemiMixedTypes="0" containsString="0" containsNumber="1" containsInteger="1" minValue="0" maxValue="14400"/>
    </cacheField>
    <cacheField name="B CO Expended" numFmtId="3">
      <sharedItems containsSemiMixedTypes="0" containsString="0" containsNumber="1" containsInteger="1" minValue="0" maxValue="13400"/>
    </cacheField>
    <cacheField name="B CO  Turn-in" numFmtId="3">
      <sharedItems containsSemiMixedTypes="0" containsString="0" containsNumber="1" containsInteger="1" minValue="0" maxValue="4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CTG, 5.56MM BALL F/M16A2 "/>
    <n v="71000"/>
    <n v="8300"/>
    <n v="62700"/>
    <n v="0.88309859154929582"/>
    <n v="62000"/>
    <n v="54600"/>
    <n v="7400"/>
  </r>
  <r>
    <x v="1"/>
    <s v="CTG,  5.56MM BALL TR 4/1 "/>
    <n v="0"/>
    <n v="0"/>
    <n v="0"/>
    <s v=""/>
    <n v="0"/>
    <n v="0"/>
    <n v="0"/>
  </r>
  <r>
    <x v="2"/>
    <s v="CTG, 5.56MM BALL LKD F/S "/>
    <n v="9000"/>
    <n v="6700"/>
    <n v="2300"/>
    <n v="0.25555555555555554"/>
    <n v="4000"/>
    <n v="1300"/>
    <n v="2700"/>
  </r>
  <r>
    <x v="3"/>
    <s v="CTG, 7.62MM BALL M80 LNK "/>
    <n v="32400"/>
    <n v="5200"/>
    <n v="27200"/>
    <n v="0.83950617283950613"/>
    <n v="18000"/>
    <n v="13800"/>
    <n v="4200"/>
  </r>
  <r>
    <x v="4"/>
    <s v="SIM, HAND GREN "/>
    <n v="12"/>
    <n v="1"/>
    <n v="11"/>
    <n v="0.91666666666666663"/>
    <n v="12"/>
    <n v="11"/>
    <n v="1"/>
  </r>
  <r>
    <x v="5"/>
    <s v="SIG, ILLUM RS CLUSTER M1 "/>
    <n v="13"/>
    <n v="6"/>
    <n v="7"/>
    <n v="0.53846153846153844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s v="CTG, 5.56MM BALL F/M16A2 "/>
    <n v="71000"/>
    <n v="8300"/>
    <n v="62700"/>
    <n v="0.88309859154929582"/>
    <n v="62000"/>
    <n v="54600"/>
    <n v="7400"/>
    <n v="9000"/>
    <n v="8100"/>
    <n v="900"/>
  </r>
  <r>
    <x v="1"/>
    <s v="CTG,  5.56MM BALL TR 4/1 "/>
    <n v="0"/>
    <n v="0"/>
    <n v="0"/>
    <s v=""/>
    <n v="0"/>
    <n v="0"/>
    <n v="0"/>
    <n v="0"/>
    <n v="0"/>
    <n v="0"/>
  </r>
  <r>
    <x v="2"/>
    <s v="CTG, 5.56MM BALL LKD F/S "/>
    <n v="9000"/>
    <n v="6700"/>
    <n v="2300"/>
    <n v="0.25555555555555554"/>
    <n v="4000"/>
    <n v="1300"/>
    <n v="2700"/>
    <n v="5000"/>
    <n v="1000"/>
    <n v="4000"/>
  </r>
  <r>
    <x v="3"/>
    <s v="CTG, 7.62MM BALL M80 LNK "/>
    <n v="32400"/>
    <n v="5200"/>
    <n v="27200"/>
    <n v="0.83950617283950613"/>
    <n v="18000"/>
    <n v="13800"/>
    <n v="4200"/>
    <n v="14400"/>
    <n v="13400"/>
    <n v="1000"/>
  </r>
  <r>
    <x v="4"/>
    <s v="SIM, HAND GREN "/>
    <n v="12"/>
    <n v="1"/>
    <n v="11"/>
    <n v="0.91666666666666663"/>
    <n v="12"/>
    <n v="11"/>
    <n v="1"/>
    <n v="0"/>
    <n v="0"/>
    <n v="0"/>
  </r>
  <r>
    <x v="5"/>
    <s v="SIG, ILLUM RS CLUSTER M1 "/>
    <n v="13"/>
    <n v="6"/>
    <n v="7"/>
    <n v="0.53846153846153844"/>
    <n v="0"/>
    <n v="0"/>
    <n v="0"/>
    <n v="13"/>
    <n v="7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512AD-B12F-4F78-9C96-1A9DF585739A}" name="PivotTable2" cacheId="10" applyNumberFormats="0" applyBorderFormats="0" applyFontFormats="0" applyPatternFormats="0" applyAlignmentFormats="0" applyWidthHeightFormats="1" dataCaption="Values" showMissing="0" updatedVersion="8" minRefreshableVersion="3" useAutoFormatting="1" itemPrintTitles="1" createdVersion="8" indent="0" outline="1" outlineData="1" multipleFieldFilters="0">
  <location ref="R15:U20" firstHeaderRow="0" firstDataRow="1" firstDataCol="1"/>
  <pivotFields count="12">
    <pivotField axis="axisRow" showAll="0">
      <items count="7">
        <item x="0"/>
        <item x="2"/>
        <item h="1" x="1"/>
        <item x="3"/>
        <item x="5"/>
        <item h="1" x="4"/>
        <item t="default"/>
      </items>
    </pivotField>
    <pivotField showAll="0"/>
    <pivotField numFmtId="3" showAll="0"/>
    <pivotField numFmtId="3" showAll="0"/>
    <pivotField numFmtId="3" showAll="0"/>
    <pivotField showAll="0"/>
    <pivotField numFmtId="3" showAll="0"/>
    <pivotField numFmtId="3" showAll="0"/>
    <pivotField numFmtId="3"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5">
    <i>
      <x/>
    </i>
    <i>
      <x v="1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 CO Issued" fld="9" baseField="0" baseItem="0" numFmtId="3"/>
    <dataField name="Sum of B CO Expended" fld="10" baseField="0" baseItem="0" numFmtId="3"/>
    <dataField name="Sum of B CO  Turn-in" fld="1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21A519-B4F8-49CF-BB21-E31B8EC63AF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4:U10" firstHeaderRow="0" firstDataRow="1" firstDataCol="1"/>
  <pivotFields count="9">
    <pivotField axis="axisRow" showAll="0">
      <items count="7">
        <item x="0"/>
        <item x="2"/>
        <item x="1"/>
        <item x="3"/>
        <item h="1" x="5"/>
        <item x="4"/>
        <item t="default"/>
      </items>
    </pivotField>
    <pivotField showAll="0"/>
    <pivotField numFmtId="3" showAll="0"/>
    <pivotField numFmtId="3" showAll="0"/>
    <pivotField numFmtId="3" showAll="0"/>
    <pivotField showAll="0"/>
    <pivotField dataField="1" numFmtId="3" showAll="0"/>
    <pivotField dataField="1" numFmtId="3" showAll="0"/>
    <pivotField dataField="1" numFmtId="3" showAll="0"/>
  </pivotFields>
  <rowFields count="1">
    <field x="0"/>
  </rowFields>
  <rowItems count="6">
    <i>
      <x/>
    </i>
    <i>
      <x v="1"/>
    </i>
    <i>
      <x v="2"/>
    </i>
    <i>
      <x v="3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A CO Issued" fld="6" baseField="0" baseItem="0" numFmtId="3"/>
    <dataField name="Sum of A CO Expended" fld="7" baseField="0" baseItem="0" numFmtId="3"/>
    <dataField name="Sum of A CO Turn-in" fld="8" baseField="0" baseItem="0" numFmtId="3"/>
  </dataFields>
  <pivotTableStyleInfo name="PivotStyleLight1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84"/>
  <sheetViews>
    <sheetView zoomScale="75" zoomScaleNormal="75" workbookViewId="0">
      <selection activeCell="D38" sqref="D38"/>
    </sheetView>
  </sheetViews>
  <sheetFormatPr defaultColWidth="8.77734375" defaultRowHeight="14.4" x14ac:dyDescent="0.3"/>
  <cols>
    <col min="2" max="2" width="25.109375" bestFit="1" customWidth="1"/>
    <col min="3" max="3" width="9.109375" customWidth="1"/>
    <col min="4" max="6" width="11.33203125" style="4" customWidth="1"/>
    <col min="7" max="7" width="2" style="15" customWidth="1"/>
    <col min="8" max="8" width="9.33203125" style="16" customWidth="1"/>
    <col min="9" max="9" width="12.33203125" style="16" customWidth="1"/>
    <col min="10" max="10" width="13" style="16" customWidth="1"/>
    <col min="11" max="11" width="2.109375" style="15" customWidth="1"/>
    <col min="12" max="12" width="9.109375" style="16" customWidth="1"/>
    <col min="13" max="13" width="12.33203125" style="16" customWidth="1"/>
    <col min="14" max="14" width="13" style="16" customWidth="1"/>
    <col min="15" max="15" width="2.44140625" style="15" customWidth="1"/>
    <col min="16" max="16" width="9.44140625" style="16" customWidth="1"/>
    <col min="17" max="17" width="12.33203125" style="16" customWidth="1"/>
    <col min="18" max="18" width="13" style="16" customWidth="1"/>
    <col min="19" max="19" width="2.44140625" style="15" customWidth="1"/>
    <col min="20" max="20" width="9.109375" style="16" hidden="1" customWidth="1"/>
    <col min="21" max="21" width="12.33203125" style="16" hidden="1" customWidth="1"/>
    <col min="22" max="22" width="13" style="16" hidden="1" customWidth="1"/>
    <col min="23" max="23" width="2.44140625" style="15" hidden="1" customWidth="1"/>
    <col min="24" max="24" width="8" style="4" hidden="1" customWidth="1"/>
    <col min="25" max="25" width="12.33203125" style="4" hidden="1" customWidth="1"/>
    <col min="26" max="26" width="15.44140625" style="4" hidden="1" customWidth="1"/>
    <col min="27" max="27" width="2" style="15" hidden="1" customWidth="1"/>
    <col min="28" max="28" width="25.6640625" hidden="1" customWidth="1"/>
  </cols>
  <sheetData>
    <row r="1" spans="1:30" ht="15.6" x14ac:dyDescent="0.3">
      <c r="A1" s="45"/>
      <c r="B1" s="45"/>
      <c r="C1" s="42"/>
      <c r="D1" s="42"/>
      <c r="E1" s="42"/>
      <c r="F1" s="46"/>
      <c r="G1" s="49"/>
      <c r="H1" s="43"/>
      <c r="I1" s="53"/>
      <c r="J1" s="42"/>
      <c r="K1" s="49"/>
      <c r="L1" s="42"/>
      <c r="M1" s="53"/>
      <c r="N1" s="42"/>
      <c r="O1" s="49"/>
      <c r="P1" s="42"/>
      <c r="Q1" s="53"/>
      <c r="R1" s="42"/>
      <c r="S1" s="49"/>
      <c r="T1" s="42"/>
      <c r="U1" s="53"/>
      <c r="V1" s="42"/>
      <c r="W1" s="49"/>
      <c r="X1" s="47"/>
      <c r="Y1" s="52"/>
      <c r="Z1" s="48"/>
      <c r="AA1" s="49"/>
      <c r="AB1" s="50"/>
      <c r="AC1" s="50"/>
      <c r="AD1" s="50"/>
    </row>
    <row r="2" spans="1:30" ht="15.6" x14ac:dyDescent="0.3">
      <c r="A2" s="45"/>
      <c r="B2" s="45"/>
      <c r="C2" s="42"/>
      <c r="D2" s="42"/>
      <c r="E2" s="42"/>
      <c r="F2" s="46"/>
      <c r="G2" s="49"/>
      <c r="H2" s="43"/>
      <c r="I2" s="53"/>
      <c r="J2" s="42"/>
      <c r="K2" s="49"/>
      <c r="L2" s="42"/>
      <c r="M2" s="53"/>
      <c r="N2" s="42"/>
      <c r="O2" s="49"/>
      <c r="P2" s="42"/>
      <c r="Q2" s="53"/>
      <c r="R2" s="42"/>
      <c r="S2" s="49"/>
      <c r="T2" s="42"/>
      <c r="U2" s="53"/>
      <c r="V2" s="42"/>
      <c r="W2" s="49"/>
      <c r="X2" s="47"/>
      <c r="Y2" s="52"/>
      <c r="Z2" s="48"/>
      <c r="AA2" s="49"/>
      <c r="AB2" s="50"/>
      <c r="AC2" s="50"/>
      <c r="AD2" s="50"/>
    </row>
    <row r="3" spans="1:30" ht="15.6" x14ac:dyDescent="0.3">
      <c r="A3" s="45"/>
      <c r="B3" s="45"/>
      <c r="C3" s="42"/>
      <c r="D3" s="42"/>
      <c r="E3" s="42"/>
      <c r="F3" s="46"/>
      <c r="G3" s="49"/>
      <c r="H3" s="43"/>
      <c r="I3" s="53"/>
      <c r="J3" s="42"/>
      <c r="K3" s="49"/>
      <c r="L3" s="42"/>
      <c r="M3" s="53"/>
      <c r="N3" s="42"/>
      <c r="O3" s="49"/>
      <c r="P3" s="42"/>
      <c r="Q3" s="53"/>
      <c r="R3" s="42"/>
      <c r="S3" s="49"/>
      <c r="T3" s="42"/>
      <c r="U3" s="53"/>
      <c r="V3" s="42"/>
      <c r="W3" s="49"/>
      <c r="X3" s="47"/>
      <c r="Y3" s="52"/>
      <c r="Z3" s="48"/>
      <c r="AA3" s="49"/>
      <c r="AB3" s="50"/>
      <c r="AC3" s="50"/>
      <c r="AD3" s="50"/>
    </row>
    <row r="4" spans="1:30" ht="15.6" x14ac:dyDescent="0.3">
      <c r="A4" s="45"/>
      <c r="B4" s="45"/>
      <c r="C4" s="42"/>
      <c r="D4" s="42"/>
      <c r="E4" s="42"/>
      <c r="F4" s="46"/>
      <c r="G4" s="49"/>
      <c r="H4" s="43"/>
      <c r="I4" s="53"/>
      <c r="J4" s="42"/>
      <c r="K4" s="49"/>
      <c r="L4" s="42"/>
      <c r="M4" s="53"/>
      <c r="N4" s="42"/>
      <c r="O4" s="49"/>
      <c r="P4" s="42"/>
      <c r="Q4" s="53"/>
      <c r="R4" s="42"/>
      <c r="S4" s="49"/>
      <c r="T4" s="42"/>
      <c r="U4" s="53"/>
      <c r="V4" s="42"/>
      <c r="W4" s="49"/>
      <c r="X4" s="47"/>
      <c r="Y4" s="52"/>
      <c r="Z4" s="48"/>
      <c r="AA4" s="49"/>
      <c r="AB4" s="50"/>
      <c r="AC4" s="50"/>
      <c r="AD4" s="50"/>
    </row>
    <row r="5" spans="1:30" ht="15.6" x14ac:dyDescent="0.3">
      <c r="A5" s="45"/>
      <c r="B5" s="45"/>
      <c r="C5" s="42"/>
      <c r="D5" s="42"/>
      <c r="E5" s="42"/>
      <c r="F5" s="46"/>
      <c r="G5" s="49"/>
      <c r="H5" s="43"/>
      <c r="I5" s="53"/>
      <c r="J5" s="42"/>
      <c r="K5" s="49"/>
      <c r="L5" s="42"/>
      <c r="M5" s="53"/>
      <c r="N5" s="42"/>
      <c r="O5" s="49"/>
      <c r="P5" s="42"/>
      <c r="Q5" s="53"/>
      <c r="R5" s="42"/>
      <c r="S5" s="49"/>
      <c r="T5" s="42"/>
      <c r="U5" s="53"/>
      <c r="V5" s="42"/>
      <c r="W5" s="49"/>
      <c r="X5" s="47"/>
      <c r="Y5" s="52"/>
      <c r="Z5" s="48"/>
      <c r="AA5" s="49"/>
      <c r="AB5" s="50"/>
      <c r="AC5" s="50"/>
      <c r="AD5" s="50"/>
    </row>
    <row r="6" spans="1:30" ht="15.6" x14ac:dyDescent="0.3">
      <c r="A6" s="45"/>
      <c r="B6" s="45"/>
      <c r="C6" s="42"/>
      <c r="D6" s="42"/>
      <c r="E6" s="42"/>
      <c r="F6" s="46"/>
      <c r="G6" s="49"/>
      <c r="H6" s="43"/>
      <c r="I6" s="53"/>
      <c r="J6" s="42"/>
      <c r="K6" s="49"/>
      <c r="L6" s="44"/>
      <c r="M6" s="53"/>
      <c r="N6" s="42"/>
      <c r="O6" s="49"/>
      <c r="P6" s="44"/>
      <c r="Q6" s="53"/>
      <c r="R6" s="42"/>
      <c r="S6" s="49"/>
      <c r="T6" s="44"/>
      <c r="U6" s="53"/>
      <c r="V6" s="42"/>
      <c r="W6" s="49"/>
      <c r="X6" s="47"/>
      <c r="Y6" s="52"/>
      <c r="Z6" s="48"/>
      <c r="AA6" s="49"/>
      <c r="AB6" s="51"/>
      <c r="AC6" s="50"/>
      <c r="AD6" s="50"/>
    </row>
    <row r="7" spans="1:30" ht="15.6" x14ac:dyDescent="0.3">
      <c r="A7" s="45"/>
      <c r="B7" s="45"/>
      <c r="C7" s="42"/>
      <c r="D7" s="42"/>
      <c r="E7" s="42"/>
      <c r="F7" s="46"/>
      <c r="G7" s="49"/>
      <c r="H7" s="43"/>
      <c r="I7" s="53"/>
      <c r="J7" s="42"/>
      <c r="K7" s="49"/>
      <c r="L7" s="42"/>
      <c r="M7" s="53"/>
      <c r="N7" s="42"/>
      <c r="O7" s="49"/>
      <c r="P7" s="42"/>
      <c r="Q7" s="53"/>
      <c r="R7" s="42"/>
      <c r="S7" s="49"/>
      <c r="T7" s="42"/>
      <c r="U7" s="53"/>
      <c r="V7" s="42"/>
      <c r="W7" s="49"/>
      <c r="X7" s="47"/>
      <c r="Y7" s="52"/>
      <c r="Z7" s="48"/>
      <c r="AA7" s="49"/>
      <c r="AB7" s="50"/>
      <c r="AC7" s="50"/>
      <c r="AD7" s="50"/>
    </row>
    <row r="8" spans="1:30" ht="15.6" x14ac:dyDescent="0.3">
      <c r="A8" s="45"/>
      <c r="B8" s="45"/>
      <c r="C8" s="42"/>
      <c r="D8" s="42"/>
      <c r="E8" s="42"/>
      <c r="F8" s="46"/>
      <c r="G8" s="49"/>
      <c r="H8" s="43"/>
      <c r="I8" s="53"/>
      <c r="J8" s="42"/>
      <c r="K8" s="49"/>
      <c r="L8" s="44"/>
      <c r="M8" s="53"/>
      <c r="N8" s="42"/>
      <c r="O8" s="49"/>
      <c r="P8" s="44"/>
      <c r="Q8" s="53"/>
      <c r="R8" s="42"/>
      <c r="S8" s="49"/>
      <c r="T8" s="44"/>
      <c r="U8" s="53"/>
      <c r="V8" s="42"/>
      <c r="W8" s="49"/>
      <c r="X8" s="47"/>
      <c r="Y8" s="52"/>
      <c r="Z8" s="48"/>
      <c r="AA8" s="49"/>
      <c r="AB8" s="50"/>
      <c r="AC8" s="50"/>
      <c r="AD8" s="50"/>
    </row>
    <row r="9" spans="1:30" ht="15.6" x14ac:dyDescent="0.3">
      <c r="A9" s="45"/>
      <c r="B9" s="45"/>
      <c r="C9" s="42"/>
      <c r="D9" s="42"/>
      <c r="E9" s="42"/>
      <c r="F9" s="46"/>
      <c r="G9" s="49"/>
      <c r="H9" s="43"/>
      <c r="I9" s="53"/>
      <c r="J9" s="42"/>
      <c r="K9" s="49"/>
      <c r="L9" s="44"/>
      <c r="M9" s="53"/>
      <c r="N9" s="42"/>
      <c r="O9" s="49"/>
      <c r="P9" s="44"/>
      <c r="Q9" s="53"/>
      <c r="R9" s="42"/>
      <c r="S9" s="49"/>
      <c r="T9" s="44"/>
      <c r="U9" s="53"/>
      <c r="V9" s="42"/>
      <c r="W9" s="49"/>
      <c r="X9" s="47"/>
      <c r="Y9" s="52"/>
      <c r="Z9" s="48"/>
      <c r="AA9" s="49"/>
      <c r="AB9" s="50"/>
      <c r="AC9" s="50"/>
      <c r="AD9" s="50"/>
    </row>
    <row r="10" spans="1:30" ht="16.2" thickBot="1" x14ac:dyDescent="0.35">
      <c r="A10" s="45"/>
      <c r="B10" s="45"/>
      <c r="C10" s="42"/>
      <c r="D10" s="42"/>
      <c r="E10" s="42"/>
      <c r="F10" s="46"/>
      <c r="G10" s="49"/>
      <c r="H10" s="43"/>
      <c r="I10" s="53"/>
      <c r="J10" s="42"/>
      <c r="K10" s="49"/>
      <c r="L10" s="44"/>
      <c r="M10" s="53"/>
      <c r="N10" s="42"/>
      <c r="O10" s="49"/>
      <c r="P10" s="44"/>
      <c r="Q10" s="53"/>
      <c r="R10" s="42"/>
      <c r="S10" s="49"/>
      <c r="T10" s="44"/>
      <c r="U10" s="53"/>
      <c r="V10" s="42"/>
      <c r="W10" s="49"/>
      <c r="X10" s="47"/>
      <c r="Y10" s="52"/>
      <c r="Z10" s="48"/>
      <c r="AA10" s="49"/>
      <c r="AB10" s="50"/>
      <c r="AC10" s="50"/>
      <c r="AD10" s="50"/>
    </row>
    <row r="11" spans="1:30" ht="24.6" thickBot="1" x14ac:dyDescent="0.35">
      <c r="A11" s="8" t="s">
        <v>0</v>
      </c>
      <c r="B11" s="8" t="s">
        <v>1</v>
      </c>
      <c r="C11" s="8" t="s">
        <v>2</v>
      </c>
      <c r="D11" s="7" t="s">
        <v>3</v>
      </c>
      <c r="E11" s="6" t="s">
        <v>4</v>
      </c>
      <c r="F11" s="6" t="s">
        <v>5</v>
      </c>
      <c r="G11" s="58"/>
      <c r="H11" s="35" t="s">
        <v>6</v>
      </c>
      <c r="I11" s="36" t="s">
        <v>7</v>
      </c>
      <c r="J11" s="59" t="s">
        <v>8</v>
      </c>
      <c r="K11" s="58"/>
      <c r="L11" s="60" t="s">
        <v>9</v>
      </c>
      <c r="M11" s="61" t="s">
        <v>10</v>
      </c>
      <c r="N11" s="62" t="s">
        <v>11</v>
      </c>
      <c r="O11" s="58"/>
      <c r="P11" s="63" t="s">
        <v>12</v>
      </c>
      <c r="Q11" s="64" t="s">
        <v>13</v>
      </c>
      <c r="R11" s="65" t="s">
        <v>14</v>
      </c>
      <c r="S11" s="58"/>
      <c r="T11" s="66" t="s">
        <v>15</v>
      </c>
      <c r="U11" s="67" t="s">
        <v>16</v>
      </c>
      <c r="V11" s="68" t="s">
        <v>17</v>
      </c>
      <c r="W11" s="58"/>
      <c r="X11" s="75" t="s">
        <v>18</v>
      </c>
      <c r="Y11" s="76" t="s">
        <v>19</v>
      </c>
      <c r="Z11" s="77" t="s">
        <v>20</v>
      </c>
      <c r="AA11" s="58"/>
      <c r="AB11" s="69" t="s">
        <v>21</v>
      </c>
    </row>
    <row r="12" spans="1:30" ht="21" customHeight="1" x14ac:dyDescent="0.3">
      <c r="A12" s="9" t="s">
        <v>22</v>
      </c>
      <c r="B12" s="31" t="s">
        <v>23</v>
      </c>
      <c r="C12" s="54">
        <v>100000</v>
      </c>
      <c r="D12" s="55">
        <v>92000</v>
      </c>
      <c r="E12" s="38">
        <v>29000</v>
      </c>
      <c r="F12" s="33">
        <v>0.28999999999999998</v>
      </c>
      <c r="H12" s="29">
        <v>30000</v>
      </c>
      <c r="I12" s="22">
        <v>10000</v>
      </c>
      <c r="J12" s="56">
        <v>20000</v>
      </c>
      <c r="L12" s="28">
        <v>20000</v>
      </c>
      <c r="M12" s="22">
        <v>19000</v>
      </c>
      <c r="N12" s="56">
        <v>1000</v>
      </c>
      <c r="P12" s="28"/>
      <c r="Q12" s="57">
        <f t="shared" ref="Q12:Q32" si="0">P12-R12</f>
        <v>0</v>
      </c>
      <c r="R12" s="56"/>
      <c r="T12" s="28"/>
      <c r="U12" s="17">
        <f t="shared" ref="U12:U32" si="1">T12-V12</f>
        <v>0</v>
      </c>
      <c r="V12" s="20"/>
      <c r="X12" s="70">
        <v>0</v>
      </c>
      <c r="Y12" s="11">
        <f t="shared" ref="Y12:Y32" si="2">X12-Z12</f>
        <v>0</v>
      </c>
      <c r="Z12" s="72">
        <v>0</v>
      </c>
      <c r="AB12" s="87"/>
    </row>
    <row r="13" spans="1:30" ht="21" customHeight="1" x14ac:dyDescent="0.3">
      <c r="A13" s="1" t="s">
        <v>24</v>
      </c>
      <c r="B13" s="32" t="s">
        <v>25</v>
      </c>
      <c r="C13" s="40">
        <v>20000</v>
      </c>
      <c r="D13" s="37">
        <v>19500</v>
      </c>
      <c r="E13" s="38">
        <v>500</v>
      </c>
      <c r="F13" s="34">
        <v>2.5000000000000001E-2</v>
      </c>
      <c r="H13" s="30">
        <v>5000</v>
      </c>
      <c r="I13" s="19">
        <v>500</v>
      </c>
      <c r="J13" s="25">
        <v>4500</v>
      </c>
      <c r="L13" s="26"/>
      <c r="M13" s="19">
        <v>0</v>
      </c>
      <c r="N13" s="25"/>
      <c r="P13" s="28"/>
      <c r="Q13" s="23">
        <f t="shared" si="0"/>
        <v>0</v>
      </c>
      <c r="R13" s="25"/>
      <c r="T13" s="26"/>
      <c r="U13" s="18">
        <f t="shared" si="1"/>
        <v>0</v>
      </c>
      <c r="V13" s="21"/>
      <c r="X13" s="70"/>
      <c r="Y13" s="11">
        <f t="shared" si="2"/>
        <v>0</v>
      </c>
      <c r="Z13" s="73"/>
      <c r="AB13" s="88"/>
    </row>
    <row r="14" spans="1:30" ht="21" customHeight="1" x14ac:dyDescent="0.3">
      <c r="A14" s="1" t="s">
        <v>26</v>
      </c>
      <c r="B14" s="32" t="s">
        <v>27</v>
      </c>
      <c r="C14" s="40">
        <v>75000</v>
      </c>
      <c r="D14" s="37">
        <v>60000</v>
      </c>
      <c r="E14" s="38">
        <v>15000</v>
      </c>
      <c r="F14" s="34">
        <v>0.2</v>
      </c>
      <c r="H14" s="30">
        <v>15000</v>
      </c>
      <c r="I14" s="19">
        <v>15000</v>
      </c>
      <c r="J14" s="25"/>
      <c r="L14" s="26"/>
      <c r="M14" s="19">
        <v>0</v>
      </c>
      <c r="N14" s="25"/>
      <c r="P14" s="26"/>
      <c r="Q14" s="24">
        <f t="shared" si="0"/>
        <v>0</v>
      </c>
      <c r="R14" s="25"/>
      <c r="T14" s="26"/>
      <c r="U14" s="18">
        <f t="shared" si="1"/>
        <v>0</v>
      </c>
      <c r="V14" s="21"/>
      <c r="X14" s="70"/>
      <c r="Y14" s="11">
        <f t="shared" si="2"/>
        <v>0</v>
      </c>
      <c r="Z14" s="73"/>
      <c r="AB14" s="88"/>
    </row>
    <row r="15" spans="1:30" ht="21" customHeight="1" x14ac:dyDescent="0.3">
      <c r="A15" s="1" t="s">
        <v>28</v>
      </c>
      <c r="B15" s="32" t="s">
        <v>29</v>
      </c>
      <c r="C15" s="40">
        <v>50000</v>
      </c>
      <c r="D15" s="37">
        <v>49800</v>
      </c>
      <c r="E15" s="38">
        <v>200</v>
      </c>
      <c r="F15" s="34">
        <v>4.0000000000000001E-3</v>
      </c>
      <c r="H15" s="30">
        <v>3000</v>
      </c>
      <c r="I15" s="19">
        <v>200</v>
      </c>
      <c r="J15" s="25">
        <v>2800</v>
      </c>
      <c r="L15" s="26"/>
      <c r="M15" s="19">
        <v>0</v>
      </c>
      <c r="N15" s="25"/>
      <c r="P15" s="26"/>
      <c r="Q15" s="24">
        <f t="shared" si="0"/>
        <v>0</v>
      </c>
      <c r="R15" s="25"/>
      <c r="T15" s="26"/>
      <c r="U15" s="18">
        <f t="shared" si="1"/>
        <v>0</v>
      </c>
      <c r="V15" s="21"/>
      <c r="X15" s="70"/>
      <c r="Y15" s="11">
        <f t="shared" si="2"/>
        <v>0</v>
      </c>
      <c r="Z15" s="73"/>
      <c r="AB15" s="88"/>
    </row>
    <row r="16" spans="1:30" ht="21" customHeight="1" x14ac:dyDescent="0.3">
      <c r="A16" s="1"/>
      <c r="B16" s="32"/>
      <c r="C16" s="40"/>
      <c r="D16" s="37">
        <f t="shared" ref="D16:D32" si="3">C16-E16</f>
        <v>0</v>
      </c>
      <c r="E16" s="38">
        <f t="shared" ref="E16:E32" si="4">Y16+I16+M16+Q16+U16</f>
        <v>0</v>
      </c>
      <c r="F16" s="34"/>
      <c r="H16" s="30"/>
      <c r="I16" s="19">
        <f t="shared" ref="I16:I32" si="5">H16-J16</f>
        <v>0</v>
      </c>
      <c r="J16" s="25"/>
      <c r="L16" s="26"/>
      <c r="M16" s="19">
        <f t="shared" ref="M16:M32" si="6">L16-N16</f>
        <v>0</v>
      </c>
      <c r="N16" s="25"/>
      <c r="P16" s="26"/>
      <c r="Q16" s="24">
        <f t="shared" si="0"/>
        <v>0</v>
      </c>
      <c r="R16" s="25"/>
      <c r="T16" s="26"/>
      <c r="U16" s="18">
        <f t="shared" si="1"/>
        <v>0</v>
      </c>
      <c r="V16" s="21"/>
      <c r="X16" s="70"/>
      <c r="Y16" s="11">
        <f t="shared" si="2"/>
        <v>0</v>
      </c>
      <c r="Z16" s="73"/>
      <c r="AB16" s="88"/>
    </row>
    <row r="17" spans="1:28" ht="21" customHeight="1" x14ac:dyDescent="0.3">
      <c r="A17" s="1"/>
      <c r="B17" s="32"/>
      <c r="C17" s="40"/>
      <c r="D17" s="37">
        <f t="shared" si="3"/>
        <v>0</v>
      </c>
      <c r="E17" s="38">
        <f t="shared" si="4"/>
        <v>0</v>
      </c>
      <c r="F17" s="34"/>
      <c r="H17" s="30"/>
      <c r="I17" s="19">
        <f t="shared" si="5"/>
        <v>0</v>
      </c>
      <c r="J17" s="25"/>
      <c r="L17" s="26"/>
      <c r="M17" s="19">
        <f t="shared" si="6"/>
        <v>0</v>
      </c>
      <c r="N17" s="25"/>
      <c r="P17" s="26"/>
      <c r="Q17" s="24">
        <f t="shared" si="0"/>
        <v>0</v>
      </c>
      <c r="R17" s="25"/>
      <c r="T17" s="26"/>
      <c r="U17" s="18">
        <f t="shared" si="1"/>
        <v>0</v>
      </c>
      <c r="V17" s="21"/>
      <c r="X17" s="70"/>
      <c r="Y17" s="11">
        <f t="shared" si="2"/>
        <v>0</v>
      </c>
      <c r="Z17" s="73"/>
      <c r="AB17" s="88"/>
    </row>
    <row r="18" spans="1:28" ht="21.45" customHeight="1" x14ac:dyDescent="0.3">
      <c r="A18" s="1"/>
      <c r="B18" s="32"/>
      <c r="C18" s="40"/>
      <c r="D18" s="37">
        <f t="shared" si="3"/>
        <v>0</v>
      </c>
      <c r="E18" s="38">
        <f t="shared" si="4"/>
        <v>0</v>
      </c>
      <c r="F18" s="34"/>
      <c r="H18" s="30"/>
      <c r="I18" s="19">
        <f t="shared" si="5"/>
        <v>0</v>
      </c>
      <c r="J18" s="25"/>
      <c r="L18" s="26"/>
      <c r="M18" s="19">
        <f t="shared" si="6"/>
        <v>0</v>
      </c>
      <c r="N18" s="25"/>
      <c r="P18" s="26"/>
      <c r="Q18" s="24">
        <f t="shared" si="0"/>
        <v>0</v>
      </c>
      <c r="R18" s="25"/>
      <c r="T18" s="26"/>
      <c r="U18" s="18">
        <f t="shared" si="1"/>
        <v>0</v>
      </c>
      <c r="V18" s="21"/>
      <c r="X18" s="70"/>
      <c r="Y18" s="11">
        <f t="shared" si="2"/>
        <v>0</v>
      </c>
      <c r="Z18" s="73"/>
      <c r="AB18" s="88"/>
    </row>
    <row r="19" spans="1:28" ht="21.45" customHeight="1" x14ac:dyDescent="0.3">
      <c r="A19" s="1"/>
      <c r="B19" s="32"/>
      <c r="C19" s="40"/>
      <c r="D19" s="37">
        <f t="shared" si="3"/>
        <v>0</v>
      </c>
      <c r="E19" s="38">
        <f t="shared" si="4"/>
        <v>0</v>
      </c>
      <c r="F19" s="34"/>
      <c r="H19" s="30"/>
      <c r="I19" s="19">
        <f t="shared" si="5"/>
        <v>0</v>
      </c>
      <c r="J19" s="25"/>
      <c r="L19" s="26"/>
      <c r="M19" s="19">
        <f t="shared" si="6"/>
        <v>0</v>
      </c>
      <c r="N19" s="25"/>
      <c r="P19" s="26"/>
      <c r="Q19" s="24">
        <f t="shared" si="0"/>
        <v>0</v>
      </c>
      <c r="R19" s="25"/>
      <c r="T19" s="26"/>
      <c r="U19" s="18">
        <f t="shared" si="1"/>
        <v>0</v>
      </c>
      <c r="V19" s="21"/>
      <c r="X19" s="70"/>
      <c r="Y19" s="11">
        <f t="shared" si="2"/>
        <v>0</v>
      </c>
      <c r="Z19" s="73"/>
      <c r="AB19" s="88"/>
    </row>
    <row r="20" spans="1:28" ht="21.45" customHeight="1" x14ac:dyDescent="0.3">
      <c r="A20" s="1"/>
      <c r="B20" s="32"/>
      <c r="C20" s="40"/>
      <c r="D20" s="37">
        <f t="shared" si="3"/>
        <v>0</v>
      </c>
      <c r="E20" s="38">
        <f t="shared" si="4"/>
        <v>0</v>
      </c>
      <c r="F20" s="34"/>
      <c r="H20" s="30"/>
      <c r="I20" s="19">
        <f t="shared" si="5"/>
        <v>0</v>
      </c>
      <c r="J20" s="25"/>
      <c r="L20" s="26"/>
      <c r="M20" s="19">
        <f t="shared" si="6"/>
        <v>0</v>
      </c>
      <c r="N20" s="25"/>
      <c r="P20" s="26"/>
      <c r="Q20" s="24">
        <f t="shared" si="0"/>
        <v>0</v>
      </c>
      <c r="R20" s="25"/>
      <c r="T20" s="26"/>
      <c r="U20" s="18">
        <f t="shared" si="1"/>
        <v>0</v>
      </c>
      <c r="V20" s="21"/>
      <c r="X20" s="70"/>
      <c r="Y20" s="11">
        <f t="shared" si="2"/>
        <v>0</v>
      </c>
      <c r="Z20" s="73"/>
      <c r="AB20" s="88"/>
    </row>
    <row r="21" spans="1:28" ht="21.45" customHeight="1" x14ac:dyDescent="0.3">
      <c r="A21" s="1"/>
      <c r="B21" s="32"/>
      <c r="C21" s="40"/>
      <c r="D21" s="37">
        <f t="shared" si="3"/>
        <v>0</v>
      </c>
      <c r="E21" s="38">
        <f t="shared" si="4"/>
        <v>0</v>
      </c>
      <c r="F21" s="34"/>
      <c r="H21" s="30"/>
      <c r="I21" s="19">
        <f t="shared" si="5"/>
        <v>0</v>
      </c>
      <c r="J21" s="25"/>
      <c r="L21" s="26"/>
      <c r="M21" s="19">
        <f t="shared" si="6"/>
        <v>0</v>
      </c>
      <c r="N21" s="25"/>
      <c r="P21" s="26"/>
      <c r="Q21" s="24">
        <f t="shared" si="0"/>
        <v>0</v>
      </c>
      <c r="R21" s="25"/>
      <c r="T21" s="26"/>
      <c r="U21" s="18">
        <f t="shared" si="1"/>
        <v>0</v>
      </c>
      <c r="V21" s="21"/>
      <c r="X21" s="70"/>
      <c r="Y21" s="11">
        <f t="shared" si="2"/>
        <v>0</v>
      </c>
      <c r="Z21" s="73"/>
      <c r="AB21" s="88"/>
    </row>
    <row r="22" spans="1:28" ht="21.45" customHeight="1" x14ac:dyDescent="0.3">
      <c r="A22" s="1"/>
      <c r="B22" s="32"/>
      <c r="C22" s="40"/>
      <c r="D22" s="37">
        <f t="shared" si="3"/>
        <v>0</v>
      </c>
      <c r="E22" s="38">
        <f t="shared" si="4"/>
        <v>0</v>
      </c>
      <c r="F22" s="34"/>
      <c r="H22" s="30"/>
      <c r="I22" s="19">
        <f t="shared" si="5"/>
        <v>0</v>
      </c>
      <c r="J22" s="25"/>
      <c r="L22" s="26"/>
      <c r="M22" s="19">
        <f t="shared" si="6"/>
        <v>0</v>
      </c>
      <c r="N22" s="25"/>
      <c r="P22" s="26"/>
      <c r="Q22" s="24">
        <f t="shared" si="0"/>
        <v>0</v>
      </c>
      <c r="R22" s="25"/>
      <c r="T22" s="26"/>
      <c r="U22" s="18">
        <f t="shared" si="1"/>
        <v>0</v>
      </c>
      <c r="V22" s="21"/>
      <c r="X22" s="70"/>
      <c r="Y22" s="11">
        <f t="shared" si="2"/>
        <v>0</v>
      </c>
      <c r="Z22" s="73"/>
      <c r="AB22" s="88"/>
    </row>
    <row r="23" spans="1:28" ht="21.45" customHeight="1" x14ac:dyDescent="0.3">
      <c r="A23" s="1"/>
      <c r="B23" s="32"/>
      <c r="C23" s="40"/>
      <c r="D23" s="37">
        <f t="shared" si="3"/>
        <v>0</v>
      </c>
      <c r="E23" s="38">
        <f t="shared" si="4"/>
        <v>0</v>
      </c>
      <c r="F23" s="34"/>
      <c r="H23" s="30"/>
      <c r="I23" s="19">
        <f t="shared" si="5"/>
        <v>0</v>
      </c>
      <c r="J23" s="25"/>
      <c r="L23" s="26"/>
      <c r="M23" s="19">
        <f t="shared" si="6"/>
        <v>0</v>
      </c>
      <c r="N23" s="25"/>
      <c r="P23" s="26"/>
      <c r="Q23" s="24">
        <f t="shared" si="0"/>
        <v>0</v>
      </c>
      <c r="R23" s="25"/>
      <c r="T23" s="26"/>
      <c r="U23" s="18">
        <f t="shared" si="1"/>
        <v>0</v>
      </c>
      <c r="V23" s="21"/>
      <c r="X23" s="70"/>
      <c r="Y23" s="11">
        <f t="shared" si="2"/>
        <v>0</v>
      </c>
      <c r="Z23" s="73"/>
      <c r="AB23" s="88"/>
    </row>
    <row r="24" spans="1:28" ht="21.45" customHeight="1" x14ac:dyDescent="0.3">
      <c r="A24" s="1"/>
      <c r="B24" s="32"/>
      <c r="C24" s="40"/>
      <c r="D24" s="37">
        <f t="shared" si="3"/>
        <v>0</v>
      </c>
      <c r="E24" s="38">
        <f t="shared" si="4"/>
        <v>0</v>
      </c>
      <c r="F24" s="34"/>
      <c r="H24" s="30"/>
      <c r="I24" s="19">
        <f t="shared" si="5"/>
        <v>0</v>
      </c>
      <c r="J24" s="25"/>
      <c r="L24" s="26"/>
      <c r="M24" s="19">
        <f t="shared" si="6"/>
        <v>0</v>
      </c>
      <c r="N24" s="25"/>
      <c r="P24" s="26"/>
      <c r="Q24" s="24">
        <f t="shared" si="0"/>
        <v>0</v>
      </c>
      <c r="R24" s="25"/>
      <c r="T24" s="26"/>
      <c r="U24" s="18">
        <f t="shared" si="1"/>
        <v>0</v>
      </c>
      <c r="V24" s="21"/>
      <c r="X24" s="70"/>
      <c r="Y24" s="11">
        <f t="shared" si="2"/>
        <v>0</v>
      </c>
      <c r="Z24" s="73"/>
      <c r="AB24" s="88"/>
    </row>
    <row r="25" spans="1:28" ht="21.45" customHeight="1" x14ac:dyDescent="0.3">
      <c r="A25" s="1"/>
      <c r="B25" s="32"/>
      <c r="C25" s="40"/>
      <c r="D25" s="37">
        <f t="shared" si="3"/>
        <v>0</v>
      </c>
      <c r="E25" s="38">
        <f t="shared" si="4"/>
        <v>0</v>
      </c>
      <c r="F25" s="34"/>
      <c r="H25" s="30"/>
      <c r="I25" s="19">
        <f t="shared" si="5"/>
        <v>0</v>
      </c>
      <c r="J25" s="25"/>
      <c r="L25" s="26"/>
      <c r="M25" s="19">
        <f t="shared" si="6"/>
        <v>0</v>
      </c>
      <c r="N25" s="25"/>
      <c r="P25" s="26"/>
      <c r="Q25" s="24">
        <f t="shared" si="0"/>
        <v>0</v>
      </c>
      <c r="R25" s="25"/>
      <c r="T25" s="26"/>
      <c r="U25" s="18">
        <f t="shared" si="1"/>
        <v>0</v>
      </c>
      <c r="V25" s="21"/>
      <c r="X25" s="70"/>
      <c r="Y25" s="11">
        <f t="shared" si="2"/>
        <v>0</v>
      </c>
      <c r="Z25" s="73"/>
      <c r="AB25" s="88"/>
    </row>
    <row r="26" spans="1:28" ht="21.45" customHeight="1" x14ac:dyDescent="0.3">
      <c r="A26" s="1"/>
      <c r="B26" s="32"/>
      <c r="C26" s="40"/>
      <c r="D26" s="37">
        <f t="shared" si="3"/>
        <v>0</v>
      </c>
      <c r="E26" s="38">
        <f t="shared" si="4"/>
        <v>0</v>
      </c>
      <c r="F26" s="34"/>
      <c r="H26" s="30"/>
      <c r="I26" s="19">
        <f t="shared" si="5"/>
        <v>0</v>
      </c>
      <c r="J26" s="25"/>
      <c r="L26" s="26"/>
      <c r="M26" s="19">
        <f t="shared" si="6"/>
        <v>0</v>
      </c>
      <c r="N26" s="25"/>
      <c r="P26" s="26"/>
      <c r="Q26" s="24">
        <f t="shared" si="0"/>
        <v>0</v>
      </c>
      <c r="R26" s="25"/>
      <c r="T26" s="26"/>
      <c r="U26" s="18">
        <f t="shared" si="1"/>
        <v>0</v>
      </c>
      <c r="V26" s="21"/>
      <c r="X26" s="70"/>
      <c r="Y26" s="11">
        <f t="shared" si="2"/>
        <v>0</v>
      </c>
      <c r="Z26" s="73"/>
      <c r="AB26" s="88"/>
    </row>
    <row r="27" spans="1:28" ht="21.45" customHeight="1" x14ac:dyDescent="0.3">
      <c r="A27" s="1"/>
      <c r="B27" s="32"/>
      <c r="C27" s="40"/>
      <c r="D27" s="37">
        <f t="shared" si="3"/>
        <v>0</v>
      </c>
      <c r="E27" s="38">
        <f t="shared" si="4"/>
        <v>0</v>
      </c>
      <c r="F27" s="34"/>
      <c r="H27" s="30"/>
      <c r="I27" s="19">
        <f t="shared" si="5"/>
        <v>0</v>
      </c>
      <c r="J27" s="25"/>
      <c r="L27" s="26"/>
      <c r="M27" s="19">
        <f t="shared" si="6"/>
        <v>0</v>
      </c>
      <c r="N27" s="25"/>
      <c r="P27" s="26"/>
      <c r="Q27" s="24">
        <f t="shared" si="0"/>
        <v>0</v>
      </c>
      <c r="R27" s="25"/>
      <c r="T27" s="26"/>
      <c r="U27" s="18">
        <f t="shared" si="1"/>
        <v>0</v>
      </c>
      <c r="V27" s="21"/>
      <c r="X27" s="70"/>
      <c r="Y27" s="11">
        <f t="shared" si="2"/>
        <v>0</v>
      </c>
      <c r="Z27" s="73"/>
      <c r="AB27" s="88"/>
    </row>
    <row r="28" spans="1:28" ht="21.45" customHeight="1" x14ac:dyDescent="0.3">
      <c r="A28" s="1"/>
      <c r="B28" s="32"/>
      <c r="C28" s="40"/>
      <c r="D28" s="37">
        <f t="shared" si="3"/>
        <v>0</v>
      </c>
      <c r="E28" s="38">
        <f t="shared" si="4"/>
        <v>0</v>
      </c>
      <c r="F28" s="34"/>
      <c r="H28" s="30"/>
      <c r="I28" s="19">
        <f t="shared" si="5"/>
        <v>0</v>
      </c>
      <c r="J28" s="25"/>
      <c r="L28" s="27"/>
      <c r="M28" s="19">
        <f t="shared" si="6"/>
        <v>0</v>
      </c>
      <c r="N28" s="25"/>
      <c r="P28" s="27"/>
      <c r="Q28" s="24">
        <f t="shared" si="0"/>
        <v>0</v>
      </c>
      <c r="R28" s="25"/>
      <c r="T28" s="27"/>
      <c r="U28" s="18">
        <f t="shared" si="1"/>
        <v>0</v>
      </c>
      <c r="V28" s="21"/>
      <c r="X28" s="70"/>
      <c r="Y28" s="11">
        <f t="shared" si="2"/>
        <v>0</v>
      </c>
      <c r="Z28" s="73"/>
      <c r="AB28" s="89"/>
    </row>
    <row r="29" spans="1:28" ht="21.45" customHeight="1" x14ac:dyDescent="0.3">
      <c r="A29" s="1"/>
      <c r="B29" s="32"/>
      <c r="C29" s="40"/>
      <c r="D29" s="37">
        <f t="shared" si="3"/>
        <v>0</v>
      </c>
      <c r="E29" s="38">
        <f t="shared" si="4"/>
        <v>0</v>
      </c>
      <c r="F29" s="34"/>
      <c r="H29" s="30"/>
      <c r="I29" s="19">
        <f t="shared" si="5"/>
        <v>0</v>
      </c>
      <c r="J29" s="25"/>
      <c r="L29" s="26"/>
      <c r="M29" s="19">
        <f t="shared" si="6"/>
        <v>0</v>
      </c>
      <c r="N29" s="25"/>
      <c r="P29" s="26"/>
      <c r="Q29" s="24">
        <f t="shared" si="0"/>
        <v>0</v>
      </c>
      <c r="R29" s="25"/>
      <c r="T29" s="26"/>
      <c r="U29" s="18">
        <f t="shared" si="1"/>
        <v>0</v>
      </c>
      <c r="V29" s="21"/>
      <c r="X29" s="70"/>
      <c r="Y29" s="11">
        <f t="shared" si="2"/>
        <v>0</v>
      </c>
      <c r="Z29" s="73"/>
      <c r="AB29" s="88"/>
    </row>
    <row r="30" spans="1:28" ht="21.45" customHeight="1" x14ac:dyDescent="0.3">
      <c r="A30" s="1"/>
      <c r="B30" s="32"/>
      <c r="C30" s="40"/>
      <c r="D30" s="37">
        <f t="shared" si="3"/>
        <v>0</v>
      </c>
      <c r="E30" s="38">
        <f t="shared" si="4"/>
        <v>0</v>
      </c>
      <c r="F30" s="34"/>
      <c r="H30" s="30"/>
      <c r="I30" s="19">
        <f t="shared" si="5"/>
        <v>0</v>
      </c>
      <c r="J30" s="25"/>
      <c r="L30" s="27"/>
      <c r="M30" s="19">
        <f t="shared" si="6"/>
        <v>0</v>
      </c>
      <c r="N30" s="25"/>
      <c r="P30" s="27"/>
      <c r="Q30" s="24">
        <f t="shared" si="0"/>
        <v>0</v>
      </c>
      <c r="R30" s="25"/>
      <c r="T30" s="27"/>
      <c r="U30" s="18">
        <f t="shared" si="1"/>
        <v>0</v>
      </c>
      <c r="V30" s="21"/>
      <c r="X30" s="70"/>
      <c r="Y30" s="11">
        <f t="shared" si="2"/>
        <v>0</v>
      </c>
      <c r="Z30" s="73"/>
      <c r="AB30" s="88"/>
    </row>
    <row r="31" spans="1:28" ht="21.45" customHeight="1" x14ac:dyDescent="0.3">
      <c r="A31" s="1"/>
      <c r="B31" s="32"/>
      <c r="C31" s="40"/>
      <c r="D31" s="37">
        <f t="shared" si="3"/>
        <v>0</v>
      </c>
      <c r="E31" s="38">
        <f t="shared" si="4"/>
        <v>0</v>
      </c>
      <c r="F31" s="34"/>
      <c r="H31" s="30"/>
      <c r="I31" s="19">
        <f t="shared" si="5"/>
        <v>0</v>
      </c>
      <c r="J31" s="25"/>
      <c r="L31" s="27"/>
      <c r="M31" s="19">
        <f t="shared" si="6"/>
        <v>0</v>
      </c>
      <c r="N31" s="25"/>
      <c r="P31" s="27"/>
      <c r="Q31" s="24">
        <f t="shared" si="0"/>
        <v>0</v>
      </c>
      <c r="R31" s="25"/>
      <c r="T31" s="27"/>
      <c r="U31" s="18">
        <f t="shared" si="1"/>
        <v>0</v>
      </c>
      <c r="V31" s="21"/>
      <c r="X31" s="70"/>
      <c r="Y31" s="11">
        <f t="shared" si="2"/>
        <v>0</v>
      </c>
      <c r="Z31" s="73"/>
      <c r="AB31" s="88"/>
    </row>
    <row r="32" spans="1:28" ht="21.45" customHeight="1" thickBot="1" x14ac:dyDescent="0.35">
      <c r="A32" s="90"/>
      <c r="B32" s="91"/>
      <c r="C32" s="41"/>
      <c r="D32" s="92">
        <f t="shared" si="3"/>
        <v>0</v>
      </c>
      <c r="E32" s="39">
        <f t="shared" si="4"/>
        <v>0</v>
      </c>
      <c r="F32" s="93"/>
      <c r="G32" s="94"/>
      <c r="H32" s="95"/>
      <c r="I32" s="96">
        <f t="shared" si="5"/>
        <v>0</v>
      </c>
      <c r="J32" s="97"/>
      <c r="K32" s="94"/>
      <c r="L32" s="98"/>
      <c r="M32" s="96">
        <f t="shared" si="6"/>
        <v>0</v>
      </c>
      <c r="N32" s="97"/>
      <c r="O32" s="94"/>
      <c r="P32" s="98"/>
      <c r="Q32" s="99">
        <f t="shared" si="0"/>
        <v>0</v>
      </c>
      <c r="R32" s="97"/>
      <c r="S32" s="94"/>
      <c r="T32" s="98"/>
      <c r="U32" s="100">
        <f t="shared" si="1"/>
        <v>0</v>
      </c>
      <c r="V32" s="101"/>
      <c r="W32" s="94"/>
      <c r="X32" s="71"/>
      <c r="Y32" s="12">
        <f t="shared" si="2"/>
        <v>0</v>
      </c>
      <c r="Z32" s="74"/>
      <c r="AA32" s="94"/>
      <c r="AB32" s="102"/>
    </row>
    <row r="33" spans="1:27" s="50" customFormat="1" ht="15.6" x14ac:dyDescent="0.3">
      <c r="A33" s="45"/>
      <c r="B33" s="45"/>
      <c r="C33" s="42"/>
      <c r="D33" s="42"/>
      <c r="E33" s="42"/>
      <c r="F33" s="46"/>
      <c r="G33" s="49"/>
      <c r="H33" s="43"/>
      <c r="I33" s="83"/>
      <c r="J33" s="42"/>
      <c r="K33" s="49"/>
      <c r="L33" s="42"/>
      <c r="M33" s="83"/>
      <c r="N33" s="42"/>
      <c r="O33" s="49"/>
      <c r="P33" s="42"/>
      <c r="Q33" s="83"/>
      <c r="R33" s="42"/>
      <c r="S33" s="49"/>
      <c r="T33" s="42"/>
      <c r="U33" s="83"/>
      <c r="V33" s="42"/>
      <c r="W33" s="49"/>
      <c r="X33" s="84"/>
      <c r="Y33" s="82"/>
      <c r="Z33" s="84"/>
      <c r="AA33" s="49"/>
    </row>
    <row r="34" spans="1:27" s="50" customFormat="1" ht="15.6" x14ac:dyDescent="0.3">
      <c r="A34" s="45"/>
      <c r="B34" s="45"/>
      <c r="C34" s="42"/>
      <c r="D34" s="42"/>
      <c r="E34" s="42"/>
      <c r="F34" s="46"/>
      <c r="G34" s="49"/>
      <c r="H34" s="43"/>
      <c r="I34" s="83"/>
      <c r="J34" s="42"/>
      <c r="K34" s="49"/>
      <c r="L34" s="42"/>
      <c r="M34" s="83"/>
      <c r="N34" s="42"/>
      <c r="O34" s="49"/>
      <c r="P34" s="42"/>
      <c r="Q34" s="83"/>
      <c r="R34" s="42"/>
      <c r="S34" s="49"/>
      <c r="T34" s="42"/>
      <c r="U34" s="83"/>
      <c r="V34" s="42"/>
      <c r="W34" s="49"/>
      <c r="X34" s="84"/>
      <c r="Y34" s="82"/>
      <c r="Z34" s="84"/>
      <c r="AA34" s="49"/>
    </row>
    <row r="35" spans="1:27" s="50" customFormat="1" ht="15.6" x14ac:dyDescent="0.3">
      <c r="A35" s="45"/>
      <c r="B35" s="45"/>
      <c r="C35" s="42"/>
      <c r="D35" s="42"/>
      <c r="E35" s="42"/>
      <c r="F35" s="46"/>
      <c r="G35" s="49"/>
      <c r="H35" s="43"/>
      <c r="I35" s="83"/>
      <c r="J35" s="42"/>
      <c r="K35" s="49"/>
      <c r="L35" s="42"/>
      <c r="M35" s="83"/>
      <c r="N35" s="42"/>
      <c r="O35" s="49"/>
      <c r="P35" s="42"/>
      <c r="Q35" s="83"/>
      <c r="R35" s="42"/>
      <c r="S35" s="49"/>
      <c r="T35" s="42"/>
      <c r="U35" s="83"/>
      <c r="V35" s="42"/>
      <c r="W35" s="49"/>
      <c r="X35" s="84"/>
      <c r="Y35" s="82"/>
      <c r="Z35" s="84"/>
      <c r="AA35" s="49"/>
    </row>
    <row r="36" spans="1:27" s="50" customFormat="1" ht="15.6" x14ac:dyDescent="0.3">
      <c r="A36" s="45"/>
      <c r="B36" s="45"/>
      <c r="C36" s="42"/>
      <c r="D36" s="42"/>
      <c r="E36" s="42"/>
      <c r="F36" s="46"/>
      <c r="G36" s="49"/>
      <c r="H36" s="43"/>
      <c r="I36" s="83"/>
      <c r="J36" s="42"/>
      <c r="K36" s="49"/>
      <c r="L36" s="42"/>
      <c r="M36" s="83"/>
      <c r="N36" s="42"/>
      <c r="O36" s="49"/>
      <c r="P36" s="42"/>
      <c r="Q36" s="83"/>
      <c r="R36" s="42"/>
      <c r="S36" s="49"/>
      <c r="T36" s="42"/>
      <c r="U36" s="83"/>
      <c r="V36" s="42"/>
      <c r="W36" s="49"/>
      <c r="X36" s="84"/>
      <c r="Y36" s="82"/>
      <c r="Z36" s="84"/>
      <c r="AA36" s="49"/>
    </row>
    <row r="37" spans="1:27" s="50" customFormat="1" ht="15.6" x14ac:dyDescent="0.3">
      <c r="A37" s="45"/>
      <c r="B37" s="45"/>
      <c r="C37" s="42"/>
      <c r="D37" s="42"/>
      <c r="E37" s="42"/>
      <c r="F37" s="46"/>
      <c r="G37" s="49"/>
      <c r="H37" s="43"/>
      <c r="I37" s="83"/>
      <c r="J37" s="42"/>
      <c r="K37" s="49"/>
      <c r="L37" s="42"/>
      <c r="M37" s="83"/>
      <c r="N37" s="42"/>
      <c r="O37" s="49"/>
      <c r="P37" s="42"/>
      <c r="Q37" s="83"/>
      <c r="R37" s="42"/>
      <c r="S37" s="49"/>
      <c r="T37" s="42"/>
      <c r="U37" s="83"/>
      <c r="V37" s="42"/>
      <c r="W37" s="49"/>
      <c r="X37" s="84"/>
      <c r="Y37" s="82"/>
      <c r="Z37" s="84"/>
      <c r="AA37" s="49"/>
    </row>
    <row r="38" spans="1:27" s="50" customFormat="1" ht="15.6" x14ac:dyDescent="0.3">
      <c r="A38" s="45"/>
      <c r="B38" s="45"/>
      <c r="C38" s="42"/>
      <c r="D38" s="42"/>
      <c r="E38" s="42"/>
      <c r="F38" s="46"/>
      <c r="G38" s="49"/>
      <c r="H38" s="43"/>
      <c r="I38" s="83"/>
      <c r="J38" s="42"/>
      <c r="K38" s="49"/>
      <c r="L38" s="42"/>
      <c r="M38" s="83"/>
      <c r="N38" s="42"/>
      <c r="O38" s="49"/>
      <c r="P38" s="42"/>
      <c r="Q38" s="83"/>
      <c r="R38" s="42"/>
      <c r="S38" s="49"/>
      <c r="T38" s="42"/>
      <c r="U38" s="83"/>
      <c r="V38" s="42"/>
      <c r="W38" s="49"/>
      <c r="X38" s="84"/>
      <c r="Y38" s="82"/>
      <c r="Z38" s="84"/>
      <c r="AA38" s="49"/>
    </row>
    <row r="39" spans="1:27" s="50" customFormat="1" ht="15.6" x14ac:dyDescent="0.3">
      <c r="A39" s="45"/>
      <c r="B39" s="45"/>
      <c r="C39" s="42"/>
      <c r="D39" s="42"/>
      <c r="E39" s="42"/>
      <c r="F39" s="46"/>
      <c r="G39" s="49"/>
      <c r="H39" s="43"/>
      <c r="I39" s="83"/>
      <c r="J39" s="42"/>
      <c r="K39" s="49"/>
      <c r="L39" s="42"/>
      <c r="M39" s="83"/>
      <c r="N39" s="42"/>
      <c r="O39" s="49"/>
      <c r="P39" s="42"/>
      <c r="Q39" s="83"/>
      <c r="R39" s="42"/>
      <c r="S39" s="49"/>
      <c r="T39" s="42"/>
      <c r="U39" s="83"/>
      <c r="V39" s="42"/>
      <c r="W39" s="49"/>
      <c r="X39" s="84"/>
      <c r="Y39" s="82"/>
      <c r="Z39" s="84"/>
      <c r="AA39" s="49"/>
    </row>
    <row r="40" spans="1:27" s="50" customFormat="1" ht="15.6" x14ac:dyDescent="0.3">
      <c r="A40" s="45"/>
      <c r="B40" s="45"/>
      <c r="C40" s="42"/>
      <c r="D40" s="42"/>
      <c r="E40" s="42"/>
      <c r="F40" s="46"/>
      <c r="G40" s="49"/>
      <c r="H40" s="43"/>
      <c r="I40" s="83"/>
      <c r="J40" s="42"/>
      <c r="K40" s="49"/>
      <c r="L40" s="42"/>
      <c r="M40" s="83"/>
      <c r="N40" s="42"/>
      <c r="O40" s="49"/>
      <c r="P40" s="42"/>
      <c r="Q40" s="83"/>
      <c r="R40" s="42"/>
      <c r="S40" s="49"/>
      <c r="T40" s="42"/>
      <c r="U40" s="83"/>
      <c r="V40" s="42"/>
      <c r="W40" s="49"/>
      <c r="X40" s="84"/>
      <c r="Y40" s="82"/>
      <c r="Z40" s="84"/>
      <c r="AA40" s="49"/>
    </row>
    <row r="41" spans="1:27" s="50" customFormat="1" ht="15.6" x14ac:dyDescent="0.3">
      <c r="A41" s="45"/>
      <c r="B41" s="45"/>
      <c r="C41" s="42"/>
      <c r="D41" s="42"/>
      <c r="E41" s="42"/>
      <c r="F41" s="46"/>
      <c r="G41" s="49"/>
      <c r="H41" s="43"/>
      <c r="I41" s="83"/>
      <c r="J41" s="42"/>
      <c r="K41" s="49"/>
      <c r="L41" s="85"/>
      <c r="M41" s="83"/>
      <c r="N41" s="42"/>
      <c r="O41" s="49"/>
      <c r="P41" s="85"/>
      <c r="Q41" s="83"/>
      <c r="R41" s="42"/>
      <c r="S41" s="49"/>
      <c r="T41" s="85"/>
      <c r="U41" s="83"/>
      <c r="V41" s="42"/>
      <c r="W41" s="49"/>
      <c r="X41" s="84"/>
      <c r="Y41" s="82"/>
      <c r="Z41" s="84"/>
      <c r="AA41" s="49"/>
    </row>
    <row r="42" spans="1:27" s="50" customFormat="1" ht="15.6" x14ac:dyDescent="0.3">
      <c r="A42" s="45"/>
      <c r="B42" s="45"/>
      <c r="C42" s="42"/>
      <c r="D42" s="42"/>
      <c r="E42" s="42"/>
      <c r="F42" s="46"/>
      <c r="G42" s="49"/>
      <c r="H42" s="43"/>
      <c r="I42" s="83"/>
      <c r="J42" s="42"/>
      <c r="K42" s="49"/>
      <c r="L42" s="44"/>
      <c r="M42" s="83"/>
      <c r="N42" s="42"/>
      <c r="O42" s="49"/>
      <c r="P42" s="44"/>
      <c r="Q42" s="83"/>
      <c r="R42" s="42"/>
      <c r="S42" s="49"/>
      <c r="T42" s="44"/>
      <c r="U42" s="83"/>
      <c r="V42" s="42"/>
      <c r="W42" s="49"/>
      <c r="X42" s="84"/>
      <c r="Y42" s="82"/>
      <c r="Z42" s="84"/>
      <c r="AA42" s="49"/>
    </row>
    <row r="43" spans="1:27" s="50" customFormat="1" ht="18" customHeight="1" x14ac:dyDescent="0.3">
      <c r="A43" s="45"/>
      <c r="B43" s="45"/>
      <c r="C43" s="42"/>
      <c r="D43" s="42"/>
      <c r="E43" s="42"/>
      <c r="F43" s="46"/>
      <c r="G43" s="49"/>
      <c r="H43" s="43"/>
      <c r="I43" s="83"/>
      <c r="J43" s="42"/>
      <c r="K43" s="49"/>
      <c r="L43" s="44"/>
      <c r="M43" s="83"/>
      <c r="N43" s="42"/>
      <c r="O43" s="49"/>
      <c r="P43" s="44"/>
      <c r="Q43" s="83"/>
      <c r="R43" s="42"/>
      <c r="S43" s="49"/>
      <c r="T43" s="44"/>
      <c r="U43" s="83"/>
      <c r="V43" s="42"/>
      <c r="W43" s="49"/>
      <c r="X43" s="84"/>
      <c r="Y43" s="82"/>
      <c r="Z43" s="84"/>
      <c r="AA43" s="49"/>
    </row>
    <row r="44" spans="1:27" s="50" customFormat="1" ht="18" customHeight="1" x14ac:dyDescent="0.3">
      <c r="A44" s="45"/>
      <c r="B44" s="86"/>
      <c r="C44" s="42"/>
      <c r="D44" s="42"/>
      <c r="E44" s="42"/>
      <c r="F44" s="46"/>
      <c r="G44" s="49"/>
      <c r="H44" s="43"/>
      <c r="I44" s="83"/>
      <c r="J44" s="42"/>
      <c r="K44" s="49"/>
      <c r="L44" s="44"/>
      <c r="M44" s="83"/>
      <c r="N44" s="42"/>
      <c r="O44" s="49"/>
      <c r="P44" s="44"/>
      <c r="Q44" s="83"/>
      <c r="R44" s="42"/>
      <c r="S44" s="49"/>
      <c r="T44" s="44"/>
      <c r="U44" s="83"/>
      <c r="V44" s="42"/>
      <c r="W44" s="49"/>
      <c r="X44" s="84"/>
      <c r="Y44" s="82"/>
      <c r="Z44" s="84"/>
      <c r="AA44" s="49"/>
    </row>
    <row r="45" spans="1:27" s="50" customFormat="1" ht="18" customHeight="1" x14ac:dyDescent="0.3">
      <c r="A45" s="45"/>
      <c r="B45" s="45"/>
      <c r="C45" s="42"/>
      <c r="D45" s="42"/>
      <c r="E45" s="42"/>
      <c r="F45" s="46"/>
      <c r="G45" s="49"/>
      <c r="H45" s="43"/>
      <c r="I45" s="83"/>
      <c r="J45" s="42"/>
      <c r="K45" s="49"/>
      <c r="L45" s="44"/>
      <c r="M45" s="83"/>
      <c r="N45" s="42"/>
      <c r="O45" s="49"/>
      <c r="P45" s="44"/>
      <c r="Q45" s="83"/>
      <c r="R45" s="42"/>
      <c r="S45" s="49"/>
      <c r="T45" s="44"/>
      <c r="U45" s="83"/>
      <c r="V45" s="42"/>
      <c r="W45" s="49"/>
      <c r="X45" s="84"/>
      <c r="Y45" s="82"/>
      <c r="Z45" s="84"/>
      <c r="AA45" s="49"/>
    </row>
    <row r="46" spans="1:27" s="50" customFormat="1" ht="18" customHeight="1" x14ac:dyDescent="0.3">
      <c r="A46" s="45"/>
      <c r="B46" s="45"/>
      <c r="C46" s="42"/>
      <c r="D46" s="42"/>
      <c r="E46" s="42"/>
      <c r="F46" s="46"/>
      <c r="G46" s="49"/>
      <c r="H46" s="43"/>
      <c r="I46" s="83"/>
      <c r="J46" s="42"/>
      <c r="K46" s="49"/>
      <c r="L46" s="44"/>
      <c r="M46" s="83"/>
      <c r="N46" s="42"/>
      <c r="O46" s="49"/>
      <c r="P46" s="44"/>
      <c r="Q46" s="83"/>
      <c r="R46" s="42"/>
      <c r="S46" s="49"/>
      <c r="T46" s="44"/>
      <c r="U46" s="83"/>
      <c r="V46" s="42"/>
      <c r="W46" s="49"/>
      <c r="X46" s="84"/>
      <c r="Y46" s="82"/>
      <c r="Z46" s="84"/>
      <c r="AA46" s="49"/>
    </row>
    <row r="47" spans="1:27" s="50" customFormat="1" ht="18" customHeight="1" x14ac:dyDescent="0.3">
      <c r="A47" s="45"/>
      <c r="B47" s="45"/>
      <c r="C47" s="42"/>
      <c r="D47" s="42"/>
      <c r="E47" s="42"/>
      <c r="F47" s="46"/>
      <c r="G47" s="49"/>
      <c r="H47" s="43"/>
      <c r="I47" s="83"/>
      <c r="J47" s="42"/>
      <c r="K47" s="49"/>
      <c r="L47" s="44"/>
      <c r="M47" s="83"/>
      <c r="N47" s="42"/>
      <c r="O47" s="49"/>
      <c r="P47" s="44"/>
      <c r="Q47" s="83"/>
      <c r="R47" s="42"/>
      <c r="S47" s="49"/>
      <c r="T47" s="44"/>
      <c r="U47" s="83"/>
      <c r="V47" s="42"/>
      <c r="W47" s="49"/>
      <c r="X47" s="84"/>
      <c r="Y47" s="82"/>
      <c r="Z47" s="84"/>
      <c r="AA47" s="49"/>
    </row>
    <row r="48" spans="1:27" s="50" customFormat="1" ht="18" customHeight="1" x14ac:dyDescent="0.3">
      <c r="A48" s="45"/>
      <c r="B48" s="45"/>
      <c r="C48" s="42"/>
      <c r="D48" s="42"/>
      <c r="E48" s="42"/>
      <c r="F48" s="46"/>
      <c r="G48" s="49"/>
      <c r="H48" s="43"/>
      <c r="I48" s="83"/>
      <c r="J48" s="42"/>
      <c r="K48" s="49"/>
      <c r="L48" s="44"/>
      <c r="M48" s="83"/>
      <c r="N48" s="42"/>
      <c r="O48" s="49"/>
      <c r="P48" s="44"/>
      <c r="Q48" s="83"/>
      <c r="R48" s="42"/>
      <c r="S48" s="49"/>
      <c r="T48" s="44"/>
      <c r="U48" s="83"/>
      <c r="V48" s="42"/>
      <c r="W48" s="49"/>
      <c r="X48" s="84"/>
      <c r="Y48" s="82"/>
      <c r="Z48" s="84"/>
      <c r="AA48" s="49"/>
    </row>
    <row r="49" spans="1:27" s="50" customFormat="1" ht="18" customHeight="1" x14ac:dyDescent="0.3">
      <c r="A49" s="45"/>
      <c r="B49" s="45"/>
      <c r="C49" s="42"/>
      <c r="D49" s="42"/>
      <c r="E49" s="42"/>
      <c r="F49" s="46"/>
      <c r="G49" s="49"/>
      <c r="H49" s="43"/>
      <c r="I49" s="83"/>
      <c r="J49" s="42"/>
      <c r="K49" s="49"/>
      <c r="L49" s="44"/>
      <c r="M49" s="83"/>
      <c r="N49" s="42"/>
      <c r="O49" s="49"/>
      <c r="P49" s="44"/>
      <c r="Q49" s="83"/>
      <c r="R49" s="42"/>
      <c r="S49" s="49"/>
      <c r="T49" s="44"/>
      <c r="U49" s="83"/>
      <c r="V49" s="42"/>
      <c r="W49" s="49"/>
      <c r="X49" s="84"/>
      <c r="Y49" s="82"/>
      <c r="Z49" s="84"/>
      <c r="AA49" s="49"/>
    </row>
    <row r="50" spans="1:27" s="50" customFormat="1" ht="18" customHeight="1" x14ac:dyDescent="0.3">
      <c r="A50" s="45"/>
      <c r="B50" s="45"/>
      <c r="C50" s="42"/>
      <c r="D50" s="42"/>
      <c r="E50" s="42"/>
      <c r="F50" s="46"/>
      <c r="G50" s="49"/>
      <c r="H50" s="43"/>
      <c r="I50" s="83"/>
      <c r="J50" s="42"/>
      <c r="K50" s="49"/>
      <c r="L50" s="44"/>
      <c r="M50" s="83"/>
      <c r="N50" s="42"/>
      <c r="O50" s="49"/>
      <c r="P50" s="44"/>
      <c r="Q50" s="83"/>
      <c r="R50" s="42"/>
      <c r="S50" s="49"/>
      <c r="T50" s="44"/>
      <c r="U50" s="83"/>
      <c r="V50" s="42"/>
      <c r="W50" s="49"/>
      <c r="X50" s="84"/>
      <c r="Y50" s="82"/>
      <c r="Z50" s="84"/>
      <c r="AA50" s="49"/>
    </row>
    <row r="51" spans="1:27" s="50" customFormat="1" ht="18" customHeight="1" x14ac:dyDescent="0.3">
      <c r="A51" s="45"/>
      <c r="B51" s="45"/>
      <c r="C51" s="42"/>
      <c r="D51" s="42"/>
      <c r="E51" s="42"/>
      <c r="F51" s="46"/>
      <c r="G51" s="49"/>
      <c r="H51" s="43"/>
      <c r="I51" s="83"/>
      <c r="J51" s="42"/>
      <c r="K51" s="49"/>
      <c r="L51" s="44"/>
      <c r="M51" s="83"/>
      <c r="N51" s="42"/>
      <c r="O51" s="49"/>
      <c r="P51" s="44"/>
      <c r="Q51" s="83"/>
      <c r="R51" s="42"/>
      <c r="S51" s="49"/>
      <c r="T51" s="44"/>
      <c r="U51" s="83"/>
      <c r="V51" s="42"/>
      <c r="W51" s="49"/>
      <c r="X51" s="84"/>
      <c r="Y51" s="82"/>
      <c r="Z51" s="84"/>
      <c r="AA51" s="49"/>
    </row>
    <row r="52" spans="1:27" s="50" customFormat="1" ht="18" customHeight="1" x14ac:dyDescent="0.3">
      <c r="A52" s="45"/>
      <c r="B52" s="45"/>
      <c r="C52" s="42"/>
      <c r="D52" s="42"/>
      <c r="E52" s="42"/>
      <c r="F52" s="46"/>
      <c r="G52" s="49"/>
      <c r="H52" s="43"/>
      <c r="I52" s="83"/>
      <c r="J52" s="42"/>
      <c r="K52" s="49"/>
      <c r="L52" s="44"/>
      <c r="M52" s="83"/>
      <c r="N52" s="42"/>
      <c r="O52" s="49"/>
      <c r="P52" s="44"/>
      <c r="Q52" s="83"/>
      <c r="R52" s="42"/>
      <c r="S52" s="49"/>
      <c r="T52" s="44"/>
      <c r="U52" s="83"/>
      <c r="V52" s="42"/>
      <c r="W52" s="49"/>
      <c r="X52" s="84"/>
      <c r="Y52" s="82"/>
      <c r="Z52" s="84"/>
      <c r="AA52" s="49"/>
    </row>
    <row r="53" spans="1:27" s="50" customFormat="1" ht="18" customHeight="1" x14ac:dyDescent="0.3">
      <c r="A53" s="45"/>
      <c r="B53" s="45"/>
      <c r="C53" s="42"/>
      <c r="D53" s="42"/>
      <c r="E53" s="42"/>
      <c r="F53" s="46"/>
      <c r="G53" s="49"/>
      <c r="H53" s="43"/>
      <c r="I53" s="83"/>
      <c r="J53" s="42"/>
      <c r="K53" s="49"/>
      <c r="L53" s="44"/>
      <c r="M53" s="83"/>
      <c r="N53" s="42"/>
      <c r="O53" s="49"/>
      <c r="P53" s="44"/>
      <c r="Q53" s="83"/>
      <c r="R53" s="42"/>
      <c r="S53" s="49"/>
      <c r="T53" s="44"/>
      <c r="U53" s="83"/>
      <c r="V53" s="42"/>
      <c r="W53" s="49"/>
      <c r="X53" s="84"/>
      <c r="Y53" s="82"/>
      <c r="Z53" s="84"/>
      <c r="AA53" s="49"/>
    </row>
    <row r="54" spans="1:27" s="50" customFormat="1" ht="18" customHeight="1" x14ac:dyDescent="0.3">
      <c r="A54" s="45"/>
      <c r="B54" s="45"/>
      <c r="C54" s="42"/>
      <c r="D54" s="42"/>
      <c r="E54" s="42"/>
      <c r="F54" s="46"/>
      <c r="G54" s="49"/>
      <c r="H54" s="43"/>
      <c r="I54" s="83"/>
      <c r="J54" s="42"/>
      <c r="K54" s="49"/>
      <c r="L54" s="42"/>
      <c r="M54" s="83"/>
      <c r="N54" s="42"/>
      <c r="O54" s="49"/>
      <c r="P54" s="42"/>
      <c r="Q54" s="83"/>
      <c r="R54" s="42"/>
      <c r="S54" s="49"/>
      <c r="T54" s="42"/>
      <c r="U54" s="83"/>
      <c r="V54" s="42"/>
      <c r="W54" s="49"/>
      <c r="X54" s="84"/>
      <c r="Y54" s="82"/>
      <c r="Z54" s="84"/>
      <c r="AA54" s="49"/>
    </row>
    <row r="55" spans="1:27" s="50" customFormat="1" ht="18" customHeight="1" x14ac:dyDescent="0.3">
      <c r="A55" s="45"/>
      <c r="B55" s="45"/>
      <c r="C55" s="42"/>
      <c r="D55" s="42"/>
      <c r="E55" s="42"/>
      <c r="F55" s="46"/>
      <c r="G55" s="49"/>
      <c r="H55" s="43"/>
      <c r="I55" s="83"/>
      <c r="J55" s="42"/>
      <c r="K55" s="49"/>
      <c r="L55" s="42"/>
      <c r="M55" s="83"/>
      <c r="N55" s="42"/>
      <c r="O55" s="49"/>
      <c r="P55" s="42"/>
      <c r="Q55" s="83"/>
      <c r="R55" s="42"/>
      <c r="S55" s="49"/>
      <c r="T55" s="42"/>
      <c r="U55" s="83"/>
      <c r="V55" s="42"/>
      <c r="W55" s="49"/>
      <c r="X55" s="84"/>
      <c r="Y55" s="82"/>
      <c r="Z55" s="84"/>
      <c r="AA55" s="49"/>
    </row>
    <row r="56" spans="1:27" s="50" customFormat="1" ht="18" customHeight="1" x14ac:dyDescent="0.3">
      <c r="A56" s="45"/>
      <c r="B56" s="45"/>
      <c r="C56" s="42"/>
      <c r="D56" s="42"/>
      <c r="E56" s="42"/>
      <c r="F56" s="46"/>
      <c r="G56" s="49"/>
      <c r="H56" s="43"/>
      <c r="I56" s="83"/>
      <c r="J56" s="42"/>
      <c r="K56" s="49"/>
      <c r="L56" s="42"/>
      <c r="M56" s="83"/>
      <c r="N56" s="42"/>
      <c r="O56" s="49"/>
      <c r="P56" s="42"/>
      <c r="Q56" s="83"/>
      <c r="R56" s="42"/>
      <c r="S56" s="49"/>
      <c r="T56" s="42"/>
      <c r="U56" s="83"/>
      <c r="V56" s="42"/>
      <c r="W56" s="49"/>
      <c r="X56" s="84"/>
      <c r="Y56" s="82"/>
      <c r="Z56" s="84"/>
      <c r="AA56" s="49"/>
    </row>
    <row r="57" spans="1:27" s="50" customFormat="1" ht="18" customHeight="1" x14ac:dyDescent="0.3">
      <c r="A57" s="45"/>
      <c r="B57" s="45"/>
      <c r="C57" s="42"/>
      <c r="D57" s="42"/>
      <c r="E57" s="42"/>
      <c r="F57" s="46"/>
      <c r="G57" s="49"/>
      <c r="H57" s="43"/>
      <c r="I57" s="83"/>
      <c r="J57" s="42"/>
      <c r="K57" s="49"/>
      <c r="L57" s="42"/>
      <c r="M57" s="83"/>
      <c r="N57" s="42"/>
      <c r="O57" s="49"/>
      <c r="P57" s="42"/>
      <c r="Q57" s="83"/>
      <c r="R57" s="42"/>
      <c r="S57" s="49"/>
      <c r="T57" s="42"/>
      <c r="U57" s="83"/>
      <c r="V57" s="42"/>
      <c r="W57" s="49"/>
      <c r="X57" s="84"/>
      <c r="Y57" s="82"/>
      <c r="Z57" s="84"/>
      <c r="AA57" s="49"/>
    </row>
    <row r="58" spans="1:27" s="50" customFormat="1" ht="18" customHeight="1" x14ac:dyDescent="0.3">
      <c r="A58" s="45"/>
      <c r="B58" s="45"/>
      <c r="C58" s="42"/>
      <c r="D58" s="42"/>
      <c r="E58" s="42"/>
      <c r="F58" s="46"/>
      <c r="G58" s="49"/>
      <c r="H58" s="43"/>
      <c r="I58" s="83"/>
      <c r="J58" s="42"/>
      <c r="K58" s="49"/>
      <c r="L58" s="42"/>
      <c r="M58" s="83"/>
      <c r="N58" s="42"/>
      <c r="O58" s="49"/>
      <c r="P58" s="42"/>
      <c r="Q58" s="83"/>
      <c r="R58" s="42"/>
      <c r="S58" s="49"/>
      <c r="T58" s="42"/>
      <c r="U58" s="83"/>
      <c r="V58" s="42"/>
      <c r="W58" s="49"/>
      <c r="X58" s="84"/>
      <c r="Y58" s="82"/>
      <c r="Z58" s="84"/>
      <c r="AA58" s="49"/>
    </row>
    <row r="59" spans="1:27" s="50" customFormat="1" ht="15.6" x14ac:dyDescent="0.3">
      <c r="A59" s="45"/>
      <c r="B59" s="45"/>
      <c r="C59" s="42"/>
      <c r="D59" s="42"/>
      <c r="E59" s="42"/>
      <c r="F59" s="46"/>
      <c r="G59" s="49"/>
      <c r="H59" s="43"/>
      <c r="I59" s="83"/>
      <c r="J59" s="42"/>
      <c r="K59" s="49"/>
      <c r="L59" s="42"/>
      <c r="M59" s="83"/>
      <c r="N59" s="42"/>
      <c r="O59" s="49"/>
      <c r="P59" s="42"/>
      <c r="Q59" s="83"/>
      <c r="R59" s="42"/>
      <c r="S59" s="49"/>
      <c r="T59" s="42"/>
      <c r="U59" s="83"/>
      <c r="V59" s="42"/>
      <c r="W59" s="49"/>
      <c r="X59" s="84"/>
      <c r="Y59" s="82"/>
      <c r="Z59" s="84"/>
      <c r="AA59" s="49"/>
    </row>
    <row r="60" spans="1:27" s="50" customFormat="1" ht="15.6" x14ac:dyDescent="0.3">
      <c r="A60" s="45"/>
      <c r="B60" s="45"/>
      <c r="C60" s="42"/>
      <c r="D60" s="42"/>
      <c r="E60" s="42"/>
      <c r="F60" s="46"/>
      <c r="G60" s="49"/>
      <c r="H60" s="43"/>
      <c r="I60" s="83"/>
      <c r="J60" s="42"/>
      <c r="K60" s="49"/>
      <c r="L60" s="42"/>
      <c r="M60" s="83"/>
      <c r="N60" s="42"/>
      <c r="O60" s="49"/>
      <c r="P60" s="42"/>
      <c r="Q60" s="83"/>
      <c r="R60" s="42"/>
      <c r="S60" s="49"/>
      <c r="T60" s="42"/>
      <c r="U60" s="83"/>
      <c r="V60" s="42"/>
      <c r="W60" s="49"/>
      <c r="X60" s="84"/>
      <c r="Y60" s="82"/>
      <c r="Z60" s="84"/>
      <c r="AA60" s="49"/>
    </row>
    <row r="61" spans="1:27" s="50" customFormat="1" ht="15.6" x14ac:dyDescent="0.3">
      <c r="A61" s="45"/>
      <c r="B61" s="45"/>
      <c r="C61" s="42"/>
      <c r="D61" s="42"/>
      <c r="E61" s="42"/>
      <c r="F61" s="46"/>
      <c r="G61" s="49"/>
      <c r="H61" s="43"/>
      <c r="I61" s="83"/>
      <c r="J61" s="42"/>
      <c r="K61" s="49"/>
      <c r="L61" s="42"/>
      <c r="M61" s="83"/>
      <c r="N61" s="42"/>
      <c r="O61" s="49"/>
      <c r="P61" s="42"/>
      <c r="Q61" s="83"/>
      <c r="R61" s="42"/>
      <c r="S61" s="49"/>
      <c r="T61" s="42"/>
      <c r="U61" s="83"/>
      <c r="V61" s="42"/>
      <c r="W61" s="49"/>
      <c r="X61" s="84"/>
      <c r="Y61" s="82"/>
      <c r="Z61" s="84"/>
      <c r="AA61" s="49"/>
    </row>
    <row r="62" spans="1:27" s="50" customFormat="1" ht="15.6" x14ac:dyDescent="0.3">
      <c r="A62" s="45"/>
      <c r="B62" s="45"/>
      <c r="C62" s="42"/>
      <c r="D62" s="42"/>
      <c r="E62" s="42"/>
      <c r="F62" s="46"/>
      <c r="G62" s="49"/>
      <c r="H62" s="43"/>
      <c r="I62" s="83"/>
      <c r="J62" s="42"/>
      <c r="K62" s="49"/>
      <c r="L62" s="42"/>
      <c r="M62" s="83"/>
      <c r="N62" s="42"/>
      <c r="O62" s="49"/>
      <c r="P62" s="42"/>
      <c r="Q62" s="83"/>
      <c r="R62" s="42"/>
      <c r="S62" s="49"/>
      <c r="T62" s="42"/>
      <c r="U62" s="83"/>
      <c r="V62" s="42"/>
      <c r="W62" s="49"/>
      <c r="X62" s="84"/>
      <c r="Y62" s="82"/>
      <c r="Z62" s="84"/>
      <c r="AA62" s="49"/>
    </row>
    <row r="63" spans="1:27" s="50" customFormat="1" ht="15.6" x14ac:dyDescent="0.3">
      <c r="A63" s="45"/>
      <c r="B63" s="45"/>
      <c r="C63" s="42"/>
      <c r="D63" s="42"/>
      <c r="E63" s="42"/>
      <c r="F63" s="46"/>
      <c r="G63" s="49"/>
      <c r="H63" s="43"/>
      <c r="I63" s="83"/>
      <c r="J63" s="42"/>
      <c r="K63" s="49"/>
      <c r="L63" s="42"/>
      <c r="M63" s="83"/>
      <c r="N63" s="42"/>
      <c r="O63" s="49"/>
      <c r="P63" s="42"/>
      <c r="Q63" s="83"/>
      <c r="R63" s="42"/>
      <c r="S63" s="49"/>
      <c r="T63" s="42"/>
      <c r="U63" s="83"/>
      <c r="V63" s="42"/>
      <c r="W63" s="49"/>
      <c r="X63" s="84"/>
      <c r="Y63" s="82"/>
      <c r="Z63" s="84"/>
      <c r="AA63" s="49"/>
    </row>
    <row r="64" spans="1:27" s="50" customFormat="1" ht="15.6" x14ac:dyDescent="0.3">
      <c r="A64" s="45"/>
      <c r="B64" s="45"/>
      <c r="C64" s="42"/>
      <c r="D64" s="42"/>
      <c r="E64" s="42"/>
      <c r="F64" s="46"/>
      <c r="G64" s="49"/>
      <c r="H64" s="43"/>
      <c r="I64" s="83"/>
      <c r="J64" s="42"/>
      <c r="K64" s="49"/>
      <c r="L64" s="42"/>
      <c r="M64" s="83"/>
      <c r="N64" s="42"/>
      <c r="O64" s="49"/>
      <c r="P64" s="42"/>
      <c r="Q64" s="83"/>
      <c r="R64" s="42"/>
      <c r="S64" s="49"/>
      <c r="T64" s="42"/>
      <c r="U64" s="83"/>
      <c r="V64" s="42"/>
      <c r="W64" s="49"/>
      <c r="X64" s="84"/>
      <c r="Y64" s="82"/>
      <c r="Z64" s="84"/>
      <c r="AA64" s="49"/>
    </row>
    <row r="65" spans="1:27" s="50" customFormat="1" ht="15.6" x14ac:dyDescent="0.3">
      <c r="A65" s="45"/>
      <c r="B65" s="45"/>
      <c r="C65" s="42"/>
      <c r="D65" s="42"/>
      <c r="E65" s="42"/>
      <c r="F65" s="46"/>
      <c r="G65" s="49"/>
      <c r="H65" s="43"/>
      <c r="I65" s="83"/>
      <c r="J65" s="42"/>
      <c r="K65" s="49"/>
      <c r="L65" s="42"/>
      <c r="M65" s="83"/>
      <c r="N65" s="42"/>
      <c r="O65" s="49"/>
      <c r="P65" s="42"/>
      <c r="Q65" s="83"/>
      <c r="R65" s="42"/>
      <c r="S65" s="49"/>
      <c r="T65" s="42"/>
      <c r="U65" s="83"/>
      <c r="V65" s="42"/>
      <c r="W65" s="49"/>
      <c r="X65" s="84"/>
      <c r="Y65" s="82"/>
      <c r="Z65" s="84"/>
      <c r="AA65" s="49"/>
    </row>
    <row r="66" spans="1:27" s="50" customFormat="1" ht="15.6" x14ac:dyDescent="0.3">
      <c r="A66" s="45"/>
      <c r="B66" s="45"/>
      <c r="C66" s="42"/>
      <c r="D66" s="42"/>
      <c r="E66" s="42"/>
      <c r="F66" s="46"/>
      <c r="G66" s="49"/>
      <c r="H66" s="43"/>
      <c r="I66" s="83"/>
      <c r="J66" s="42"/>
      <c r="K66" s="49"/>
      <c r="L66" s="42"/>
      <c r="M66" s="83"/>
      <c r="N66" s="42"/>
      <c r="O66" s="49"/>
      <c r="P66" s="42"/>
      <c r="Q66" s="83"/>
      <c r="R66" s="42"/>
      <c r="S66" s="49"/>
      <c r="T66" s="42"/>
      <c r="U66" s="83"/>
      <c r="V66" s="42"/>
      <c r="W66" s="49"/>
      <c r="X66" s="84"/>
      <c r="Y66" s="82"/>
      <c r="Z66" s="84"/>
      <c r="AA66" s="49"/>
    </row>
    <row r="67" spans="1:27" s="50" customFormat="1" ht="15.6" x14ac:dyDescent="0.3">
      <c r="A67" s="45"/>
      <c r="B67" s="45"/>
      <c r="C67" s="42"/>
      <c r="D67" s="42"/>
      <c r="E67" s="42"/>
      <c r="F67" s="46"/>
      <c r="G67" s="49"/>
      <c r="H67" s="43"/>
      <c r="I67" s="83"/>
      <c r="J67" s="42"/>
      <c r="K67" s="49"/>
      <c r="L67" s="42"/>
      <c r="M67" s="83"/>
      <c r="N67" s="42"/>
      <c r="O67" s="49"/>
      <c r="P67" s="42"/>
      <c r="Q67" s="83"/>
      <c r="R67" s="42"/>
      <c r="S67" s="49"/>
      <c r="T67" s="42"/>
      <c r="U67" s="83"/>
      <c r="V67" s="42"/>
      <c r="W67" s="49"/>
      <c r="X67" s="84"/>
      <c r="Y67" s="82"/>
      <c r="Z67" s="84"/>
      <c r="AA67" s="49"/>
    </row>
    <row r="68" spans="1:27" s="50" customFormat="1" ht="15.6" x14ac:dyDescent="0.3">
      <c r="A68" s="45"/>
      <c r="B68" s="45"/>
      <c r="C68" s="42"/>
      <c r="D68" s="42"/>
      <c r="E68" s="42"/>
      <c r="F68" s="46"/>
      <c r="G68" s="49"/>
      <c r="H68" s="43"/>
      <c r="I68" s="83"/>
      <c r="J68" s="42"/>
      <c r="K68" s="49"/>
      <c r="L68" s="42"/>
      <c r="M68" s="83"/>
      <c r="N68" s="42"/>
      <c r="O68" s="49"/>
      <c r="P68" s="42"/>
      <c r="Q68" s="83"/>
      <c r="R68" s="42"/>
      <c r="S68" s="49"/>
      <c r="T68" s="42"/>
      <c r="U68" s="83"/>
      <c r="V68" s="42"/>
      <c r="W68" s="49"/>
      <c r="X68" s="84"/>
      <c r="Y68" s="82"/>
      <c r="Z68" s="84"/>
      <c r="AA68" s="49"/>
    </row>
    <row r="69" spans="1:27" s="50" customFormat="1" ht="15.6" x14ac:dyDescent="0.3">
      <c r="A69" s="45"/>
      <c r="B69" s="45"/>
      <c r="C69" s="42"/>
      <c r="D69" s="42"/>
      <c r="E69" s="42"/>
      <c r="F69" s="46"/>
      <c r="G69" s="49"/>
      <c r="H69" s="43"/>
      <c r="I69" s="83"/>
      <c r="J69" s="42"/>
      <c r="K69" s="49"/>
      <c r="L69" s="42"/>
      <c r="M69" s="83"/>
      <c r="N69" s="42"/>
      <c r="O69" s="49"/>
      <c r="P69" s="42"/>
      <c r="Q69" s="83"/>
      <c r="R69" s="42"/>
      <c r="S69" s="49"/>
      <c r="T69" s="42"/>
      <c r="U69" s="83"/>
      <c r="V69" s="42"/>
      <c r="W69" s="49"/>
      <c r="X69" s="84"/>
      <c r="Y69" s="82"/>
      <c r="Z69" s="84"/>
      <c r="AA69" s="49"/>
    </row>
    <row r="70" spans="1:27" s="50" customFormat="1" ht="15.6" x14ac:dyDescent="0.3">
      <c r="A70" s="45"/>
      <c r="B70" s="45"/>
      <c r="C70" s="42"/>
      <c r="D70" s="42"/>
      <c r="E70" s="42"/>
      <c r="F70" s="46"/>
      <c r="G70" s="49"/>
      <c r="H70" s="43"/>
      <c r="I70" s="83"/>
      <c r="J70" s="42"/>
      <c r="K70" s="49"/>
      <c r="L70" s="42"/>
      <c r="M70" s="83"/>
      <c r="N70" s="42"/>
      <c r="O70" s="49"/>
      <c r="P70" s="42"/>
      <c r="Q70" s="83"/>
      <c r="R70" s="42"/>
      <c r="S70" s="49"/>
      <c r="T70" s="42"/>
      <c r="U70" s="83"/>
      <c r="V70" s="42"/>
      <c r="W70" s="49"/>
      <c r="X70" s="84"/>
      <c r="Y70" s="82"/>
      <c r="Z70" s="84"/>
      <c r="AA70" s="49"/>
    </row>
    <row r="71" spans="1:27" s="50" customFormat="1" ht="15.6" x14ac:dyDescent="0.3">
      <c r="A71" s="45"/>
      <c r="B71" s="45"/>
      <c r="C71" s="42"/>
      <c r="D71" s="42"/>
      <c r="E71" s="42"/>
      <c r="F71" s="46"/>
      <c r="G71" s="49"/>
      <c r="H71" s="43"/>
      <c r="I71" s="83"/>
      <c r="J71" s="42"/>
      <c r="K71" s="49"/>
      <c r="L71" s="42"/>
      <c r="M71" s="83"/>
      <c r="N71" s="42"/>
      <c r="O71" s="49"/>
      <c r="P71" s="42"/>
      <c r="Q71" s="83"/>
      <c r="R71" s="42"/>
      <c r="S71" s="49"/>
      <c r="T71" s="42"/>
      <c r="U71" s="83"/>
      <c r="V71" s="42"/>
      <c r="W71" s="49"/>
      <c r="X71" s="84"/>
      <c r="Y71" s="82"/>
      <c r="Z71" s="84"/>
      <c r="AA71" s="49"/>
    </row>
    <row r="72" spans="1:27" s="50" customFormat="1" ht="15.6" x14ac:dyDescent="0.3">
      <c r="A72" s="45"/>
      <c r="B72" s="45"/>
      <c r="C72" s="42"/>
      <c r="D72" s="42"/>
      <c r="E72" s="42"/>
      <c r="F72" s="46"/>
      <c r="G72" s="49"/>
      <c r="H72" s="43"/>
      <c r="I72" s="83"/>
      <c r="J72" s="42"/>
      <c r="K72" s="49"/>
      <c r="L72" s="42"/>
      <c r="M72" s="83"/>
      <c r="N72" s="42"/>
      <c r="O72" s="49"/>
      <c r="P72" s="42"/>
      <c r="Q72" s="83"/>
      <c r="R72" s="42"/>
      <c r="S72" s="49"/>
      <c r="T72" s="42"/>
      <c r="U72" s="83"/>
      <c r="V72" s="42"/>
      <c r="W72" s="49"/>
      <c r="X72" s="84"/>
      <c r="Y72" s="82"/>
      <c r="Z72" s="84"/>
      <c r="AA72" s="49"/>
    </row>
    <row r="73" spans="1:27" s="50" customFormat="1" ht="15.6" x14ac:dyDescent="0.3">
      <c r="A73" s="45"/>
      <c r="B73" s="45"/>
      <c r="C73" s="42"/>
      <c r="D73" s="42"/>
      <c r="E73" s="42"/>
      <c r="F73" s="46"/>
      <c r="G73" s="49"/>
      <c r="H73" s="43"/>
      <c r="I73" s="83"/>
      <c r="J73" s="42"/>
      <c r="K73" s="49"/>
      <c r="L73" s="42"/>
      <c r="M73" s="83"/>
      <c r="N73" s="42"/>
      <c r="O73" s="49"/>
      <c r="P73" s="42"/>
      <c r="Q73" s="83"/>
      <c r="R73" s="42"/>
      <c r="S73" s="49"/>
      <c r="T73" s="42"/>
      <c r="U73" s="83"/>
      <c r="V73" s="42"/>
      <c r="W73" s="49"/>
      <c r="X73" s="84"/>
      <c r="Y73" s="82"/>
      <c r="Z73" s="84"/>
      <c r="AA73" s="49"/>
    </row>
    <row r="74" spans="1:27" s="50" customFormat="1" ht="15.6" x14ac:dyDescent="0.3">
      <c r="A74" s="45"/>
      <c r="B74" s="45"/>
      <c r="C74" s="42"/>
      <c r="D74" s="42"/>
      <c r="E74" s="42"/>
      <c r="F74" s="46"/>
      <c r="G74" s="49"/>
      <c r="H74" s="43"/>
      <c r="I74" s="83"/>
      <c r="J74" s="42"/>
      <c r="K74" s="49"/>
      <c r="L74" s="42"/>
      <c r="M74" s="83"/>
      <c r="N74" s="42"/>
      <c r="O74" s="49"/>
      <c r="P74" s="42"/>
      <c r="Q74" s="83"/>
      <c r="R74" s="42"/>
      <c r="S74" s="49"/>
      <c r="T74" s="42"/>
      <c r="U74" s="83"/>
      <c r="V74" s="42"/>
      <c r="W74" s="49"/>
      <c r="X74" s="84"/>
      <c r="Y74" s="82"/>
      <c r="Z74" s="84"/>
      <c r="AA74" s="49"/>
    </row>
    <row r="75" spans="1:27" s="50" customFormat="1" ht="15.6" x14ac:dyDescent="0.3">
      <c r="A75" s="45"/>
      <c r="B75" s="45"/>
      <c r="C75" s="42"/>
      <c r="D75" s="42"/>
      <c r="E75" s="42"/>
      <c r="F75" s="46"/>
      <c r="G75" s="49"/>
      <c r="H75" s="43"/>
      <c r="I75" s="83"/>
      <c r="J75" s="42"/>
      <c r="K75" s="49"/>
      <c r="L75" s="42"/>
      <c r="M75" s="83"/>
      <c r="N75" s="42"/>
      <c r="O75" s="49"/>
      <c r="P75" s="42"/>
      <c r="Q75" s="83"/>
      <c r="R75" s="42"/>
      <c r="S75" s="49"/>
      <c r="T75" s="42"/>
      <c r="U75" s="83"/>
      <c r="V75" s="42"/>
      <c r="W75" s="49"/>
      <c r="X75" s="84"/>
      <c r="Y75" s="82"/>
      <c r="Z75" s="84"/>
      <c r="AA75" s="49"/>
    </row>
    <row r="76" spans="1:27" s="50" customFormat="1" ht="15.6" x14ac:dyDescent="0.3">
      <c r="A76" s="45"/>
      <c r="B76" s="45"/>
      <c r="C76" s="42"/>
      <c r="D76" s="42"/>
      <c r="E76" s="42"/>
      <c r="F76" s="46"/>
      <c r="G76" s="49"/>
      <c r="H76" s="43"/>
      <c r="I76" s="83"/>
      <c r="J76" s="42"/>
      <c r="K76" s="49"/>
      <c r="L76" s="42"/>
      <c r="M76" s="83"/>
      <c r="N76" s="42"/>
      <c r="O76" s="49"/>
      <c r="P76" s="42"/>
      <c r="Q76" s="83"/>
      <c r="R76" s="42"/>
      <c r="S76" s="49"/>
      <c r="T76" s="42"/>
      <c r="U76" s="83"/>
      <c r="V76" s="42"/>
      <c r="W76" s="49"/>
      <c r="X76" s="84"/>
      <c r="Y76" s="82"/>
      <c r="Z76" s="84"/>
      <c r="AA76" s="49"/>
    </row>
    <row r="77" spans="1:27" s="50" customFormat="1" x14ac:dyDescent="0.3">
      <c r="D77" s="16"/>
      <c r="E77" s="16"/>
      <c r="F77" s="16"/>
      <c r="G77" s="49"/>
      <c r="H77" s="16"/>
      <c r="I77" s="16"/>
      <c r="J77" s="16"/>
      <c r="K77" s="49"/>
      <c r="L77" s="16"/>
      <c r="M77" s="16"/>
      <c r="N77" s="16"/>
      <c r="O77" s="49"/>
      <c r="P77" s="16"/>
      <c r="Q77" s="16"/>
      <c r="R77" s="16"/>
      <c r="S77" s="49"/>
      <c r="T77" s="16"/>
      <c r="U77" s="16"/>
      <c r="V77" s="16"/>
      <c r="W77" s="49"/>
      <c r="X77" s="16"/>
      <c r="Y77" s="16"/>
      <c r="Z77" s="16"/>
      <c r="AA77" s="49"/>
    </row>
    <row r="78" spans="1:27" s="50" customFormat="1" x14ac:dyDescent="0.3">
      <c r="D78" s="16"/>
      <c r="E78" s="16"/>
      <c r="F78" s="16"/>
      <c r="G78" s="49"/>
      <c r="H78" s="16"/>
      <c r="I78" s="16"/>
      <c r="J78" s="16"/>
      <c r="K78" s="49"/>
      <c r="L78" s="16"/>
      <c r="M78" s="16"/>
      <c r="N78" s="16"/>
      <c r="O78" s="49"/>
      <c r="P78" s="16"/>
      <c r="Q78" s="16"/>
      <c r="R78" s="16"/>
      <c r="S78" s="49"/>
      <c r="T78" s="16"/>
      <c r="U78" s="16"/>
      <c r="V78" s="16"/>
      <c r="W78" s="49"/>
      <c r="X78" s="16"/>
      <c r="Y78" s="16"/>
      <c r="Z78" s="16"/>
      <c r="AA78" s="49"/>
    </row>
    <row r="79" spans="1:27" s="50" customFormat="1" x14ac:dyDescent="0.3">
      <c r="D79" s="16"/>
      <c r="E79" s="16"/>
      <c r="F79" s="16"/>
      <c r="G79" s="49"/>
      <c r="H79" s="16"/>
      <c r="I79" s="16"/>
      <c r="J79" s="16"/>
      <c r="K79" s="49"/>
      <c r="L79" s="16"/>
      <c r="M79" s="16"/>
      <c r="N79" s="16"/>
      <c r="O79" s="49"/>
      <c r="P79" s="16"/>
      <c r="Q79" s="16"/>
      <c r="R79" s="16"/>
      <c r="S79" s="49"/>
      <c r="T79" s="16"/>
      <c r="U79" s="16"/>
      <c r="V79" s="16"/>
      <c r="W79" s="49"/>
      <c r="X79" s="16"/>
      <c r="Y79" s="16"/>
      <c r="Z79" s="16"/>
      <c r="AA79" s="49"/>
    </row>
    <row r="80" spans="1:27" s="50" customFormat="1" x14ac:dyDescent="0.3">
      <c r="D80" s="16"/>
      <c r="E80" s="16"/>
      <c r="F80" s="16"/>
      <c r="G80" s="49"/>
      <c r="H80" s="16"/>
      <c r="I80" s="16"/>
      <c r="J80" s="16"/>
      <c r="K80" s="49"/>
      <c r="L80" s="16"/>
      <c r="M80" s="16"/>
      <c r="N80" s="16"/>
      <c r="O80" s="49"/>
      <c r="P80" s="16"/>
      <c r="Q80" s="16"/>
      <c r="R80" s="16"/>
      <c r="S80" s="49"/>
      <c r="T80" s="16"/>
      <c r="U80" s="16"/>
      <c r="V80" s="16"/>
      <c r="W80" s="49"/>
      <c r="X80" s="16"/>
      <c r="Y80" s="16"/>
      <c r="Z80" s="16"/>
      <c r="AA80" s="49"/>
    </row>
    <row r="81" spans="4:27" s="50" customFormat="1" x14ac:dyDescent="0.3">
      <c r="D81" s="16"/>
      <c r="E81" s="16"/>
      <c r="F81" s="16"/>
      <c r="G81" s="49"/>
      <c r="H81" s="16"/>
      <c r="I81" s="16"/>
      <c r="J81" s="16"/>
      <c r="K81" s="49"/>
      <c r="L81" s="16"/>
      <c r="M81" s="16"/>
      <c r="N81" s="16"/>
      <c r="O81" s="49"/>
      <c r="P81" s="16"/>
      <c r="Q81" s="16"/>
      <c r="R81" s="16"/>
      <c r="S81" s="49"/>
      <c r="T81" s="16"/>
      <c r="U81" s="16"/>
      <c r="V81" s="16"/>
      <c r="W81" s="49"/>
      <c r="X81" s="16"/>
      <c r="Y81" s="16"/>
      <c r="Z81" s="16"/>
      <c r="AA81" s="49"/>
    </row>
    <row r="82" spans="4:27" s="50" customFormat="1" x14ac:dyDescent="0.3">
      <c r="D82" s="16"/>
      <c r="E82" s="16"/>
      <c r="F82" s="16"/>
      <c r="G82" s="49"/>
      <c r="H82" s="16"/>
      <c r="I82" s="16"/>
      <c r="J82" s="16"/>
      <c r="K82" s="49"/>
      <c r="L82" s="16"/>
      <c r="M82" s="16"/>
      <c r="N82" s="16"/>
      <c r="O82" s="49"/>
      <c r="P82" s="16"/>
      <c r="Q82" s="16"/>
      <c r="R82" s="16"/>
      <c r="S82" s="49"/>
      <c r="T82" s="16"/>
      <c r="U82" s="16"/>
      <c r="V82" s="16"/>
      <c r="W82" s="49"/>
      <c r="X82" s="16"/>
      <c r="Y82" s="16"/>
      <c r="Z82" s="16"/>
      <c r="AA82" s="49"/>
    </row>
    <row r="83" spans="4:27" s="50" customFormat="1" x14ac:dyDescent="0.3">
      <c r="D83" s="16"/>
      <c r="E83" s="16"/>
      <c r="F83" s="16"/>
      <c r="G83" s="49"/>
      <c r="H83" s="16"/>
      <c r="I83" s="16"/>
      <c r="J83" s="16"/>
      <c r="K83" s="49"/>
      <c r="L83" s="16"/>
      <c r="M83" s="16"/>
      <c r="N83" s="16"/>
      <c r="O83" s="49"/>
      <c r="P83" s="16"/>
      <c r="Q83" s="16"/>
      <c r="R83" s="16"/>
      <c r="S83" s="49"/>
      <c r="T83" s="16"/>
      <c r="U83" s="16"/>
      <c r="V83" s="16"/>
      <c r="W83" s="49"/>
      <c r="X83" s="16"/>
      <c r="Y83" s="16"/>
      <c r="Z83" s="16"/>
      <c r="AA83" s="49"/>
    </row>
    <row r="84" spans="4:27" s="50" customFormat="1" x14ac:dyDescent="0.3">
      <c r="D84" s="16"/>
      <c r="E84" s="16"/>
      <c r="F84" s="16"/>
      <c r="G84" s="49"/>
      <c r="H84" s="16"/>
      <c r="I84" s="16"/>
      <c r="J84" s="16"/>
      <c r="K84" s="49"/>
      <c r="L84" s="16"/>
      <c r="M84" s="16"/>
      <c r="N84" s="16"/>
      <c r="O84" s="49"/>
      <c r="P84" s="16"/>
      <c r="Q84" s="16"/>
      <c r="R84" s="16"/>
      <c r="S84" s="49"/>
      <c r="T84" s="16"/>
      <c r="U84" s="16"/>
      <c r="V84" s="16"/>
      <c r="W84" s="49"/>
      <c r="X84" s="16"/>
      <c r="Y84" s="16"/>
      <c r="Z84" s="16"/>
      <c r="AA84" s="49"/>
    </row>
  </sheetData>
  <sheetProtection formatCells="0" formatColumns="0" formatRows="0" insertColumns="0" insertRows="0" insertHyperlinks="0" deleteColumns="0" deleteRows="0" sort="0" autoFilter="0" pivotTables="0"/>
  <autoFilter ref="A11:G76" xr:uid="{00000000-0009-0000-0000-000000000000}"/>
  <phoneticPr fontId="14" type="noConversion"/>
  <conditionalFormatting sqref="C12">
    <cfRule type="cellIs" dxfId="3" priority="3" operator="notEqual">
      <formula>#REF!</formula>
    </cfRule>
  </conditionalFormatting>
  <conditionalFormatting sqref="D1:D10 D12:D76">
    <cfRule type="cellIs" dxfId="2" priority="4" operator="lessThan">
      <formula>0</formula>
    </cfRule>
  </conditionalFormatting>
  <conditionalFormatting sqref="F12:F76 F1:F10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69"/>
  <sheetViews>
    <sheetView tabSelected="1" topLeftCell="H1" zoomScale="105" zoomScaleNormal="100" workbookViewId="0">
      <pane ySplit="1" topLeftCell="A2" activePane="bottomLeft" state="frozen"/>
      <selection pane="bottomLeft" activeCell="S24" sqref="S24"/>
    </sheetView>
  </sheetViews>
  <sheetFormatPr defaultColWidth="8.77734375" defaultRowHeight="14.4" x14ac:dyDescent="0.3"/>
  <cols>
    <col min="1" max="1" width="10.77734375" hidden="1" customWidth="1"/>
    <col min="2" max="2" width="15.109375" hidden="1" customWidth="1"/>
    <col min="3" max="3" width="11" hidden="1" customWidth="1"/>
    <col min="4" max="4" width="8.6640625" style="105"/>
    <col min="5" max="5" width="40.6640625" customWidth="1"/>
    <col min="6" max="6" width="9.109375" customWidth="1"/>
    <col min="7" max="9" width="11.33203125" style="4" customWidth="1"/>
    <col min="10" max="10" width="9.33203125" style="16" customWidth="1"/>
    <col min="11" max="11" width="12.33203125" style="16" customWidth="1"/>
    <col min="12" max="12" width="13" style="16" customWidth="1"/>
    <col min="13" max="13" width="9.109375" style="16" customWidth="1"/>
    <col min="14" max="14" width="12.33203125" style="16" customWidth="1"/>
    <col min="15" max="15" width="13" style="16" customWidth="1"/>
    <col min="16" max="16" width="25.6640625" customWidth="1"/>
    <col min="18" max="18" width="12.5546875" bestFit="1" customWidth="1"/>
    <col min="19" max="19" width="17.5546875" bestFit="1" customWidth="1"/>
    <col min="20" max="20" width="20.5546875" bestFit="1" customWidth="1"/>
    <col min="21" max="21" width="18.33203125" bestFit="1" customWidth="1"/>
    <col min="22" max="22" width="14.77734375" bestFit="1" customWidth="1"/>
    <col min="23" max="23" width="13.77734375" bestFit="1" customWidth="1"/>
    <col min="24" max="35" width="20.5546875" bestFit="1" customWidth="1"/>
    <col min="36" max="36" width="22.33203125" bestFit="1" customWidth="1"/>
    <col min="37" max="37" width="25.44140625" bestFit="1" customWidth="1"/>
    <col min="38" max="38" width="23.109375" bestFit="1" customWidth="1"/>
  </cols>
  <sheetData>
    <row r="1" spans="1:21" ht="28.5" customHeight="1" thickBot="1" x14ac:dyDescent="0.35">
      <c r="A1" s="8" t="s">
        <v>30</v>
      </c>
      <c r="B1" s="8" t="s">
        <v>31</v>
      </c>
      <c r="C1" s="8" t="s">
        <v>32</v>
      </c>
      <c r="D1" s="109" t="s">
        <v>0</v>
      </c>
      <c r="E1" s="110" t="s">
        <v>1</v>
      </c>
      <c r="F1" s="110" t="s">
        <v>2</v>
      </c>
      <c r="G1" s="111" t="s">
        <v>3</v>
      </c>
      <c r="H1" s="112" t="s">
        <v>4</v>
      </c>
      <c r="I1" s="113" t="s">
        <v>78</v>
      </c>
      <c r="J1" s="114" t="s">
        <v>33</v>
      </c>
      <c r="K1" s="115" t="s">
        <v>34</v>
      </c>
      <c r="L1" s="116" t="s">
        <v>35</v>
      </c>
      <c r="M1" s="117" t="s">
        <v>36</v>
      </c>
      <c r="N1" s="118" t="s">
        <v>37</v>
      </c>
      <c r="O1" s="119" t="s">
        <v>38</v>
      </c>
      <c r="P1" s="120" t="s">
        <v>21</v>
      </c>
    </row>
    <row r="2" spans="1:21" ht="18" customHeight="1" x14ac:dyDescent="0.3">
      <c r="A2" s="10">
        <v>41130</v>
      </c>
      <c r="B2" s="9" t="s">
        <v>39</v>
      </c>
      <c r="C2" s="10">
        <v>41169</v>
      </c>
      <c r="D2" s="121" t="s">
        <v>40</v>
      </c>
      <c r="E2" s="122" t="s">
        <v>23</v>
      </c>
      <c r="F2" s="123">
        <f>SUMIF(Monahan_Hand_Receipt_Tracker!$J$2:$J$11,Monahan_BN_Rollup!D2,Monahan_Hand_Receipt_Tracker!$K$2:$K$11)</f>
        <v>71000</v>
      </c>
      <c r="G2" s="124">
        <f>F2-H2</f>
        <v>8300</v>
      </c>
      <c r="H2" s="125">
        <f>K2+N2</f>
        <v>62700</v>
      </c>
      <c r="I2" s="126">
        <f>IFERROR(H2/F2,"")</f>
        <v>0.88309859154929582</v>
      </c>
      <c r="J2" s="127">
        <f>SUMIF(Monahan_Hand_Receipt_Tracker!$J$2:$J$6, Monahan_BN_Rollup!D2, Monahan_Hand_Receipt_Tracker!$K$2:$K$6)</f>
        <v>62000</v>
      </c>
      <c r="K2" s="128">
        <f>J2-L2</f>
        <v>54600</v>
      </c>
      <c r="L2" s="129">
        <f>SUMIF(Monahan_Hand_Receipt_Tracker!$J$2:$J$6, Monahan_BN_Rollup!D2, Monahan_Hand_Receipt_Tracker!$N$2:$N$6)</f>
        <v>7400</v>
      </c>
      <c r="M2" s="127">
        <f>SUMIF(Monahan_Hand_Receipt_Tracker!$J$7:$J$11, Monahan_BN_Rollup!D2, Monahan_Hand_Receipt_Tracker!$K$7:$K$11)</f>
        <v>9000</v>
      </c>
      <c r="N2" s="128">
        <f>M2-O2</f>
        <v>8100</v>
      </c>
      <c r="O2" s="129">
        <f>SUMIF(Monahan_Hand_Receipt_Tracker!$J$7:$J$11, Monahan_BN_Rollup!D2, Monahan_Hand_Receipt_Tracker!$N$7:$N$11)</f>
        <v>900</v>
      </c>
      <c r="P2" s="130"/>
    </row>
    <row r="3" spans="1:21" ht="18" customHeight="1" x14ac:dyDescent="0.3">
      <c r="A3" s="2">
        <v>41130</v>
      </c>
      <c r="B3" s="1" t="s">
        <v>39</v>
      </c>
      <c r="C3" s="2">
        <v>41169</v>
      </c>
      <c r="D3" s="131" t="s">
        <v>41</v>
      </c>
      <c r="E3" s="132" t="s">
        <v>25</v>
      </c>
      <c r="F3" s="123">
        <f>SUMIF(Monahan_Hand_Receipt_Tracker!$J$2:$J$11,Monahan_BN_Rollup!D3,Monahan_Hand_Receipt_Tracker!$K$2:$K$11)</f>
        <v>0</v>
      </c>
      <c r="G3" s="124">
        <f t="shared" ref="G3:G7" si="0">F3-H3</f>
        <v>0</v>
      </c>
      <c r="H3" s="134">
        <f t="shared" ref="H3:H32" si="1">K3+N3</f>
        <v>0</v>
      </c>
      <c r="I3" s="126" t="str">
        <f t="shared" ref="I3:I32" si="2">IFERROR(H3/F3,"")</f>
        <v/>
      </c>
      <c r="J3" s="127">
        <f>SUMIF(Monahan_Hand_Receipt_Tracker!$J$2:$J$6, Monahan_BN_Rollup!D3, Monahan_Hand_Receipt_Tracker!$K$2:$K$6)</f>
        <v>0</v>
      </c>
      <c r="K3" s="128">
        <f t="shared" ref="K3:K7" si="3">J3-L3</f>
        <v>0</v>
      </c>
      <c r="L3" s="129">
        <f>SUMIF(Monahan_Hand_Receipt_Tracker!$J$2:$J$6, Monahan_BN_Rollup!D3, Monahan_Hand_Receipt_Tracker!$N$2:$N$6)</f>
        <v>0</v>
      </c>
      <c r="M3" s="127">
        <f>SUMIF(Monahan_Hand_Receipt_Tracker!$J$7:$J$11, Monahan_BN_Rollup!D3, Monahan_Hand_Receipt_Tracker!$K$7:$K$11)</f>
        <v>0</v>
      </c>
      <c r="N3" s="128">
        <f t="shared" ref="N3:N7" si="4">M3-O3</f>
        <v>0</v>
      </c>
      <c r="O3" s="129">
        <f>SUMIF(Monahan_Hand_Receipt_Tracker!$J$7:$J$11, Monahan_BN_Rollup!D3, Monahan_Hand_Receipt_Tracker!$N$7:$N$11)</f>
        <v>0</v>
      </c>
      <c r="P3" s="130"/>
      <c r="R3" s="150" t="s">
        <v>84</v>
      </c>
    </row>
    <row r="4" spans="1:21" ht="18" customHeight="1" x14ac:dyDescent="0.3">
      <c r="A4" s="2">
        <v>41130</v>
      </c>
      <c r="B4" s="1" t="s">
        <v>39</v>
      </c>
      <c r="C4" s="2">
        <v>41162</v>
      </c>
      <c r="D4" s="138" t="s">
        <v>42</v>
      </c>
      <c r="E4" s="139" t="s">
        <v>43</v>
      </c>
      <c r="F4" s="123">
        <f>SUMIF(Monahan_Hand_Receipt_Tracker!$J$2:$J$11,Monahan_BN_Rollup!D4,Monahan_Hand_Receipt_Tracker!$K$2:$K$11)</f>
        <v>9000</v>
      </c>
      <c r="G4" s="124">
        <f t="shared" si="0"/>
        <v>6700</v>
      </c>
      <c r="H4" s="134">
        <f t="shared" si="1"/>
        <v>2300</v>
      </c>
      <c r="I4" s="126">
        <f t="shared" si="2"/>
        <v>0.25555555555555554</v>
      </c>
      <c r="J4" s="127">
        <f>SUMIF(Monahan_Hand_Receipt_Tracker!$J$2:$J$6, Monahan_BN_Rollup!D4, Monahan_Hand_Receipt_Tracker!$K$2:$K$6)</f>
        <v>4000</v>
      </c>
      <c r="K4" s="128">
        <f t="shared" si="3"/>
        <v>1300</v>
      </c>
      <c r="L4" s="129">
        <f>SUMIF(Monahan_Hand_Receipt_Tracker!$J$2:$J$6, Monahan_BN_Rollup!D4, Monahan_Hand_Receipt_Tracker!$N$2:$N$6)</f>
        <v>2700</v>
      </c>
      <c r="M4" s="127">
        <f>SUMIF(Monahan_Hand_Receipt_Tracker!$J$7:$J$11, Monahan_BN_Rollup!D4, Monahan_Hand_Receipt_Tracker!$K$7:$K$11)</f>
        <v>5000</v>
      </c>
      <c r="N4" s="128">
        <f t="shared" si="4"/>
        <v>1000</v>
      </c>
      <c r="O4" s="129">
        <f>SUMIF(Monahan_Hand_Receipt_Tracker!$J$7:$J$11, Monahan_BN_Rollup!D4, Monahan_Hand_Receipt_Tracker!$N$7:$N$11)</f>
        <v>4000</v>
      </c>
      <c r="P4" s="130"/>
      <c r="R4" s="151" t="s">
        <v>85</v>
      </c>
      <c r="S4" t="s">
        <v>87</v>
      </c>
      <c r="T4" t="s">
        <v>88</v>
      </c>
      <c r="U4" t="s">
        <v>89</v>
      </c>
    </row>
    <row r="5" spans="1:21" ht="18" customHeight="1" x14ac:dyDescent="0.3">
      <c r="A5" s="2">
        <v>41130</v>
      </c>
      <c r="B5" s="13" t="s">
        <v>39</v>
      </c>
      <c r="C5" s="2">
        <v>41162</v>
      </c>
      <c r="D5" s="131" t="s">
        <v>44</v>
      </c>
      <c r="E5" s="132" t="s">
        <v>27</v>
      </c>
      <c r="F5" s="123">
        <f>SUMIF(Monahan_Hand_Receipt_Tracker!$J$2:$J$11,Monahan_BN_Rollup!D5,Monahan_Hand_Receipt_Tracker!$K$2:$K$11)</f>
        <v>32400</v>
      </c>
      <c r="G5" s="124">
        <f t="shared" si="0"/>
        <v>5200</v>
      </c>
      <c r="H5" s="134">
        <f>K5+N5</f>
        <v>27200</v>
      </c>
      <c r="I5" s="126">
        <f t="shared" si="2"/>
        <v>0.83950617283950613</v>
      </c>
      <c r="J5" s="127">
        <f>SUMIF(Monahan_Hand_Receipt_Tracker!$J$2:$J$6, Monahan_BN_Rollup!D5, Monahan_Hand_Receipt_Tracker!$K$2:$K$6)</f>
        <v>18000</v>
      </c>
      <c r="K5" s="128">
        <f t="shared" si="3"/>
        <v>13800</v>
      </c>
      <c r="L5" s="129">
        <f>SUMIF(Monahan_Hand_Receipt_Tracker!$J$2:$J$6, Monahan_BN_Rollup!D5, Monahan_Hand_Receipt_Tracker!$N$2:$N$6)</f>
        <v>4200</v>
      </c>
      <c r="M5" s="127">
        <f>SUMIF(Monahan_Hand_Receipt_Tracker!$J$7:$J$11, Monahan_BN_Rollup!D5, Monahan_Hand_Receipt_Tracker!$K$7:$K$11)</f>
        <v>14400</v>
      </c>
      <c r="N5" s="128">
        <f t="shared" si="4"/>
        <v>13400</v>
      </c>
      <c r="O5" s="129">
        <f>SUMIF(Monahan_Hand_Receipt_Tracker!$J$7:$J$11, Monahan_BN_Rollup!D5, Monahan_Hand_Receipt_Tracker!$N$7:$N$11)</f>
        <v>1000</v>
      </c>
      <c r="P5" s="130"/>
      <c r="R5" s="152" t="s">
        <v>40</v>
      </c>
      <c r="S5" s="4">
        <v>62000</v>
      </c>
      <c r="T5" s="4">
        <v>54600</v>
      </c>
      <c r="U5" s="4">
        <v>7400</v>
      </c>
    </row>
    <row r="6" spans="1:21" ht="18" customHeight="1" x14ac:dyDescent="0.3">
      <c r="A6" s="2">
        <v>41130</v>
      </c>
      <c r="B6" s="1" t="s">
        <v>39</v>
      </c>
      <c r="C6" s="2">
        <v>41169</v>
      </c>
      <c r="D6" s="138" t="s">
        <v>45</v>
      </c>
      <c r="E6" s="139" t="s">
        <v>46</v>
      </c>
      <c r="F6" s="123">
        <f>SUMIF(Monahan_Hand_Receipt_Tracker!$J$2:$J$11,Monahan_BN_Rollup!D6,Monahan_Hand_Receipt_Tracker!$K$2:$K$11)</f>
        <v>12</v>
      </c>
      <c r="G6" s="124">
        <f t="shared" si="0"/>
        <v>1</v>
      </c>
      <c r="H6" s="134">
        <f t="shared" si="1"/>
        <v>11</v>
      </c>
      <c r="I6" s="126">
        <f t="shared" si="2"/>
        <v>0.91666666666666663</v>
      </c>
      <c r="J6" s="127">
        <f>SUMIF(Monahan_Hand_Receipt_Tracker!$J$2:$J$6, Monahan_BN_Rollup!D6, Monahan_Hand_Receipt_Tracker!$K$2:$K$6)</f>
        <v>12</v>
      </c>
      <c r="K6" s="128">
        <f t="shared" si="3"/>
        <v>11</v>
      </c>
      <c r="L6" s="129">
        <f>SUMIF(Monahan_Hand_Receipt_Tracker!$J$2:$J$6, Monahan_BN_Rollup!D6, Monahan_Hand_Receipt_Tracker!$N$2:$N$6)</f>
        <v>1</v>
      </c>
      <c r="M6" s="127">
        <f>SUMIF(Monahan_Hand_Receipt_Tracker!$J$7:$J$11, Monahan_BN_Rollup!D6, Monahan_Hand_Receipt_Tracker!$K$7:$K$11)</f>
        <v>0</v>
      </c>
      <c r="N6" s="128">
        <f t="shared" si="4"/>
        <v>0</v>
      </c>
      <c r="O6" s="129">
        <f>SUMIF(Monahan_Hand_Receipt_Tracker!$J$7:$J$11, Monahan_BN_Rollup!D6, Monahan_Hand_Receipt_Tracker!$N$7:$N$11)</f>
        <v>0</v>
      </c>
      <c r="P6" s="130"/>
      <c r="R6" s="152" t="s">
        <v>42</v>
      </c>
      <c r="S6" s="4">
        <v>4000</v>
      </c>
      <c r="T6" s="4">
        <v>1300</v>
      </c>
      <c r="U6" s="4">
        <v>2700</v>
      </c>
    </row>
    <row r="7" spans="1:21" ht="18" customHeight="1" x14ac:dyDescent="0.3">
      <c r="A7" s="2">
        <v>41130</v>
      </c>
      <c r="B7" s="1" t="s">
        <v>39</v>
      </c>
      <c r="C7" s="2">
        <v>41169</v>
      </c>
      <c r="D7" s="138" t="s">
        <v>47</v>
      </c>
      <c r="E7" s="139" t="s">
        <v>48</v>
      </c>
      <c r="F7" s="123">
        <f>SUMIF(Monahan_Hand_Receipt_Tracker!$J$2:$J$11,Monahan_BN_Rollup!D7,Monahan_Hand_Receipt_Tracker!$K$2:$K$11)</f>
        <v>13</v>
      </c>
      <c r="G7" s="124">
        <f t="shared" si="0"/>
        <v>6</v>
      </c>
      <c r="H7" s="134">
        <f t="shared" si="1"/>
        <v>7</v>
      </c>
      <c r="I7" s="126">
        <f t="shared" si="2"/>
        <v>0.53846153846153844</v>
      </c>
      <c r="J7" s="127">
        <f>SUMIF(Monahan_Hand_Receipt_Tracker!$J$2:$J$6, Monahan_BN_Rollup!D7, Monahan_Hand_Receipt_Tracker!$K$2:$K$6)</f>
        <v>0</v>
      </c>
      <c r="K7" s="128">
        <f t="shared" si="3"/>
        <v>0</v>
      </c>
      <c r="L7" s="129">
        <f>SUMIF(Monahan_Hand_Receipt_Tracker!$J$2:$J$6, Monahan_BN_Rollup!D7, Monahan_Hand_Receipt_Tracker!$N$2:$N$6)</f>
        <v>0</v>
      </c>
      <c r="M7" s="127">
        <f>SUMIF(Monahan_Hand_Receipt_Tracker!$J$7:$J$11, Monahan_BN_Rollup!D7, Monahan_Hand_Receipt_Tracker!$K$7:$K$11)</f>
        <v>13</v>
      </c>
      <c r="N7" s="128">
        <f t="shared" si="4"/>
        <v>7</v>
      </c>
      <c r="O7" s="129">
        <f>SUMIF(Monahan_Hand_Receipt_Tracker!$J$7:$J$11, Monahan_BN_Rollup!D7, Monahan_Hand_Receipt_Tracker!$N$7:$N$11)</f>
        <v>6</v>
      </c>
      <c r="P7" s="130"/>
      <c r="R7" s="152" t="s">
        <v>41</v>
      </c>
      <c r="S7" s="4">
        <v>0</v>
      </c>
      <c r="T7" s="4">
        <v>0</v>
      </c>
      <c r="U7" s="4">
        <v>0</v>
      </c>
    </row>
    <row r="8" spans="1:21" ht="18" customHeight="1" x14ac:dyDescent="0.3">
      <c r="A8" s="2">
        <v>41130</v>
      </c>
      <c r="B8" s="1" t="s">
        <v>39</v>
      </c>
      <c r="C8" s="2">
        <v>41169</v>
      </c>
      <c r="D8" s="131"/>
      <c r="E8" s="132"/>
      <c r="F8" s="133"/>
      <c r="G8" s="140">
        <f t="shared" ref="G8:G32" si="5">F8-H8</f>
        <v>0</v>
      </c>
      <c r="H8" s="134">
        <f t="shared" si="1"/>
        <v>0</v>
      </c>
      <c r="I8" s="126" t="str">
        <f t="shared" si="2"/>
        <v/>
      </c>
      <c r="J8" s="135"/>
      <c r="K8" s="136"/>
      <c r="L8" s="137"/>
      <c r="M8" s="135"/>
      <c r="N8" s="136"/>
      <c r="O8" s="137"/>
      <c r="P8" s="130"/>
      <c r="R8" s="152" t="s">
        <v>44</v>
      </c>
      <c r="S8" s="4">
        <v>18000</v>
      </c>
      <c r="T8" s="4">
        <v>13800</v>
      </c>
      <c r="U8" s="4">
        <v>4200</v>
      </c>
    </row>
    <row r="9" spans="1:21" ht="18" customHeight="1" x14ac:dyDescent="0.3">
      <c r="A9" s="2">
        <v>41130</v>
      </c>
      <c r="B9" s="1" t="s">
        <v>39</v>
      </c>
      <c r="C9" s="2">
        <v>41169</v>
      </c>
      <c r="D9" s="131"/>
      <c r="E9" s="132"/>
      <c r="F9" s="133"/>
      <c r="G9" s="140">
        <f t="shared" si="5"/>
        <v>0</v>
      </c>
      <c r="H9" s="134">
        <f t="shared" si="1"/>
        <v>0</v>
      </c>
      <c r="I9" s="126" t="str">
        <f t="shared" si="2"/>
        <v/>
      </c>
      <c r="J9" s="135"/>
      <c r="K9" s="136"/>
      <c r="L9" s="137"/>
      <c r="M9" s="135"/>
      <c r="N9" s="136"/>
      <c r="O9" s="137"/>
      <c r="P9" s="130"/>
      <c r="R9" s="152" t="s">
        <v>45</v>
      </c>
      <c r="S9" s="4">
        <v>12</v>
      </c>
      <c r="T9" s="4">
        <v>11</v>
      </c>
      <c r="U9" s="4">
        <v>1</v>
      </c>
    </row>
    <row r="10" spans="1:21" ht="18" customHeight="1" x14ac:dyDescent="0.3">
      <c r="A10" s="2">
        <v>41130</v>
      </c>
      <c r="B10" s="1" t="s">
        <v>39</v>
      </c>
      <c r="C10" s="2">
        <v>41162</v>
      </c>
      <c r="D10" s="131"/>
      <c r="E10" s="132"/>
      <c r="F10" s="133"/>
      <c r="G10" s="140">
        <f t="shared" si="5"/>
        <v>0</v>
      </c>
      <c r="H10" s="134">
        <f t="shared" si="1"/>
        <v>0</v>
      </c>
      <c r="I10" s="126" t="str">
        <f t="shared" si="2"/>
        <v/>
      </c>
      <c r="J10" s="135"/>
      <c r="K10" s="136"/>
      <c r="L10" s="137"/>
      <c r="M10" s="135"/>
      <c r="N10" s="136"/>
      <c r="O10" s="137"/>
      <c r="P10" s="130"/>
      <c r="R10" s="152" t="s">
        <v>86</v>
      </c>
      <c r="S10" s="4">
        <v>84012</v>
      </c>
      <c r="T10" s="4">
        <v>69711</v>
      </c>
      <c r="U10" s="4">
        <v>14301</v>
      </c>
    </row>
    <row r="11" spans="1:21" ht="18" customHeight="1" x14ac:dyDescent="0.3">
      <c r="A11" s="2">
        <v>41130</v>
      </c>
      <c r="B11" s="1" t="s">
        <v>39</v>
      </c>
      <c r="C11" s="2">
        <v>41162</v>
      </c>
      <c r="D11" s="131"/>
      <c r="E11" s="132"/>
      <c r="F11" s="133"/>
      <c r="G11" s="140">
        <f t="shared" si="5"/>
        <v>0</v>
      </c>
      <c r="H11" s="134">
        <f t="shared" si="1"/>
        <v>0</v>
      </c>
      <c r="I11" s="126" t="str">
        <f t="shared" si="2"/>
        <v/>
      </c>
      <c r="J11" s="135"/>
      <c r="K11" s="136"/>
      <c r="L11" s="137"/>
      <c r="M11" s="135"/>
      <c r="N11" s="136"/>
      <c r="O11" s="137"/>
      <c r="P11" s="130"/>
    </row>
    <row r="12" spans="1:21" ht="18" customHeight="1" x14ac:dyDescent="0.3">
      <c r="A12" s="2">
        <v>41128</v>
      </c>
      <c r="B12" s="1" t="s">
        <v>39</v>
      </c>
      <c r="C12" s="2">
        <v>41169</v>
      </c>
      <c r="D12" s="131"/>
      <c r="E12" s="132"/>
      <c r="F12" s="133"/>
      <c r="G12" s="140">
        <f t="shared" si="5"/>
        <v>0</v>
      </c>
      <c r="H12" s="134">
        <f t="shared" si="1"/>
        <v>0</v>
      </c>
      <c r="I12" s="126" t="str">
        <f t="shared" si="2"/>
        <v/>
      </c>
      <c r="J12" s="135"/>
      <c r="K12" s="136"/>
      <c r="L12" s="137"/>
      <c r="M12" s="135"/>
      <c r="N12" s="136"/>
      <c r="O12" s="137"/>
      <c r="P12" s="130"/>
    </row>
    <row r="13" spans="1:21" ht="18" customHeight="1" x14ac:dyDescent="0.3">
      <c r="A13" s="2">
        <v>41130</v>
      </c>
      <c r="B13" s="1" t="s">
        <v>39</v>
      </c>
      <c r="C13" s="2">
        <v>41162</v>
      </c>
      <c r="D13" s="131"/>
      <c r="E13" s="132"/>
      <c r="F13" s="133"/>
      <c r="G13" s="140">
        <f t="shared" si="5"/>
        <v>0</v>
      </c>
      <c r="H13" s="134">
        <f t="shared" si="1"/>
        <v>0</v>
      </c>
      <c r="I13" s="126" t="str">
        <f t="shared" si="2"/>
        <v/>
      </c>
      <c r="J13" s="135"/>
      <c r="K13" s="136"/>
      <c r="L13" s="137"/>
      <c r="M13" s="135"/>
      <c r="N13" s="136"/>
      <c r="O13" s="137"/>
      <c r="P13" s="130"/>
    </row>
    <row r="14" spans="1:21" ht="18" customHeight="1" x14ac:dyDescent="0.3">
      <c r="A14" s="2">
        <v>41130</v>
      </c>
      <c r="B14" s="1" t="s">
        <v>39</v>
      </c>
      <c r="C14" s="2">
        <v>41162</v>
      </c>
      <c r="D14" s="131"/>
      <c r="E14" s="132"/>
      <c r="F14" s="133"/>
      <c r="G14" s="140">
        <f t="shared" si="5"/>
        <v>0</v>
      </c>
      <c r="H14" s="134">
        <f t="shared" si="1"/>
        <v>0</v>
      </c>
      <c r="I14" s="126" t="str">
        <f t="shared" si="2"/>
        <v/>
      </c>
      <c r="J14" s="135"/>
      <c r="K14" s="136"/>
      <c r="L14" s="137"/>
      <c r="M14" s="135"/>
      <c r="N14" s="136"/>
      <c r="O14" s="137"/>
      <c r="P14" s="130"/>
      <c r="R14" s="153" t="s">
        <v>90</v>
      </c>
    </row>
    <row r="15" spans="1:21" ht="18" customHeight="1" x14ac:dyDescent="0.3">
      <c r="A15" s="2">
        <v>41131</v>
      </c>
      <c r="B15" s="1" t="s">
        <v>39</v>
      </c>
      <c r="C15" s="2">
        <v>41169</v>
      </c>
      <c r="D15" s="131"/>
      <c r="E15" s="132"/>
      <c r="F15" s="133"/>
      <c r="G15" s="140">
        <f t="shared" si="5"/>
        <v>0</v>
      </c>
      <c r="H15" s="134">
        <f t="shared" si="1"/>
        <v>0</v>
      </c>
      <c r="I15" s="126" t="str">
        <f t="shared" si="2"/>
        <v/>
      </c>
      <c r="J15" s="135"/>
      <c r="K15" s="136"/>
      <c r="L15" s="137"/>
      <c r="M15" s="135"/>
      <c r="N15" s="136"/>
      <c r="O15" s="137"/>
      <c r="P15" s="130"/>
      <c r="R15" s="151" t="s">
        <v>85</v>
      </c>
      <c r="S15" t="s">
        <v>91</v>
      </c>
      <c r="T15" t="s">
        <v>92</v>
      </c>
      <c r="U15" t="s">
        <v>93</v>
      </c>
    </row>
    <row r="16" spans="1:21" ht="18" customHeight="1" x14ac:dyDescent="0.3">
      <c r="A16" s="2">
        <v>41128</v>
      </c>
      <c r="B16" s="1" t="s">
        <v>39</v>
      </c>
      <c r="C16" s="2">
        <v>41169</v>
      </c>
      <c r="D16" s="131"/>
      <c r="E16" s="132"/>
      <c r="F16" s="133"/>
      <c r="G16" s="140">
        <f t="shared" si="5"/>
        <v>0</v>
      </c>
      <c r="H16" s="134">
        <f t="shared" si="1"/>
        <v>0</v>
      </c>
      <c r="I16" s="126" t="str">
        <f t="shared" si="2"/>
        <v/>
      </c>
      <c r="J16" s="135"/>
      <c r="K16" s="136"/>
      <c r="L16" s="137"/>
      <c r="M16" s="135"/>
      <c r="N16" s="136"/>
      <c r="O16" s="137"/>
      <c r="P16" s="130"/>
      <c r="R16" s="152" t="s">
        <v>40</v>
      </c>
      <c r="S16" s="4">
        <v>9000</v>
      </c>
      <c r="T16" s="4">
        <v>8100</v>
      </c>
      <c r="U16" s="4">
        <v>900</v>
      </c>
    </row>
    <row r="17" spans="1:21" ht="18" customHeight="1" x14ac:dyDescent="0.3">
      <c r="A17" s="2">
        <v>41128</v>
      </c>
      <c r="B17" s="1" t="s">
        <v>39</v>
      </c>
      <c r="C17" s="2">
        <v>41169</v>
      </c>
      <c r="D17" s="131"/>
      <c r="E17" s="132"/>
      <c r="F17" s="133"/>
      <c r="G17" s="140">
        <f t="shared" si="5"/>
        <v>0</v>
      </c>
      <c r="H17" s="134">
        <f t="shared" si="1"/>
        <v>0</v>
      </c>
      <c r="I17" s="126" t="str">
        <f t="shared" si="2"/>
        <v/>
      </c>
      <c r="J17" s="135"/>
      <c r="K17" s="136"/>
      <c r="L17" s="137"/>
      <c r="M17" s="135"/>
      <c r="N17" s="136"/>
      <c r="O17" s="137"/>
      <c r="P17" s="141"/>
      <c r="R17" s="152" t="s">
        <v>42</v>
      </c>
      <c r="S17" s="4">
        <v>5000</v>
      </c>
      <c r="T17" s="4">
        <v>1000</v>
      </c>
      <c r="U17" s="4">
        <v>4000</v>
      </c>
    </row>
    <row r="18" spans="1:21" ht="18" customHeight="1" x14ac:dyDescent="0.3">
      <c r="A18" s="2">
        <v>41128</v>
      </c>
      <c r="B18" s="1" t="s">
        <v>39</v>
      </c>
      <c r="C18" s="2">
        <v>41169</v>
      </c>
      <c r="D18" s="131"/>
      <c r="E18" s="132"/>
      <c r="F18" s="133"/>
      <c r="G18" s="140">
        <f t="shared" si="5"/>
        <v>0</v>
      </c>
      <c r="H18" s="134">
        <f t="shared" si="1"/>
        <v>0</v>
      </c>
      <c r="I18" s="126" t="str">
        <f t="shared" si="2"/>
        <v/>
      </c>
      <c r="J18" s="135"/>
      <c r="K18" s="136"/>
      <c r="L18" s="137"/>
      <c r="M18" s="135"/>
      <c r="N18" s="136"/>
      <c r="O18" s="137"/>
      <c r="P18" s="130"/>
      <c r="R18" s="152" t="s">
        <v>44</v>
      </c>
      <c r="S18" s="4">
        <v>14400</v>
      </c>
      <c r="T18" s="4">
        <v>13400</v>
      </c>
      <c r="U18" s="4">
        <v>1000</v>
      </c>
    </row>
    <row r="19" spans="1:21" ht="18" customHeight="1" x14ac:dyDescent="0.3">
      <c r="A19" s="2">
        <v>41128</v>
      </c>
      <c r="B19" s="1" t="s">
        <v>39</v>
      </c>
      <c r="C19" s="2">
        <v>41169</v>
      </c>
      <c r="D19" s="131"/>
      <c r="E19" s="132"/>
      <c r="F19" s="133"/>
      <c r="G19" s="140">
        <f t="shared" si="5"/>
        <v>0</v>
      </c>
      <c r="H19" s="134">
        <f t="shared" si="1"/>
        <v>0</v>
      </c>
      <c r="I19" s="126" t="str">
        <f t="shared" si="2"/>
        <v/>
      </c>
      <c r="J19" s="135"/>
      <c r="K19" s="136"/>
      <c r="L19" s="137"/>
      <c r="M19" s="135"/>
      <c r="N19" s="136"/>
      <c r="O19" s="137"/>
      <c r="P19" s="130"/>
      <c r="R19" s="152" t="s">
        <v>47</v>
      </c>
      <c r="S19" s="4">
        <v>13</v>
      </c>
      <c r="T19" s="4">
        <v>7</v>
      </c>
      <c r="U19" s="4">
        <v>6</v>
      </c>
    </row>
    <row r="20" spans="1:21" ht="18" customHeight="1" x14ac:dyDescent="0.3">
      <c r="A20" s="2">
        <v>41128</v>
      </c>
      <c r="B20" s="1" t="s">
        <v>39</v>
      </c>
      <c r="C20" s="2">
        <v>41169</v>
      </c>
      <c r="D20" s="131"/>
      <c r="E20" s="132"/>
      <c r="F20" s="133"/>
      <c r="G20" s="140">
        <f t="shared" si="5"/>
        <v>0</v>
      </c>
      <c r="H20" s="134">
        <f t="shared" si="1"/>
        <v>0</v>
      </c>
      <c r="I20" s="126" t="str">
        <f t="shared" si="2"/>
        <v/>
      </c>
      <c r="J20" s="135"/>
      <c r="K20" s="136"/>
      <c r="L20" s="137"/>
      <c r="M20" s="135"/>
      <c r="N20" s="136"/>
      <c r="O20" s="137"/>
      <c r="P20" s="130"/>
      <c r="R20" s="152" t="s">
        <v>86</v>
      </c>
      <c r="S20" s="4">
        <v>28413</v>
      </c>
      <c r="T20" s="4">
        <v>22507</v>
      </c>
      <c r="U20" s="4">
        <v>5906</v>
      </c>
    </row>
    <row r="21" spans="1:21" ht="18" customHeight="1" x14ac:dyDescent="0.3">
      <c r="A21" s="2">
        <v>41128</v>
      </c>
      <c r="B21" s="1" t="s">
        <v>39</v>
      </c>
      <c r="C21" s="2">
        <v>41169</v>
      </c>
      <c r="D21" s="131"/>
      <c r="E21" s="132"/>
      <c r="F21" s="133"/>
      <c r="G21" s="140">
        <f t="shared" si="5"/>
        <v>0</v>
      </c>
      <c r="H21" s="134">
        <f t="shared" si="1"/>
        <v>0</v>
      </c>
      <c r="I21" s="126" t="str">
        <f t="shared" si="2"/>
        <v/>
      </c>
      <c r="J21" s="135"/>
      <c r="K21" s="136"/>
      <c r="L21" s="137"/>
      <c r="M21" s="135"/>
      <c r="N21" s="136"/>
      <c r="O21" s="137"/>
      <c r="P21" s="130"/>
    </row>
    <row r="22" spans="1:21" ht="18" customHeight="1" x14ac:dyDescent="0.3">
      <c r="A22" s="2"/>
      <c r="B22" s="1"/>
      <c r="C22" s="2"/>
      <c r="D22" s="131"/>
      <c r="E22" s="132"/>
      <c r="F22" s="133"/>
      <c r="G22" s="140">
        <f t="shared" si="5"/>
        <v>0</v>
      </c>
      <c r="H22" s="134">
        <f t="shared" si="1"/>
        <v>0</v>
      </c>
      <c r="I22" s="126" t="str">
        <f t="shared" si="2"/>
        <v/>
      </c>
      <c r="J22" s="135"/>
      <c r="K22" s="136"/>
      <c r="L22" s="137"/>
      <c r="M22" s="135"/>
      <c r="N22" s="136"/>
      <c r="O22" s="137"/>
      <c r="P22" s="130"/>
    </row>
    <row r="23" spans="1:21" ht="18" customHeight="1" x14ac:dyDescent="0.3">
      <c r="A23" s="2"/>
      <c r="B23" s="1"/>
      <c r="C23" s="2"/>
      <c r="D23" s="131"/>
      <c r="E23" s="132"/>
      <c r="F23" s="133"/>
      <c r="G23" s="140">
        <f t="shared" si="5"/>
        <v>0</v>
      </c>
      <c r="H23" s="134">
        <f t="shared" si="1"/>
        <v>0</v>
      </c>
      <c r="I23" s="126" t="str">
        <f t="shared" si="2"/>
        <v/>
      </c>
      <c r="J23" s="135"/>
      <c r="K23" s="136"/>
      <c r="L23" s="137"/>
      <c r="M23" s="135"/>
      <c r="N23" s="136"/>
      <c r="O23" s="137"/>
      <c r="P23" s="130"/>
    </row>
    <row r="24" spans="1:21" ht="18" customHeight="1" x14ac:dyDescent="0.3">
      <c r="A24" s="2"/>
      <c r="B24" s="1"/>
      <c r="C24" s="2"/>
      <c r="D24" s="131"/>
      <c r="E24" s="132"/>
      <c r="F24" s="133"/>
      <c r="G24" s="140">
        <f t="shared" si="5"/>
        <v>0</v>
      </c>
      <c r="H24" s="134">
        <f t="shared" si="1"/>
        <v>0</v>
      </c>
      <c r="I24" s="126" t="str">
        <f t="shared" si="2"/>
        <v/>
      </c>
      <c r="J24" s="135"/>
      <c r="K24" s="136"/>
      <c r="L24" s="137"/>
      <c r="M24" s="135"/>
      <c r="N24" s="136"/>
      <c r="O24" s="137"/>
      <c r="P24" s="130"/>
    </row>
    <row r="25" spans="1:21" ht="18" customHeight="1" x14ac:dyDescent="0.3">
      <c r="A25" s="2"/>
      <c r="B25" s="1"/>
      <c r="C25" s="2"/>
      <c r="D25" s="131"/>
      <c r="E25" s="132"/>
      <c r="F25" s="133"/>
      <c r="G25" s="140">
        <f t="shared" si="5"/>
        <v>0</v>
      </c>
      <c r="H25" s="134">
        <f t="shared" si="1"/>
        <v>0</v>
      </c>
      <c r="I25" s="126" t="str">
        <f t="shared" si="2"/>
        <v/>
      </c>
      <c r="J25" s="135"/>
      <c r="K25" s="136"/>
      <c r="L25" s="137"/>
      <c r="M25" s="135"/>
      <c r="N25" s="136"/>
      <c r="O25" s="137"/>
      <c r="P25" s="130"/>
    </row>
    <row r="26" spans="1:21" ht="18" customHeight="1" x14ac:dyDescent="0.3">
      <c r="A26" s="2"/>
      <c r="B26" s="1"/>
      <c r="C26" s="2"/>
      <c r="D26" s="131"/>
      <c r="E26" s="132"/>
      <c r="F26" s="133"/>
      <c r="G26" s="140">
        <f t="shared" si="5"/>
        <v>0</v>
      </c>
      <c r="H26" s="134">
        <f t="shared" si="1"/>
        <v>0</v>
      </c>
      <c r="I26" s="126" t="str">
        <f t="shared" si="2"/>
        <v/>
      </c>
      <c r="J26" s="135"/>
      <c r="K26" s="136"/>
      <c r="L26" s="137"/>
      <c r="M26" s="135"/>
      <c r="N26" s="136"/>
      <c r="O26" s="137"/>
      <c r="P26" s="130"/>
    </row>
    <row r="27" spans="1:21" ht="18" customHeight="1" x14ac:dyDescent="0.3">
      <c r="A27" s="2"/>
      <c r="B27" s="1"/>
      <c r="C27" s="2"/>
      <c r="D27" s="131"/>
      <c r="E27" s="132"/>
      <c r="F27" s="133"/>
      <c r="G27" s="140">
        <f t="shared" si="5"/>
        <v>0</v>
      </c>
      <c r="H27" s="134">
        <f t="shared" si="1"/>
        <v>0</v>
      </c>
      <c r="I27" s="126" t="str">
        <f t="shared" si="2"/>
        <v/>
      </c>
      <c r="J27" s="135"/>
      <c r="K27" s="136"/>
      <c r="L27" s="137"/>
      <c r="M27" s="135"/>
      <c r="N27" s="136"/>
      <c r="O27" s="137"/>
      <c r="P27" s="130"/>
    </row>
    <row r="28" spans="1:21" ht="18" customHeight="1" x14ac:dyDescent="0.3">
      <c r="A28" s="2"/>
      <c r="B28" s="1"/>
      <c r="C28" s="2"/>
      <c r="D28" s="131"/>
      <c r="E28" s="132"/>
      <c r="F28" s="133"/>
      <c r="G28" s="140">
        <f t="shared" si="5"/>
        <v>0</v>
      </c>
      <c r="H28" s="134">
        <f t="shared" si="1"/>
        <v>0</v>
      </c>
      <c r="I28" s="126" t="str">
        <f t="shared" si="2"/>
        <v/>
      </c>
      <c r="J28" s="135"/>
      <c r="K28" s="136"/>
      <c r="L28" s="137"/>
      <c r="M28" s="135"/>
      <c r="N28" s="136"/>
      <c r="O28" s="137"/>
      <c r="P28" s="130"/>
    </row>
    <row r="29" spans="1:21" ht="18" customHeight="1" x14ac:dyDescent="0.3">
      <c r="A29" s="2"/>
      <c r="B29" s="1"/>
      <c r="C29" s="2"/>
      <c r="D29" s="131"/>
      <c r="E29" s="132"/>
      <c r="F29" s="133"/>
      <c r="G29" s="140">
        <f t="shared" si="5"/>
        <v>0</v>
      </c>
      <c r="H29" s="134">
        <f t="shared" si="1"/>
        <v>0</v>
      </c>
      <c r="I29" s="126" t="str">
        <f t="shared" si="2"/>
        <v/>
      </c>
      <c r="J29" s="135"/>
      <c r="K29" s="136"/>
      <c r="L29" s="137"/>
      <c r="M29" s="135"/>
      <c r="N29" s="136"/>
      <c r="O29" s="137"/>
      <c r="P29" s="130"/>
    </row>
    <row r="30" spans="1:21" ht="18" customHeight="1" x14ac:dyDescent="0.3">
      <c r="A30" s="2"/>
      <c r="B30" s="1"/>
      <c r="C30" s="2"/>
      <c r="D30" s="131"/>
      <c r="E30" s="132"/>
      <c r="F30" s="133"/>
      <c r="G30" s="140">
        <f t="shared" si="5"/>
        <v>0</v>
      </c>
      <c r="H30" s="134">
        <f t="shared" si="1"/>
        <v>0</v>
      </c>
      <c r="I30" s="126" t="str">
        <f t="shared" si="2"/>
        <v/>
      </c>
      <c r="J30" s="135"/>
      <c r="K30" s="136"/>
      <c r="L30" s="137"/>
      <c r="M30" s="135"/>
      <c r="N30" s="136"/>
      <c r="O30" s="137"/>
      <c r="P30" s="130"/>
    </row>
    <row r="31" spans="1:21" ht="18" customHeight="1" x14ac:dyDescent="0.3">
      <c r="A31" s="2"/>
      <c r="B31" s="1"/>
      <c r="C31" s="2"/>
      <c r="D31" s="131"/>
      <c r="E31" s="132"/>
      <c r="F31" s="133"/>
      <c r="G31" s="140">
        <f t="shared" si="5"/>
        <v>0</v>
      </c>
      <c r="H31" s="134">
        <f t="shared" si="1"/>
        <v>0</v>
      </c>
      <c r="I31" s="126" t="str">
        <f t="shared" si="2"/>
        <v/>
      </c>
      <c r="J31" s="135"/>
      <c r="K31" s="136"/>
      <c r="L31" s="137"/>
      <c r="M31" s="135"/>
      <c r="N31" s="136"/>
      <c r="O31" s="137"/>
      <c r="P31" s="130"/>
    </row>
    <row r="32" spans="1:21" ht="18" customHeight="1" thickBot="1" x14ac:dyDescent="0.35">
      <c r="A32" s="2"/>
      <c r="B32" s="1"/>
      <c r="C32" s="2"/>
      <c r="D32" s="131"/>
      <c r="E32" s="132"/>
      <c r="F32" s="133"/>
      <c r="G32" s="140">
        <f t="shared" si="5"/>
        <v>0</v>
      </c>
      <c r="H32" s="134">
        <f t="shared" si="1"/>
        <v>0</v>
      </c>
      <c r="I32" s="126" t="str">
        <f t="shared" si="2"/>
        <v/>
      </c>
      <c r="J32" s="142"/>
      <c r="K32" s="143"/>
      <c r="L32" s="144"/>
      <c r="M32" s="142"/>
      <c r="N32" s="143"/>
      <c r="O32" s="144"/>
      <c r="P32" s="130"/>
    </row>
    <row r="33" spans="4:15" s="50" customFormat="1" x14ac:dyDescent="0.3">
      <c r="D33" s="104"/>
      <c r="G33" s="16"/>
      <c r="H33" s="16"/>
      <c r="I33" s="16"/>
      <c r="J33" s="16"/>
      <c r="K33" s="16"/>
      <c r="L33" s="16"/>
      <c r="M33" s="16"/>
      <c r="N33" s="16"/>
      <c r="O33" s="16"/>
    </row>
    <row r="34" spans="4:15" s="50" customFormat="1" x14ac:dyDescent="0.3">
      <c r="D34" s="104"/>
      <c r="G34" s="16"/>
      <c r="H34" s="16"/>
      <c r="I34" s="16"/>
      <c r="J34" s="16"/>
      <c r="K34" s="16"/>
      <c r="L34" s="16"/>
      <c r="M34" s="16"/>
      <c r="N34" s="16"/>
      <c r="O34" s="16"/>
    </row>
    <row r="35" spans="4:15" s="50" customFormat="1" x14ac:dyDescent="0.3">
      <c r="D35" s="104"/>
      <c r="G35" s="16"/>
      <c r="H35" s="16"/>
      <c r="I35" s="16"/>
      <c r="J35" s="16"/>
      <c r="K35" s="16"/>
      <c r="L35" s="16"/>
      <c r="M35" s="16"/>
      <c r="N35" s="16"/>
      <c r="O35" s="16"/>
    </row>
    <row r="36" spans="4:15" s="50" customFormat="1" x14ac:dyDescent="0.3">
      <c r="D36" s="104"/>
      <c r="G36" s="16"/>
      <c r="H36" s="16"/>
      <c r="I36" s="16"/>
      <c r="J36" s="16"/>
      <c r="K36" s="16"/>
      <c r="L36" s="16"/>
      <c r="M36" s="16"/>
      <c r="N36" s="16"/>
      <c r="O36" s="16"/>
    </row>
    <row r="37" spans="4:15" s="50" customFormat="1" x14ac:dyDescent="0.3">
      <c r="D37" s="104"/>
      <c r="G37" s="16"/>
      <c r="H37" s="16"/>
      <c r="I37" s="16"/>
      <c r="J37" s="16"/>
      <c r="K37" s="16"/>
      <c r="L37" s="16"/>
      <c r="M37" s="16"/>
      <c r="N37" s="16"/>
      <c r="O37" s="16"/>
    </row>
    <row r="38" spans="4:15" s="50" customFormat="1" x14ac:dyDescent="0.3">
      <c r="D38" s="104"/>
      <c r="G38" s="16"/>
      <c r="H38" s="16"/>
      <c r="I38" s="16"/>
      <c r="J38" s="16"/>
      <c r="K38" s="16"/>
      <c r="L38" s="16"/>
      <c r="M38" s="16"/>
      <c r="N38" s="16"/>
      <c r="O38" s="16"/>
    </row>
    <row r="39" spans="4:15" s="50" customFormat="1" x14ac:dyDescent="0.3">
      <c r="D39" s="104"/>
      <c r="J39" s="16"/>
      <c r="K39" s="16"/>
      <c r="L39" s="16"/>
      <c r="M39" s="16"/>
      <c r="N39" s="16"/>
      <c r="O39" s="16"/>
    </row>
    <row r="40" spans="4:15" s="50" customFormat="1" x14ac:dyDescent="0.3">
      <c r="D40" s="104"/>
      <c r="J40" s="16"/>
      <c r="K40" s="16"/>
      <c r="L40" s="16"/>
      <c r="M40" s="16"/>
      <c r="N40" s="16"/>
      <c r="O40" s="16"/>
    </row>
    <row r="41" spans="4:15" s="50" customFormat="1" x14ac:dyDescent="0.3">
      <c r="D41" s="104"/>
      <c r="J41" s="16"/>
      <c r="K41" s="16"/>
      <c r="L41" s="16"/>
      <c r="M41" s="16"/>
      <c r="N41" s="16"/>
      <c r="O41" s="16"/>
    </row>
    <row r="42" spans="4:15" s="50" customFormat="1" x14ac:dyDescent="0.3">
      <c r="D42" s="104"/>
      <c r="J42" s="16"/>
      <c r="K42" s="16"/>
      <c r="L42" s="16"/>
      <c r="M42" s="16"/>
      <c r="N42" s="16"/>
      <c r="O42" s="16"/>
    </row>
    <row r="43" spans="4:15" s="50" customFormat="1" x14ac:dyDescent="0.3">
      <c r="D43" s="104"/>
      <c r="J43" s="16"/>
      <c r="K43" s="16"/>
      <c r="L43" s="16"/>
      <c r="M43" s="16"/>
      <c r="N43" s="16"/>
      <c r="O43" s="16"/>
    </row>
    <row r="44" spans="4:15" s="50" customFormat="1" x14ac:dyDescent="0.3">
      <c r="D44" s="104"/>
      <c r="J44" s="16"/>
      <c r="K44" s="16"/>
      <c r="L44" s="16"/>
      <c r="M44" s="16"/>
      <c r="N44" s="16"/>
      <c r="O44" s="16"/>
    </row>
    <row r="45" spans="4:15" s="50" customFormat="1" x14ac:dyDescent="0.3">
      <c r="D45" s="104"/>
      <c r="J45" s="16"/>
      <c r="K45" s="16"/>
      <c r="L45" s="16"/>
      <c r="M45" s="16"/>
      <c r="N45" s="16"/>
      <c r="O45" s="16"/>
    </row>
    <row r="46" spans="4:15" s="50" customFormat="1" x14ac:dyDescent="0.3">
      <c r="D46" s="104"/>
      <c r="J46" s="16"/>
      <c r="K46" s="16"/>
      <c r="L46" s="16"/>
      <c r="M46" s="16"/>
      <c r="N46" s="16"/>
      <c r="O46" s="16"/>
    </row>
    <row r="47" spans="4:15" s="50" customFormat="1" x14ac:dyDescent="0.3">
      <c r="D47" s="104"/>
      <c r="J47" s="16"/>
      <c r="K47" s="16"/>
      <c r="L47" s="16"/>
      <c r="M47" s="16"/>
      <c r="N47" s="16"/>
      <c r="O47" s="16"/>
    </row>
    <row r="48" spans="4:15" s="50" customFormat="1" x14ac:dyDescent="0.3">
      <c r="D48" s="104"/>
      <c r="J48" s="16"/>
      <c r="K48" s="16"/>
      <c r="L48" s="16"/>
      <c r="M48" s="16"/>
      <c r="N48" s="16"/>
      <c r="O48" s="16"/>
    </row>
    <row r="49" spans="4:15" s="50" customFormat="1" x14ac:dyDescent="0.3">
      <c r="D49" s="104"/>
      <c r="J49" s="16"/>
      <c r="K49" s="16"/>
      <c r="L49" s="16"/>
      <c r="M49" s="16"/>
      <c r="N49" s="16"/>
      <c r="O49" s="16"/>
    </row>
    <row r="50" spans="4:15" s="50" customFormat="1" x14ac:dyDescent="0.3">
      <c r="D50" s="104"/>
      <c r="J50" s="16"/>
      <c r="K50" s="16"/>
      <c r="L50" s="16"/>
      <c r="M50" s="16"/>
      <c r="N50" s="16"/>
      <c r="O50" s="16"/>
    </row>
    <row r="51" spans="4:15" s="50" customFormat="1" x14ac:dyDescent="0.3">
      <c r="D51" s="104"/>
      <c r="J51" s="16"/>
      <c r="K51" s="16"/>
      <c r="L51" s="16"/>
      <c r="M51" s="16"/>
      <c r="N51" s="16"/>
      <c r="O51" s="16"/>
    </row>
    <row r="52" spans="4:15" s="50" customFormat="1" x14ac:dyDescent="0.3">
      <c r="D52" s="104"/>
      <c r="J52" s="16"/>
      <c r="K52" s="16"/>
      <c r="L52" s="16"/>
      <c r="M52" s="16"/>
      <c r="N52" s="16"/>
      <c r="O52" s="16"/>
    </row>
    <row r="53" spans="4:15" s="50" customFormat="1" x14ac:dyDescent="0.3">
      <c r="D53" s="104"/>
      <c r="J53" s="16"/>
      <c r="K53" s="16"/>
      <c r="L53" s="16"/>
      <c r="M53" s="16"/>
      <c r="N53" s="16"/>
      <c r="O53" s="16"/>
    </row>
    <row r="54" spans="4:15" s="50" customFormat="1" x14ac:dyDescent="0.3">
      <c r="D54" s="104"/>
      <c r="J54" s="16"/>
      <c r="K54" s="16"/>
      <c r="L54" s="16"/>
      <c r="M54" s="16"/>
      <c r="N54" s="16"/>
      <c r="O54" s="16"/>
    </row>
    <row r="55" spans="4:15" s="50" customFormat="1" x14ac:dyDescent="0.3">
      <c r="D55" s="104"/>
      <c r="J55" s="16"/>
      <c r="K55" s="16"/>
      <c r="L55" s="16"/>
      <c r="M55" s="16"/>
      <c r="N55" s="16"/>
      <c r="O55" s="16"/>
    </row>
    <row r="56" spans="4:15" s="50" customFormat="1" x14ac:dyDescent="0.3">
      <c r="D56" s="104"/>
      <c r="J56" s="16"/>
      <c r="K56" s="16"/>
      <c r="L56" s="16"/>
      <c r="M56" s="16"/>
      <c r="N56" s="16"/>
      <c r="O56" s="16"/>
    </row>
    <row r="57" spans="4:15" s="50" customFormat="1" x14ac:dyDescent="0.3">
      <c r="D57" s="104"/>
      <c r="G57" s="16"/>
      <c r="H57" s="16"/>
      <c r="I57" s="16"/>
      <c r="J57" s="16"/>
      <c r="K57" s="16"/>
      <c r="L57" s="16"/>
      <c r="M57" s="16"/>
      <c r="N57" s="16"/>
      <c r="O57" s="16"/>
    </row>
    <row r="58" spans="4:15" s="50" customFormat="1" x14ac:dyDescent="0.3">
      <c r="D58" s="104"/>
      <c r="G58" s="16"/>
      <c r="H58" s="16"/>
      <c r="I58" s="16"/>
      <c r="J58" s="16"/>
      <c r="K58" s="16"/>
      <c r="L58" s="16"/>
      <c r="M58" s="16"/>
      <c r="N58" s="16"/>
      <c r="O58" s="16"/>
    </row>
    <row r="59" spans="4:15" s="50" customFormat="1" x14ac:dyDescent="0.3">
      <c r="D59" s="104"/>
      <c r="G59" s="16"/>
      <c r="H59" s="16"/>
      <c r="I59" s="16"/>
      <c r="J59" s="16"/>
      <c r="K59" s="16"/>
      <c r="L59" s="16"/>
      <c r="M59" s="16"/>
      <c r="N59" s="16"/>
      <c r="O59" s="16"/>
    </row>
    <row r="60" spans="4:15" s="50" customFormat="1" x14ac:dyDescent="0.3">
      <c r="D60" s="104"/>
      <c r="G60" s="16"/>
      <c r="H60" s="16"/>
      <c r="I60" s="16"/>
      <c r="J60" s="16"/>
      <c r="K60" s="16"/>
      <c r="L60" s="16"/>
      <c r="M60" s="16"/>
      <c r="N60" s="16"/>
      <c r="O60" s="16"/>
    </row>
    <row r="61" spans="4:15" s="50" customFormat="1" x14ac:dyDescent="0.3">
      <c r="D61" s="104"/>
      <c r="G61" s="16"/>
      <c r="H61" s="16"/>
      <c r="I61" s="16"/>
      <c r="J61" s="16"/>
      <c r="K61" s="16"/>
      <c r="L61" s="16"/>
      <c r="M61" s="16"/>
      <c r="N61" s="16"/>
      <c r="O61" s="16"/>
    </row>
    <row r="62" spans="4:15" s="50" customFormat="1" x14ac:dyDescent="0.3">
      <c r="D62" s="104"/>
      <c r="G62" s="16"/>
      <c r="H62" s="16"/>
      <c r="I62" s="16"/>
      <c r="J62" s="16"/>
      <c r="K62" s="16"/>
      <c r="L62" s="16"/>
      <c r="M62" s="16"/>
      <c r="N62" s="16"/>
      <c r="O62" s="16"/>
    </row>
    <row r="63" spans="4:15" s="50" customFormat="1" x14ac:dyDescent="0.3">
      <c r="D63" s="104"/>
      <c r="G63" s="16"/>
      <c r="H63" s="16"/>
      <c r="I63" s="16"/>
      <c r="J63" s="16"/>
      <c r="K63" s="16"/>
      <c r="L63" s="16"/>
      <c r="M63" s="16"/>
      <c r="N63" s="16"/>
      <c r="O63" s="16"/>
    </row>
    <row r="64" spans="4:15" s="50" customFormat="1" x14ac:dyDescent="0.3">
      <c r="D64" s="104"/>
      <c r="G64" s="16"/>
      <c r="H64" s="16"/>
      <c r="I64" s="16"/>
      <c r="J64" s="16"/>
      <c r="K64" s="16"/>
      <c r="L64" s="16"/>
      <c r="M64" s="16"/>
      <c r="N64" s="16"/>
      <c r="O64" s="16"/>
    </row>
    <row r="65" spans="4:15" s="50" customFormat="1" x14ac:dyDescent="0.3">
      <c r="D65" s="104"/>
      <c r="G65" s="16"/>
      <c r="H65" s="16"/>
      <c r="I65" s="16"/>
      <c r="J65" s="16"/>
      <c r="K65" s="16"/>
      <c r="L65" s="16"/>
      <c r="M65" s="16"/>
      <c r="N65" s="16"/>
      <c r="O65" s="16"/>
    </row>
    <row r="66" spans="4:15" s="50" customFormat="1" x14ac:dyDescent="0.3">
      <c r="D66" s="104"/>
      <c r="G66" s="16"/>
      <c r="H66" s="16"/>
      <c r="I66" s="16"/>
      <c r="J66" s="16"/>
      <c r="K66" s="16"/>
      <c r="L66" s="16"/>
      <c r="M66" s="16"/>
      <c r="N66" s="16"/>
      <c r="O66" s="16"/>
    </row>
    <row r="67" spans="4:15" s="50" customFormat="1" x14ac:dyDescent="0.3">
      <c r="D67" s="104"/>
      <c r="G67" s="16"/>
      <c r="H67" s="16"/>
      <c r="I67" s="16"/>
      <c r="J67" s="16"/>
      <c r="K67" s="16"/>
      <c r="L67" s="16"/>
      <c r="M67" s="16"/>
      <c r="N67" s="16"/>
      <c r="O67" s="16"/>
    </row>
    <row r="68" spans="4:15" s="50" customFormat="1" x14ac:dyDescent="0.3">
      <c r="D68" s="104"/>
      <c r="G68" s="16"/>
      <c r="H68" s="16"/>
      <c r="I68" s="16"/>
      <c r="J68" s="16"/>
      <c r="K68" s="16"/>
      <c r="L68" s="16"/>
      <c r="M68" s="16"/>
      <c r="N68" s="16"/>
      <c r="O68" s="16"/>
    </row>
    <row r="69" spans="4:15" s="50" customFormat="1" x14ac:dyDescent="0.3">
      <c r="D69" s="104"/>
      <c r="G69" s="16"/>
      <c r="H69" s="16"/>
      <c r="I69" s="16"/>
      <c r="J69" s="16"/>
      <c r="K69" s="16"/>
      <c r="L69" s="16"/>
      <c r="M69" s="16"/>
      <c r="N69" s="16"/>
      <c r="O69" s="16"/>
    </row>
    <row r="70" spans="4:15" s="50" customFormat="1" x14ac:dyDescent="0.3">
      <c r="D70" s="104"/>
      <c r="G70" s="16"/>
      <c r="H70" s="16"/>
      <c r="I70" s="16"/>
      <c r="J70" s="16"/>
      <c r="K70" s="16"/>
      <c r="L70" s="16"/>
      <c r="M70" s="16"/>
      <c r="N70" s="16"/>
      <c r="O70" s="16"/>
    </row>
    <row r="71" spans="4:15" s="50" customFormat="1" x14ac:dyDescent="0.3">
      <c r="D71" s="104"/>
      <c r="G71" s="16"/>
      <c r="H71" s="16"/>
      <c r="I71" s="16"/>
      <c r="J71" s="16"/>
      <c r="K71" s="16"/>
      <c r="L71" s="16"/>
      <c r="M71" s="16"/>
      <c r="N71" s="16"/>
      <c r="O71" s="16"/>
    </row>
    <row r="72" spans="4:15" s="50" customFormat="1" x14ac:dyDescent="0.3">
      <c r="D72" s="104"/>
      <c r="G72" s="16"/>
      <c r="H72" s="16"/>
      <c r="I72" s="16"/>
      <c r="J72" s="16"/>
      <c r="K72" s="16"/>
      <c r="L72" s="16"/>
      <c r="M72" s="16"/>
      <c r="N72" s="16"/>
      <c r="O72" s="16"/>
    </row>
    <row r="73" spans="4:15" s="50" customFormat="1" x14ac:dyDescent="0.3">
      <c r="D73" s="104"/>
      <c r="G73" s="16"/>
      <c r="H73" s="16"/>
      <c r="I73" s="16"/>
      <c r="J73" s="16"/>
      <c r="K73" s="16"/>
      <c r="L73" s="16"/>
      <c r="M73" s="16"/>
      <c r="N73" s="16"/>
      <c r="O73" s="16"/>
    </row>
    <row r="74" spans="4:15" s="50" customFormat="1" x14ac:dyDescent="0.3">
      <c r="D74" s="104"/>
      <c r="G74" s="16"/>
      <c r="H74" s="16"/>
      <c r="I74" s="16"/>
      <c r="J74" s="16"/>
      <c r="K74" s="16"/>
      <c r="L74" s="16"/>
      <c r="M74" s="16"/>
      <c r="N74" s="16"/>
      <c r="O74" s="16"/>
    </row>
    <row r="75" spans="4:15" s="50" customFormat="1" x14ac:dyDescent="0.3">
      <c r="D75" s="104"/>
      <c r="G75" s="16"/>
      <c r="H75" s="16"/>
      <c r="I75" s="16"/>
      <c r="J75" s="16"/>
      <c r="K75" s="16"/>
      <c r="L75" s="16"/>
      <c r="M75" s="16"/>
      <c r="N75" s="16"/>
      <c r="O75" s="16"/>
    </row>
    <row r="76" spans="4:15" s="50" customFormat="1" x14ac:dyDescent="0.3">
      <c r="D76" s="104"/>
      <c r="G76" s="16"/>
      <c r="H76" s="16"/>
      <c r="I76" s="16"/>
      <c r="J76" s="16"/>
      <c r="K76" s="16"/>
      <c r="L76" s="16"/>
      <c r="M76" s="16"/>
      <c r="N76" s="16"/>
      <c r="O76" s="16"/>
    </row>
    <row r="77" spans="4:15" s="50" customFormat="1" x14ac:dyDescent="0.3">
      <c r="D77" s="104"/>
      <c r="G77" s="16"/>
      <c r="H77" s="16"/>
      <c r="I77" s="16"/>
      <c r="J77" s="16"/>
      <c r="K77" s="16"/>
      <c r="L77" s="16"/>
      <c r="M77" s="16"/>
      <c r="N77" s="16"/>
      <c r="O77" s="16"/>
    </row>
    <row r="78" spans="4:15" s="50" customFormat="1" x14ac:dyDescent="0.3">
      <c r="D78" s="104"/>
      <c r="G78" s="16"/>
      <c r="H78" s="16"/>
      <c r="I78" s="16"/>
      <c r="J78" s="16"/>
      <c r="K78" s="16"/>
      <c r="L78" s="16"/>
      <c r="M78" s="16"/>
      <c r="N78" s="16"/>
      <c r="O78" s="16"/>
    </row>
    <row r="79" spans="4:15" s="50" customFormat="1" x14ac:dyDescent="0.3">
      <c r="D79" s="104"/>
      <c r="G79" s="16"/>
      <c r="H79" s="16"/>
      <c r="I79" s="16"/>
      <c r="J79" s="16"/>
      <c r="K79" s="16"/>
      <c r="L79" s="16"/>
      <c r="M79" s="16"/>
      <c r="N79" s="16"/>
      <c r="O79" s="16"/>
    </row>
    <row r="80" spans="4:15" s="50" customFormat="1" x14ac:dyDescent="0.3">
      <c r="D80" s="104"/>
      <c r="G80" s="16"/>
      <c r="H80" s="16"/>
      <c r="I80" s="16"/>
      <c r="J80" s="16"/>
      <c r="K80" s="16"/>
      <c r="L80" s="16"/>
      <c r="M80" s="16"/>
      <c r="N80" s="16"/>
      <c r="O80" s="16"/>
    </row>
    <row r="81" spans="4:15" s="50" customFormat="1" x14ac:dyDescent="0.3">
      <c r="D81" s="104"/>
      <c r="G81" s="16"/>
      <c r="H81" s="16"/>
      <c r="I81" s="16"/>
      <c r="J81" s="16"/>
      <c r="K81" s="16"/>
      <c r="L81" s="16"/>
      <c r="M81" s="16"/>
      <c r="N81" s="16"/>
      <c r="O81" s="16"/>
    </row>
    <row r="82" spans="4:15" s="50" customFormat="1" x14ac:dyDescent="0.3">
      <c r="D82" s="104"/>
      <c r="G82" s="16"/>
      <c r="H82" s="16"/>
      <c r="I82" s="16"/>
      <c r="J82" s="16"/>
      <c r="K82" s="16"/>
      <c r="L82" s="16"/>
      <c r="M82" s="16"/>
      <c r="N82" s="16"/>
      <c r="O82" s="16"/>
    </row>
    <row r="83" spans="4:15" s="50" customFormat="1" x14ac:dyDescent="0.3">
      <c r="D83" s="104"/>
      <c r="G83" s="16"/>
      <c r="H83" s="16"/>
      <c r="I83" s="16"/>
      <c r="J83" s="16"/>
      <c r="K83" s="16"/>
      <c r="L83" s="16"/>
      <c r="M83" s="16"/>
      <c r="N83" s="16"/>
      <c r="O83" s="16"/>
    </row>
    <row r="84" spans="4:15" s="50" customFormat="1" x14ac:dyDescent="0.3">
      <c r="D84" s="104"/>
      <c r="G84" s="16"/>
      <c r="H84" s="16"/>
      <c r="I84" s="16"/>
      <c r="J84" s="16"/>
      <c r="K84" s="16"/>
      <c r="L84" s="16"/>
      <c r="M84" s="16"/>
      <c r="N84" s="16"/>
      <c r="O84" s="16"/>
    </row>
    <row r="85" spans="4:15" s="50" customFormat="1" x14ac:dyDescent="0.3">
      <c r="D85" s="104"/>
      <c r="G85" s="16"/>
      <c r="H85" s="16"/>
      <c r="I85" s="16"/>
      <c r="J85" s="16"/>
      <c r="K85" s="16"/>
      <c r="L85" s="16"/>
      <c r="M85" s="16"/>
      <c r="N85" s="16"/>
      <c r="O85" s="16"/>
    </row>
    <row r="86" spans="4:15" s="50" customFormat="1" x14ac:dyDescent="0.3">
      <c r="D86" s="104"/>
      <c r="G86" s="16"/>
      <c r="H86" s="16"/>
      <c r="I86" s="16"/>
      <c r="J86" s="16"/>
      <c r="K86" s="16"/>
      <c r="L86" s="16"/>
      <c r="M86" s="16"/>
      <c r="N86" s="16"/>
      <c r="O86" s="16"/>
    </row>
    <row r="87" spans="4:15" s="50" customFormat="1" x14ac:dyDescent="0.3">
      <c r="D87" s="104"/>
      <c r="G87" s="16"/>
      <c r="H87" s="16"/>
      <c r="I87" s="16"/>
      <c r="J87" s="16"/>
      <c r="K87" s="16"/>
      <c r="L87" s="16"/>
      <c r="M87" s="16"/>
      <c r="N87" s="16"/>
      <c r="O87" s="16"/>
    </row>
    <row r="88" spans="4:15" s="50" customFormat="1" x14ac:dyDescent="0.3">
      <c r="D88" s="104"/>
      <c r="G88" s="16"/>
      <c r="H88" s="16"/>
      <c r="I88" s="16"/>
      <c r="J88" s="16"/>
      <c r="K88" s="16"/>
      <c r="L88" s="16"/>
      <c r="M88" s="16"/>
      <c r="N88" s="16"/>
      <c r="O88" s="16"/>
    </row>
    <row r="89" spans="4:15" s="50" customFormat="1" x14ac:dyDescent="0.3">
      <c r="D89" s="104"/>
      <c r="G89" s="16"/>
      <c r="H89" s="16"/>
      <c r="I89" s="16"/>
      <c r="J89" s="16"/>
      <c r="K89" s="16"/>
      <c r="L89" s="16"/>
      <c r="M89" s="16"/>
      <c r="N89" s="16"/>
      <c r="O89" s="16"/>
    </row>
    <row r="90" spans="4:15" s="50" customFormat="1" x14ac:dyDescent="0.3">
      <c r="D90" s="104"/>
      <c r="G90" s="16"/>
      <c r="H90" s="16"/>
      <c r="I90" s="16"/>
      <c r="J90" s="16"/>
      <c r="K90" s="16"/>
      <c r="L90" s="16"/>
      <c r="M90" s="16"/>
      <c r="N90" s="16"/>
      <c r="O90" s="16"/>
    </row>
    <row r="91" spans="4:15" s="50" customFormat="1" x14ac:dyDescent="0.3">
      <c r="D91" s="104"/>
      <c r="G91" s="16"/>
      <c r="H91" s="16"/>
      <c r="I91" s="16"/>
      <c r="J91" s="16"/>
      <c r="K91" s="16"/>
      <c r="L91" s="16"/>
      <c r="M91" s="16"/>
      <c r="N91" s="16"/>
      <c r="O91" s="16"/>
    </row>
    <row r="92" spans="4:15" s="50" customFormat="1" x14ac:dyDescent="0.3">
      <c r="D92" s="104"/>
      <c r="G92" s="16"/>
      <c r="H92" s="16"/>
      <c r="I92" s="16"/>
      <c r="J92" s="16"/>
      <c r="K92" s="16"/>
      <c r="L92" s="16"/>
      <c r="M92" s="16"/>
      <c r="N92" s="16"/>
      <c r="O92" s="16"/>
    </row>
    <row r="93" spans="4:15" s="50" customFormat="1" x14ac:dyDescent="0.3">
      <c r="D93" s="104"/>
      <c r="G93" s="16"/>
      <c r="H93" s="16"/>
      <c r="I93" s="16"/>
      <c r="J93" s="16"/>
      <c r="K93" s="16"/>
      <c r="L93" s="16"/>
      <c r="M93" s="16"/>
      <c r="N93" s="16"/>
      <c r="O93" s="16"/>
    </row>
    <row r="94" spans="4:15" s="50" customFormat="1" x14ac:dyDescent="0.3">
      <c r="D94" s="104"/>
      <c r="G94" s="16"/>
      <c r="H94" s="16"/>
      <c r="I94" s="16"/>
      <c r="J94" s="16"/>
      <c r="K94" s="16"/>
      <c r="L94" s="16"/>
      <c r="M94" s="16"/>
      <c r="N94" s="16"/>
      <c r="O94" s="16"/>
    </row>
    <row r="95" spans="4:15" s="50" customFormat="1" x14ac:dyDescent="0.3">
      <c r="D95" s="104"/>
      <c r="G95" s="16"/>
      <c r="H95" s="16"/>
      <c r="I95" s="16"/>
      <c r="J95" s="16"/>
      <c r="K95" s="16"/>
      <c r="L95" s="16"/>
      <c r="M95" s="16"/>
      <c r="N95" s="16"/>
      <c r="O95" s="16"/>
    </row>
    <row r="96" spans="4:15" s="50" customFormat="1" x14ac:dyDescent="0.3">
      <c r="D96" s="104"/>
      <c r="G96" s="16"/>
      <c r="H96" s="16"/>
      <c r="I96" s="16"/>
      <c r="J96" s="16"/>
      <c r="K96" s="16"/>
      <c r="L96" s="16"/>
      <c r="M96" s="16"/>
      <c r="N96" s="16"/>
      <c r="O96" s="16"/>
    </row>
    <row r="97" spans="4:15" s="50" customFormat="1" x14ac:dyDescent="0.3">
      <c r="D97" s="104"/>
      <c r="G97" s="16"/>
      <c r="H97" s="16"/>
      <c r="I97" s="16"/>
      <c r="J97" s="16"/>
      <c r="K97" s="16"/>
      <c r="L97" s="16"/>
      <c r="M97" s="16"/>
      <c r="N97" s="16"/>
      <c r="O97" s="16"/>
    </row>
    <row r="98" spans="4:15" s="50" customFormat="1" x14ac:dyDescent="0.3">
      <c r="D98" s="104"/>
      <c r="G98" s="16"/>
      <c r="H98" s="16"/>
      <c r="I98" s="16"/>
      <c r="J98" s="16"/>
      <c r="K98" s="16"/>
      <c r="L98" s="16"/>
      <c r="M98" s="16"/>
      <c r="N98" s="16"/>
      <c r="O98" s="16"/>
    </row>
    <row r="99" spans="4:15" s="50" customFormat="1" x14ac:dyDescent="0.3">
      <c r="D99" s="104"/>
      <c r="G99" s="16"/>
      <c r="H99" s="16"/>
      <c r="I99" s="16"/>
      <c r="J99" s="16"/>
      <c r="K99" s="16"/>
      <c r="L99" s="16"/>
      <c r="M99" s="16"/>
      <c r="N99" s="16"/>
      <c r="O99" s="16"/>
    </row>
    <row r="100" spans="4:15" s="50" customFormat="1" x14ac:dyDescent="0.3">
      <c r="D100" s="104"/>
      <c r="G100" s="16"/>
      <c r="H100" s="16"/>
      <c r="I100" s="16"/>
      <c r="J100" s="16"/>
      <c r="K100" s="16"/>
      <c r="L100" s="16"/>
      <c r="M100" s="16"/>
      <c r="N100" s="16"/>
      <c r="O100" s="16"/>
    </row>
    <row r="101" spans="4:15" s="50" customFormat="1" x14ac:dyDescent="0.3">
      <c r="D101" s="104"/>
      <c r="G101" s="16"/>
      <c r="H101" s="16"/>
      <c r="I101" s="16"/>
      <c r="J101" s="16"/>
      <c r="K101" s="16"/>
      <c r="L101" s="16"/>
      <c r="M101" s="16"/>
      <c r="N101" s="16"/>
      <c r="O101" s="16"/>
    </row>
    <row r="102" spans="4:15" s="50" customFormat="1" x14ac:dyDescent="0.3">
      <c r="D102" s="104"/>
      <c r="G102" s="16"/>
      <c r="H102" s="16"/>
      <c r="I102" s="16"/>
      <c r="J102" s="16"/>
      <c r="K102" s="16"/>
      <c r="L102" s="16"/>
      <c r="M102" s="16"/>
      <c r="N102" s="16"/>
      <c r="O102" s="16"/>
    </row>
    <row r="103" spans="4:15" s="50" customFormat="1" x14ac:dyDescent="0.3">
      <c r="D103" s="104"/>
      <c r="G103" s="16"/>
      <c r="H103" s="16"/>
      <c r="I103" s="16"/>
      <c r="J103" s="16"/>
      <c r="K103" s="16"/>
      <c r="L103" s="16"/>
      <c r="M103" s="16"/>
      <c r="N103" s="16"/>
      <c r="O103" s="16"/>
    </row>
    <row r="104" spans="4:15" s="50" customFormat="1" x14ac:dyDescent="0.3">
      <c r="D104" s="104"/>
      <c r="G104" s="16"/>
      <c r="H104" s="16"/>
      <c r="I104" s="16"/>
      <c r="J104" s="16"/>
      <c r="K104" s="16"/>
      <c r="L104" s="16"/>
      <c r="M104" s="16"/>
      <c r="N104" s="16"/>
      <c r="O104" s="16"/>
    </row>
    <row r="105" spans="4:15" s="50" customFormat="1" x14ac:dyDescent="0.3">
      <c r="D105" s="104"/>
      <c r="G105" s="16"/>
      <c r="H105" s="16"/>
      <c r="I105" s="16"/>
      <c r="J105" s="16"/>
      <c r="K105" s="16"/>
      <c r="L105" s="16"/>
      <c r="M105" s="16"/>
      <c r="N105" s="16"/>
      <c r="O105" s="16"/>
    </row>
    <row r="106" spans="4:15" s="50" customFormat="1" x14ac:dyDescent="0.3">
      <c r="D106" s="104"/>
      <c r="G106" s="16"/>
      <c r="H106" s="16"/>
      <c r="I106" s="16"/>
      <c r="J106" s="16"/>
      <c r="K106" s="16"/>
      <c r="L106" s="16"/>
      <c r="M106" s="16"/>
      <c r="N106" s="16"/>
      <c r="O106" s="16"/>
    </row>
    <row r="107" spans="4:15" s="50" customFormat="1" x14ac:dyDescent="0.3">
      <c r="D107" s="104"/>
      <c r="G107" s="16"/>
      <c r="H107" s="16"/>
      <c r="I107" s="16"/>
      <c r="J107" s="16"/>
      <c r="K107" s="16"/>
      <c r="L107" s="16"/>
      <c r="M107" s="16"/>
      <c r="N107" s="16"/>
      <c r="O107" s="16"/>
    </row>
    <row r="108" spans="4:15" s="50" customFormat="1" x14ac:dyDescent="0.3">
      <c r="D108" s="104"/>
      <c r="G108" s="16"/>
      <c r="H108" s="16"/>
      <c r="I108" s="16"/>
      <c r="J108" s="16"/>
      <c r="K108" s="16"/>
      <c r="L108" s="16"/>
      <c r="M108" s="16"/>
      <c r="N108" s="16"/>
      <c r="O108" s="16"/>
    </row>
    <row r="109" spans="4:15" s="50" customFormat="1" x14ac:dyDescent="0.3">
      <c r="D109" s="104"/>
      <c r="G109" s="16"/>
      <c r="H109" s="16"/>
      <c r="I109" s="16"/>
      <c r="J109" s="16"/>
      <c r="K109" s="16"/>
      <c r="L109" s="16"/>
      <c r="M109" s="16"/>
      <c r="N109" s="16"/>
      <c r="O109" s="16"/>
    </row>
    <row r="110" spans="4:15" s="50" customFormat="1" x14ac:dyDescent="0.3">
      <c r="D110" s="104"/>
      <c r="G110" s="16"/>
      <c r="H110" s="16"/>
      <c r="I110" s="16"/>
      <c r="J110" s="16"/>
      <c r="K110" s="16"/>
      <c r="L110" s="16"/>
      <c r="M110" s="16"/>
      <c r="N110" s="16"/>
      <c r="O110" s="16"/>
    </row>
    <row r="111" spans="4:15" s="50" customFormat="1" x14ac:dyDescent="0.3">
      <c r="D111" s="104"/>
      <c r="G111" s="16"/>
      <c r="H111" s="16"/>
      <c r="I111" s="16"/>
      <c r="J111" s="16"/>
      <c r="K111" s="16"/>
      <c r="L111" s="16"/>
      <c r="M111" s="16"/>
      <c r="N111" s="16"/>
      <c r="O111" s="16"/>
    </row>
    <row r="112" spans="4:15" s="50" customFormat="1" x14ac:dyDescent="0.3">
      <c r="D112" s="104"/>
      <c r="G112" s="16"/>
      <c r="H112" s="16"/>
      <c r="I112" s="16"/>
      <c r="J112" s="16"/>
      <c r="K112" s="16"/>
      <c r="L112" s="16"/>
      <c r="M112" s="16"/>
      <c r="N112" s="16"/>
      <c r="O112" s="16"/>
    </row>
    <row r="113" spans="4:15" s="50" customFormat="1" x14ac:dyDescent="0.3">
      <c r="D113" s="104"/>
      <c r="G113" s="16"/>
      <c r="H113" s="16"/>
      <c r="I113" s="16"/>
      <c r="J113" s="16"/>
      <c r="K113" s="16"/>
      <c r="L113" s="16"/>
      <c r="M113" s="16"/>
      <c r="N113" s="16"/>
      <c r="O113" s="16"/>
    </row>
    <row r="114" spans="4:15" s="50" customFormat="1" x14ac:dyDescent="0.3">
      <c r="D114" s="104"/>
      <c r="G114" s="16"/>
      <c r="H114" s="16"/>
      <c r="I114" s="16"/>
      <c r="J114" s="16"/>
      <c r="K114" s="16"/>
      <c r="L114" s="16"/>
      <c r="M114" s="16"/>
      <c r="N114" s="16"/>
      <c r="O114" s="16"/>
    </row>
    <row r="115" spans="4:15" s="50" customFormat="1" x14ac:dyDescent="0.3">
      <c r="D115" s="104"/>
      <c r="G115" s="16"/>
      <c r="H115" s="16"/>
      <c r="I115" s="16"/>
      <c r="J115" s="16"/>
      <c r="K115" s="16"/>
      <c r="L115" s="16"/>
      <c r="M115" s="16"/>
      <c r="N115" s="16"/>
      <c r="O115" s="16"/>
    </row>
    <row r="116" spans="4:15" s="50" customFormat="1" x14ac:dyDescent="0.3">
      <c r="D116" s="104"/>
      <c r="G116" s="16"/>
      <c r="H116" s="16"/>
      <c r="I116" s="16"/>
      <c r="J116" s="16"/>
      <c r="K116" s="16"/>
      <c r="L116" s="16"/>
      <c r="M116" s="16"/>
      <c r="N116" s="16"/>
      <c r="O116" s="16"/>
    </row>
    <row r="117" spans="4:15" s="50" customFormat="1" x14ac:dyDescent="0.3">
      <c r="D117" s="104"/>
      <c r="G117" s="16"/>
      <c r="H117" s="16"/>
      <c r="I117" s="16"/>
      <c r="J117" s="16"/>
      <c r="K117" s="16"/>
      <c r="L117" s="16"/>
      <c r="M117" s="16"/>
      <c r="N117" s="16"/>
      <c r="O117" s="16"/>
    </row>
    <row r="118" spans="4:15" s="50" customFormat="1" x14ac:dyDescent="0.3">
      <c r="D118" s="104"/>
      <c r="G118" s="16"/>
      <c r="H118" s="16"/>
      <c r="I118" s="16"/>
      <c r="J118" s="16"/>
      <c r="K118" s="16"/>
      <c r="L118" s="16"/>
      <c r="M118" s="16"/>
      <c r="N118" s="16"/>
      <c r="O118" s="16"/>
    </row>
    <row r="119" spans="4:15" s="50" customFormat="1" x14ac:dyDescent="0.3">
      <c r="D119" s="104"/>
      <c r="G119" s="16"/>
      <c r="H119" s="16"/>
      <c r="I119" s="16"/>
      <c r="J119" s="16"/>
      <c r="K119" s="16"/>
      <c r="L119" s="16"/>
      <c r="M119" s="16"/>
      <c r="N119" s="16"/>
      <c r="O119" s="16"/>
    </row>
    <row r="120" spans="4:15" s="50" customFormat="1" x14ac:dyDescent="0.3">
      <c r="D120" s="104"/>
      <c r="G120" s="16"/>
      <c r="H120" s="16"/>
      <c r="I120" s="16"/>
      <c r="J120" s="16"/>
      <c r="K120" s="16"/>
      <c r="L120" s="16"/>
      <c r="M120" s="16"/>
      <c r="N120" s="16"/>
      <c r="O120" s="16"/>
    </row>
    <row r="121" spans="4:15" s="50" customFormat="1" x14ac:dyDescent="0.3">
      <c r="D121" s="104"/>
      <c r="G121" s="16"/>
      <c r="H121" s="16"/>
      <c r="I121" s="16"/>
      <c r="J121" s="16"/>
      <c r="K121" s="16"/>
      <c r="L121" s="16"/>
      <c r="M121" s="16"/>
      <c r="N121" s="16"/>
      <c r="O121" s="16"/>
    </row>
    <row r="122" spans="4:15" s="50" customFormat="1" x14ac:dyDescent="0.3">
      <c r="D122" s="104"/>
      <c r="G122" s="16"/>
      <c r="H122" s="16"/>
      <c r="I122" s="16"/>
      <c r="J122" s="16"/>
      <c r="K122" s="16"/>
      <c r="L122" s="16"/>
      <c r="M122" s="16"/>
      <c r="N122" s="16"/>
      <c r="O122" s="16"/>
    </row>
    <row r="123" spans="4:15" s="50" customFormat="1" x14ac:dyDescent="0.3">
      <c r="D123" s="104"/>
      <c r="G123" s="16"/>
      <c r="H123" s="16"/>
      <c r="I123" s="16"/>
      <c r="J123" s="16"/>
      <c r="K123" s="16"/>
      <c r="L123" s="16"/>
      <c r="M123" s="16"/>
      <c r="N123" s="16"/>
      <c r="O123" s="16"/>
    </row>
    <row r="124" spans="4:15" s="50" customFormat="1" x14ac:dyDescent="0.3">
      <c r="D124" s="104"/>
      <c r="G124" s="16"/>
      <c r="H124" s="16"/>
      <c r="I124" s="16"/>
      <c r="J124" s="16"/>
      <c r="K124" s="16"/>
      <c r="L124" s="16"/>
      <c r="M124" s="16"/>
      <c r="N124" s="16"/>
      <c r="O124" s="16"/>
    </row>
    <row r="125" spans="4:15" s="50" customFormat="1" x14ac:dyDescent="0.3">
      <c r="D125" s="104"/>
      <c r="G125" s="16"/>
      <c r="H125" s="16"/>
      <c r="I125" s="16"/>
      <c r="J125" s="16"/>
      <c r="K125" s="16"/>
      <c r="L125" s="16"/>
      <c r="M125" s="16"/>
      <c r="N125" s="16"/>
      <c r="O125" s="16"/>
    </row>
    <row r="126" spans="4:15" s="50" customFormat="1" x14ac:dyDescent="0.3">
      <c r="D126" s="104"/>
      <c r="G126" s="16"/>
      <c r="H126" s="16"/>
      <c r="I126" s="16"/>
      <c r="J126" s="16"/>
      <c r="K126" s="16"/>
      <c r="L126" s="16"/>
      <c r="M126" s="16"/>
      <c r="N126" s="16"/>
      <c r="O126" s="16"/>
    </row>
    <row r="127" spans="4:15" s="50" customFormat="1" x14ac:dyDescent="0.3">
      <c r="D127" s="104"/>
      <c r="G127" s="16"/>
      <c r="H127" s="16"/>
      <c r="I127" s="16"/>
      <c r="J127" s="16"/>
      <c r="K127" s="16"/>
      <c r="L127" s="16"/>
      <c r="M127" s="16"/>
      <c r="N127" s="16"/>
      <c r="O127" s="16"/>
    </row>
    <row r="128" spans="4:15" s="50" customFormat="1" x14ac:dyDescent="0.3">
      <c r="D128" s="104"/>
      <c r="G128" s="16"/>
      <c r="H128" s="16"/>
      <c r="I128" s="16"/>
      <c r="J128" s="16"/>
      <c r="K128" s="16"/>
      <c r="L128" s="16"/>
      <c r="M128" s="16"/>
      <c r="N128" s="16"/>
      <c r="O128" s="16"/>
    </row>
    <row r="129" spans="4:15" s="50" customFormat="1" x14ac:dyDescent="0.3">
      <c r="D129" s="104"/>
      <c r="G129" s="16"/>
      <c r="H129" s="16"/>
      <c r="I129" s="16"/>
      <c r="J129" s="16"/>
      <c r="K129" s="16"/>
      <c r="L129" s="16"/>
      <c r="M129" s="16"/>
      <c r="N129" s="16"/>
      <c r="O129" s="16"/>
    </row>
    <row r="130" spans="4:15" s="50" customFormat="1" x14ac:dyDescent="0.3">
      <c r="D130" s="104"/>
      <c r="G130" s="16"/>
      <c r="H130" s="16"/>
      <c r="I130" s="16"/>
      <c r="J130" s="16"/>
      <c r="K130" s="16"/>
      <c r="L130" s="16"/>
      <c r="M130" s="16"/>
      <c r="N130" s="16"/>
      <c r="O130" s="16"/>
    </row>
    <row r="131" spans="4:15" s="50" customFormat="1" x14ac:dyDescent="0.3">
      <c r="D131" s="104"/>
      <c r="G131" s="16"/>
      <c r="H131" s="16"/>
      <c r="I131" s="16"/>
      <c r="J131" s="16"/>
      <c r="K131" s="16"/>
      <c r="L131" s="16"/>
      <c r="M131" s="16"/>
      <c r="N131" s="16"/>
      <c r="O131" s="16"/>
    </row>
    <row r="132" spans="4:15" s="50" customFormat="1" x14ac:dyDescent="0.3">
      <c r="D132" s="104"/>
      <c r="G132" s="16"/>
      <c r="H132" s="16"/>
      <c r="I132" s="16"/>
      <c r="J132" s="16"/>
      <c r="K132" s="16"/>
      <c r="L132" s="16"/>
      <c r="M132" s="16"/>
      <c r="N132" s="16"/>
      <c r="O132" s="16"/>
    </row>
    <row r="133" spans="4:15" s="50" customFormat="1" x14ac:dyDescent="0.3">
      <c r="D133" s="104"/>
      <c r="G133" s="16"/>
      <c r="H133" s="16"/>
      <c r="I133" s="16"/>
      <c r="J133" s="16"/>
      <c r="K133" s="16"/>
      <c r="L133" s="16"/>
      <c r="M133" s="16"/>
      <c r="N133" s="16"/>
      <c r="O133" s="16"/>
    </row>
    <row r="134" spans="4:15" s="50" customFormat="1" x14ac:dyDescent="0.3">
      <c r="D134" s="104"/>
      <c r="G134" s="16"/>
      <c r="H134" s="16"/>
      <c r="I134" s="16"/>
      <c r="J134" s="16"/>
      <c r="K134" s="16"/>
      <c r="L134" s="16"/>
      <c r="M134" s="16"/>
      <c r="N134" s="16"/>
      <c r="O134" s="16"/>
    </row>
    <row r="135" spans="4:15" s="50" customFormat="1" x14ac:dyDescent="0.3">
      <c r="D135" s="104"/>
      <c r="G135" s="16"/>
      <c r="H135" s="16"/>
      <c r="I135" s="16"/>
      <c r="J135" s="16"/>
      <c r="K135" s="16"/>
      <c r="L135" s="16"/>
      <c r="M135" s="16"/>
      <c r="N135" s="16"/>
      <c r="O135" s="16"/>
    </row>
    <row r="136" spans="4:15" s="50" customFormat="1" x14ac:dyDescent="0.3">
      <c r="D136" s="104"/>
      <c r="G136" s="16"/>
      <c r="H136" s="16"/>
      <c r="I136" s="16"/>
      <c r="J136" s="16"/>
      <c r="K136" s="16"/>
      <c r="L136" s="16"/>
      <c r="M136" s="16"/>
      <c r="N136" s="16"/>
      <c r="O136" s="16"/>
    </row>
    <row r="137" spans="4:15" s="50" customFormat="1" x14ac:dyDescent="0.3">
      <c r="D137" s="104"/>
      <c r="G137" s="16"/>
      <c r="H137" s="16"/>
      <c r="I137" s="16"/>
      <c r="J137" s="16"/>
      <c r="K137" s="16"/>
      <c r="L137" s="16"/>
      <c r="M137" s="16"/>
      <c r="N137" s="16"/>
      <c r="O137" s="16"/>
    </row>
    <row r="138" spans="4:15" s="50" customFormat="1" x14ac:dyDescent="0.3">
      <c r="D138" s="104"/>
      <c r="G138" s="16"/>
      <c r="H138" s="16"/>
      <c r="I138" s="16"/>
      <c r="J138" s="16"/>
      <c r="K138" s="16"/>
      <c r="L138" s="16"/>
      <c r="M138" s="16"/>
      <c r="N138" s="16"/>
      <c r="O138" s="16"/>
    </row>
    <row r="139" spans="4:15" s="50" customFormat="1" x14ac:dyDescent="0.3">
      <c r="D139" s="104"/>
      <c r="G139" s="16"/>
      <c r="H139" s="16"/>
      <c r="I139" s="16"/>
      <c r="J139" s="16"/>
      <c r="K139" s="16"/>
      <c r="L139" s="16"/>
      <c r="M139" s="16"/>
      <c r="N139" s="16"/>
      <c r="O139" s="16"/>
    </row>
    <row r="140" spans="4:15" s="50" customFormat="1" x14ac:dyDescent="0.3">
      <c r="D140" s="104"/>
      <c r="G140" s="16"/>
      <c r="H140" s="16"/>
      <c r="I140" s="16"/>
      <c r="J140" s="16"/>
      <c r="K140" s="16"/>
      <c r="L140" s="16"/>
      <c r="M140" s="16"/>
      <c r="N140" s="16"/>
      <c r="O140" s="16"/>
    </row>
    <row r="141" spans="4:15" s="50" customFormat="1" x14ac:dyDescent="0.3">
      <c r="D141" s="104"/>
      <c r="G141" s="16"/>
      <c r="H141" s="16"/>
      <c r="I141" s="16"/>
      <c r="J141" s="16"/>
      <c r="K141" s="16"/>
      <c r="L141" s="16"/>
      <c r="M141" s="16"/>
      <c r="N141" s="16"/>
      <c r="O141" s="16"/>
    </row>
    <row r="142" spans="4:15" s="50" customFormat="1" x14ac:dyDescent="0.3">
      <c r="D142" s="104"/>
      <c r="G142" s="16"/>
      <c r="H142" s="16"/>
      <c r="I142" s="16"/>
      <c r="J142" s="16"/>
      <c r="K142" s="16"/>
      <c r="L142" s="16"/>
      <c r="M142" s="16"/>
      <c r="N142" s="16"/>
      <c r="O142" s="16"/>
    </row>
    <row r="143" spans="4:15" s="50" customFormat="1" x14ac:dyDescent="0.3">
      <c r="D143" s="104"/>
      <c r="G143" s="16"/>
      <c r="H143" s="16"/>
      <c r="I143" s="16"/>
      <c r="J143" s="16"/>
      <c r="K143" s="16"/>
      <c r="L143" s="16"/>
      <c r="M143" s="16"/>
      <c r="N143" s="16"/>
      <c r="O143" s="16"/>
    </row>
    <row r="144" spans="4:15" s="50" customFormat="1" x14ac:dyDescent="0.3">
      <c r="D144" s="104"/>
      <c r="G144" s="16"/>
      <c r="H144" s="16"/>
      <c r="I144" s="16"/>
      <c r="J144" s="16"/>
      <c r="K144" s="16"/>
      <c r="L144" s="16"/>
      <c r="M144" s="16"/>
      <c r="N144" s="16"/>
      <c r="O144" s="16"/>
    </row>
    <row r="145" spans="4:15" s="50" customFormat="1" x14ac:dyDescent="0.3">
      <c r="D145" s="104"/>
      <c r="G145" s="16"/>
      <c r="H145" s="16"/>
      <c r="I145" s="16"/>
      <c r="J145" s="16"/>
      <c r="K145" s="16"/>
      <c r="L145" s="16"/>
      <c r="M145" s="16"/>
      <c r="N145" s="16"/>
      <c r="O145" s="16"/>
    </row>
    <row r="146" spans="4:15" s="50" customFormat="1" x14ac:dyDescent="0.3">
      <c r="D146" s="104"/>
      <c r="G146" s="16"/>
      <c r="H146" s="16"/>
      <c r="I146" s="16"/>
      <c r="J146" s="16"/>
      <c r="K146" s="16"/>
      <c r="L146" s="16"/>
      <c r="M146" s="16"/>
      <c r="N146" s="16"/>
      <c r="O146" s="16"/>
    </row>
    <row r="147" spans="4:15" s="50" customFormat="1" x14ac:dyDescent="0.3">
      <c r="D147" s="104"/>
      <c r="G147" s="16"/>
      <c r="H147" s="16"/>
      <c r="I147" s="16"/>
      <c r="J147" s="16"/>
      <c r="K147" s="16"/>
      <c r="L147" s="16"/>
      <c r="M147" s="16"/>
      <c r="N147" s="16"/>
      <c r="O147" s="16"/>
    </row>
    <row r="148" spans="4:15" s="50" customFormat="1" x14ac:dyDescent="0.3">
      <c r="D148" s="104"/>
      <c r="G148" s="16"/>
      <c r="H148" s="16"/>
      <c r="I148" s="16"/>
      <c r="J148" s="16"/>
      <c r="K148" s="16"/>
      <c r="L148" s="16"/>
      <c r="M148" s="16"/>
      <c r="N148" s="16"/>
      <c r="O148" s="16"/>
    </row>
    <row r="149" spans="4:15" s="50" customFormat="1" x14ac:dyDescent="0.3">
      <c r="D149" s="104"/>
      <c r="G149" s="16"/>
      <c r="H149" s="16"/>
      <c r="I149" s="16"/>
      <c r="J149" s="16"/>
      <c r="K149" s="16"/>
      <c r="L149" s="16"/>
      <c r="M149" s="16"/>
      <c r="N149" s="16"/>
      <c r="O149" s="16"/>
    </row>
    <row r="150" spans="4:15" s="50" customFormat="1" x14ac:dyDescent="0.3">
      <c r="D150" s="104"/>
      <c r="G150" s="16"/>
      <c r="H150" s="16"/>
      <c r="I150" s="16"/>
      <c r="J150" s="16"/>
      <c r="K150" s="16"/>
      <c r="L150" s="16"/>
      <c r="M150" s="16"/>
      <c r="N150" s="16"/>
      <c r="O150" s="16"/>
    </row>
    <row r="151" spans="4:15" s="50" customFormat="1" x14ac:dyDescent="0.3">
      <c r="D151" s="104"/>
      <c r="G151" s="16"/>
      <c r="H151" s="16"/>
      <c r="I151" s="16"/>
      <c r="J151" s="16"/>
      <c r="K151" s="16"/>
      <c r="L151" s="16"/>
      <c r="M151" s="16"/>
      <c r="N151" s="16"/>
      <c r="O151" s="16"/>
    </row>
    <row r="152" spans="4:15" s="50" customFormat="1" x14ac:dyDescent="0.3">
      <c r="D152" s="104"/>
      <c r="G152" s="16"/>
      <c r="H152" s="16"/>
      <c r="I152" s="16"/>
      <c r="J152" s="16"/>
      <c r="K152" s="16"/>
      <c r="L152" s="16"/>
      <c r="M152" s="16"/>
      <c r="N152" s="16"/>
      <c r="O152" s="16"/>
    </row>
    <row r="153" spans="4:15" s="50" customFormat="1" x14ac:dyDescent="0.3">
      <c r="D153" s="104"/>
      <c r="G153" s="16"/>
      <c r="H153" s="16"/>
      <c r="I153" s="16"/>
      <c r="J153" s="16"/>
      <c r="K153" s="16"/>
      <c r="L153" s="16"/>
      <c r="M153" s="16"/>
      <c r="N153" s="16"/>
      <c r="O153" s="16"/>
    </row>
    <row r="154" spans="4:15" s="50" customFormat="1" x14ac:dyDescent="0.3">
      <c r="D154" s="104"/>
      <c r="G154" s="16"/>
      <c r="H154" s="16"/>
      <c r="I154" s="16"/>
      <c r="J154" s="16"/>
      <c r="K154" s="16"/>
      <c r="L154" s="16"/>
      <c r="M154" s="16"/>
      <c r="N154" s="16"/>
      <c r="O154" s="16"/>
    </row>
    <row r="155" spans="4:15" s="50" customFormat="1" x14ac:dyDescent="0.3">
      <c r="D155" s="104"/>
      <c r="G155" s="16"/>
      <c r="H155" s="16"/>
      <c r="I155" s="16"/>
      <c r="J155" s="16"/>
      <c r="K155" s="16"/>
      <c r="L155" s="16"/>
      <c r="M155" s="16"/>
      <c r="N155" s="16"/>
      <c r="O155" s="16"/>
    </row>
    <row r="156" spans="4:15" s="50" customFormat="1" x14ac:dyDescent="0.3">
      <c r="D156" s="104"/>
      <c r="G156" s="16"/>
      <c r="H156" s="16"/>
      <c r="I156" s="16"/>
      <c r="J156" s="16"/>
      <c r="K156" s="16"/>
      <c r="L156" s="16"/>
      <c r="M156" s="16"/>
      <c r="N156" s="16"/>
      <c r="O156" s="16"/>
    </row>
    <row r="157" spans="4:15" s="50" customFormat="1" x14ac:dyDescent="0.3">
      <c r="D157" s="104"/>
      <c r="G157" s="16"/>
      <c r="H157" s="16"/>
      <c r="I157" s="16"/>
      <c r="J157" s="16"/>
      <c r="K157" s="16"/>
      <c r="L157" s="16"/>
      <c r="M157" s="16"/>
      <c r="N157" s="16"/>
      <c r="O157" s="16"/>
    </row>
    <row r="158" spans="4:15" s="50" customFormat="1" x14ac:dyDescent="0.3">
      <c r="D158" s="104"/>
      <c r="G158" s="16"/>
      <c r="H158" s="16"/>
      <c r="I158" s="16"/>
      <c r="J158" s="16"/>
      <c r="K158" s="16"/>
      <c r="L158" s="16"/>
      <c r="M158" s="16"/>
      <c r="N158" s="16"/>
      <c r="O158" s="16"/>
    </row>
    <row r="159" spans="4:15" s="50" customFormat="1" x14ac:dyDescent="0.3">
      <c r="D159" s="104"/>
      <c r="G159" s="16"/>
      <c r="H159" s="16"/>
      <c r="I159" s="16"/>
      <c r="J159" s="16"/>
      <c r="K159" s="16"/>
      <c r="L159" s="16"/>
      <c r="M159" s="16"/>
      <c r="N159" s="16"/>
      <c r="O159" s="16"/>
    </row>
    <row r="160" spans="4:15" s="50" customFormat="1" x14ac:dyDescent="0.3">
      <c r="D160" s="104"/>
      <c r="G160" s="16"/>
      <c r="H160" s="16"/>
      <c r="I160" s="16"/>
      <c r="J160" s="16"/>
      <c r="K160" s="16"/>
      <c r="L160" s="16"/>
      <c r="M160" s="16"/>
      <c r="N160" s="16"/>
      <c r="O160" s="16"/>
    </row>
    <row r="161" spans="4:15" s="50" customFormat="1" x14ac:dyDescent="0.3">
      <c r="D161" s="104"/>
      <c r="G161" s="16"/>
      <c r="H161" s="16"/>
      <c r="I161" s="16"/>
      <c r="J161" s="16"/>
      <c r="K161" s="16"/>
      <c r="L161" s="16"/>
      <c r="M161" s="16"/>
      <c r="N161" s="16"/>
      <c r="O161" s="16"/>
    </row>
    <row r="162" spans="4:15" s="50" customFormat="1" x14ac:dyDescent="0.3">
      <c r="D162" s="104"/>
      <c r="G162" s="16"/>
      <c r="H162" s="16"/>
      <c r="I162" s="16"/>
      <c r="J162" s="16"/>
      <c r="K162" s="16"/>
      <c r="L162" s="16"/>
      <c r="M162" s="16"/>
      <c r="N162" s="16"/>
      <c r="O162" s="16"/>
    </row>
    <row r="163" spans="4:15" s="50" customFormat="1" x14ac:dyDescent="0.3">
      <c r="D163" s="104"/>
      <c r="G163" s="16"/>
      <c r="H163" s="16"/>
      <c r="I163" s="16"/>
      <c r="J163" s="16"/>
      <c r="K163" s="16"/>
      <c r="L163" s="16"/>
      <c r="M163" s="16"/>
      <c r="N163" s="16"/>
      <c r="O163" s="16"/>
    </row>
    <row r="164" spans="4:15" s="50" customFormat="1" x14ac:dyDescent="0.3">
      <c r="D164" s="104"/>
      <c r="G164" s="16"/>
      <c r="H164" s="16"/>
      <c r="I164" s="16"/>
      <c r="J164" s="16"/>
      <c r="K164" s="16"/>
      <c r="L164" s="16"/>
      <c r="M164" s="16"/>
      <c r="N164" s="16"/>
      <c r="O164" s="16"/>
    </row>
    <row r="165" spans="4:15" s="50" customFormat="1" x14ac:dyDescent="0.3">
      <c r="D165" s="104"/>
      <c r="G165" s="16"/>
      <c r="H165" s="16"/>
      <c r="I165" s="16"/>
      <c r="J165" s="16"/>
      <c r="K165" s="16"/>
      <c r="L165" s="16"/>
      <c r="M165" s="16"/>
      <c r="N165" s="16"/>
      <c r="O165" s="16"/>
    </row>
    <row r="166" spans="4:15" s="50" customFormat="1" x14ac:dyDescent="0.3">
      <c r="D166" s="104"/>
      <c r="G166" s="16"/>
      <c r="H166" s="16"/>
      <c r="I166" s="16"/>
      <c r="J166" s="16"/>
      <c r="K166" s="16"/>
      <c r="L166" s="16"/>
      <c r="M166" s="16"/>
      <c r="N166" s="16"/>
      <c r="O166" s="16"/>
    </row>
    <row r="167" spans="4:15" s="50" customFormat="1" x14ac:dyDescent="0.3">
      <c r="D167" s="104"/>
      <c r="G167" s="16"/>
      <c r="H167" s="16"/>
      <c r="I167" s="16"/>
      <c r="J167" s="16"/>
      <c r="K167" s="16"/>
      <c r="L167" s="16"/>
      <c r="M167" s="16"/>
      <c r="N167" s="16"/>
      <c r="O167" s="16"/>
    </row>
    <row r="168" spans="4:15" s="50" customFormat="1" x14ac:dyDescent="0.3">
      <c r="D168" s="104"/>
      <c r="G168" s="16"/>
      <c r="H168" s="16"/>
      <c r="I168" s="16"/>
      <c r="J168" s="16"/>
      <c r="K168" s="16"/>
      <c r="L168" s="16"/>
      <c r="M168" s="16"/>
      <c r="N168" s="16"/>
      <c r="O168" s="16"/>
    </row>
    <row r="169" spans="4:15" s="50" customFormat="1" x14ac:dyDescent="0.3">
      <c r="D169" s="104"/>
      <c r="G169" s="16"/>
      <c r="H169" s="16"/>
      <c r="I169" s="16"/>
      <c r="J169" s="16"/>
      <c r="K169" s="16"/>
      <c r="L169" s="16"/>
      <c r="M169" s="16"/>
      <c r="N169" s="16"/>
      <c r="O169" s="16"/>
    </row>
  </sheetData>
  <phoneticPr fontId="14" type="noConversion"/>
  <conditionalFormatting sqref="F2:F7">
    <cfRule type="cellIs" dxfId="1" priority="22" operator="notEqual">
      <formula>#REF!</formula>
    </cfRule>
  </conditionalFormatting>
  <conditionalFormatting sqref="G2:G32">
    <cfRule type="cellIs" dxfId="0" priority="19" operator="lessThan">
      <formula>0</formula>
    </cfRule>
  </conditionalFormatting>
  <conditionalFormatting sqref="I2:I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zoomScale="103" workbookViewId="0">
      <selection activeCell="B11" sqref="B11"/>
    </sheetView>
  </sheetViews>
  <sheetFormatPr defaultColWidth="8.77734375" defaultRowHeight="14.4" x14ac:dyDescent="0.3"/>
  <cols>
    <col min="1" max="1" width="14.33203125" customWidth="1"/>
    <col min="2" max="2" width="13.6640625" bestFit="1" customWidth="1"/>
    <col min="3" max="4" width="14.33203125" customWidth="1"/>
    <col min="5" max="5" width="10.33203125" hidden="1" customWidth="1"/>
    <col min="6" max="6" width="17.5546875" hidden="1" customWidth="1"/>
    <col min="7" max="7" width="17.109375" customWidth="1"/>
    <col min="8" max="8" width="11.44140625" hidden="1" customWidth="1"/>
    <col min="9" max="9" width="12.77734375" customWidth="1"/>
    <col min="11" max="11" width="9" bestFit="1" customWidth="1"/>
    <col min="12" max="12" width="9.33203125" customWidth="1"/>
    <col min="13" max="13" width="13.44140625" bestFit="1" customWidth="1"/>
    <col min="15" max="15" width="12.33203125" bestFit="1" customWidth="1"/>
    <col min="17" max="17" width="13.5546875" customWidth="1"/>
    <col min="19" max="19" width="9.6640625" style="81" customWidth="1"/>
    <col min="20" max="20" width="9.77734375" customWidth="1"/>
    <col min="21" max="21" width="14" customWidth="1"/>
  </cols>
  <sheetData>
    <row r="1" spans="1:20" ht="24" x14ac:dyDescent="0.3">
      <c r="A1" s="13" t="s">
        <v>49</v>
      </c>
      <c r="B1" s="145" t="s">
        <v>50</v>
      </c>
      <c r="C1" s="1" t="s">
        <v>51</v>
      </c>
      <c r="D1" s="1" t="s">
        <v>82</v>
      </c>
      <c r="E1" s="13" t="s">
        <v>52</v>
      </c>
      <c r="F1" s="13" t="s">
        <v>53</v>
      </c>
      <c r="G1" s="1" t="s">
        <v>83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  <c r="M1" s="13" t="s">
        <v>59</v>
      </c>
      <c r="N1" s="13" t="s">
        <v>60</v>
      </c>
      <c r="O1" s="14" t="s">
        <v>61</v>
      </c>
    </row>
    <row r="2" spans="1:20" x14ac:dyDescent="0.3">
      <c r="A2" s="1" t="s">
        <v>62</v>
      </c>
      <c r="B2" s="146">
        <v>44774</v>
      </c>
      <c r="C2" s="1" t="s">
        <v>74</v>
      </c>
      <c r="D2" s="1">
        <f t="shared" ref="D2:D11" si="0">IFERROR(INDEX($T$5:$T$11, MATCH($C2,$S$5:$S$11,0)), "")</f>
        <v>5596820</v>
      </c>
      <c r="E2" s="1" t="s">
        <v>64</v>
      </c>
      <c r="F2" s="1" t="s">
        <v>65</v>
      </c>
      <c r="G2" s="1" t="str">
        <f>_xlfn.TEXTJOIN("",TRUE, LEFT(F2,1), E2,RIGHT(H2, 4))</f>
        <v>MAnthony7618</v>
      </c>
      <c r="H2" s="1">
        <v>4257618</v>
      </c>
      <c r="I2" s="1" t="s">
        <v>66</v>
      </c>
      <c r="J2" s="78" t="s">
        <v>40</v>
      </c>
      <c r="K2" s="79">
        <v>40000</v>
      </c>
      <c r="L2" s="2">
        <v>44776</v>
      </c>
      <c r="M2" s="79">
        <f>$K2-$N2</f>
        <v>39600</v>
      </c>
      <c r="N2" s="1">
        <v>400</v>
      </c>
      <c r="O2" s="103">
        <f>IFERROR($M2/$K2,"-")</f>
        <v>0.99</v>
      </c>
    </row>
    <row r="3" spans="1:20" x14ac:dyDescent="0.3">
      <c r="A3" s="13" t="s">
        <v>62</v>
      </c>
      <c r="B3" s="146">
        <v>44774</v>
      </c>
      <c r="C3" s="1" t="s">
        <v>69</v>
      </c>
      <c r="D3" s="1">
        <f t="shared" si="0"/>
        <v>2388830</v>
      </c>
      <c r="E3" s="1" t="s">
        <v>64</v>
      </c>
      <c r="F3" s="1" t="s">
        <v>65</v>
      </c>
      <c r="G3" s="1" t="str">
        <f t="shared" ref="G3:G11" si="1">_xlfn.TEXTJOIN("",TRUE, LEFT(F3,1), E3,RIGHT(H3, 4))</f>
        <v>MAnthony7618</v>
      </c>
      <c r="H3" s="1">
        <v>4257618</v>
      </c>
      <c r="I3" s="1" t="s">
        <v>66</v>
      </c>
      <c r="J3" s="78" t="s">
        <v>40</v>
      </c>
      <c r="K3" s="79">
        <v>22000</v>
      </c>
      <c r="L3" s="2">
        <v>44776</v>
      </c>
      <c r="M3" s="79">
        <f t="shared" ref="M3:M11" si="2">$K3-$N3</f>
        <v>15000</v>
      </c>
      <c r="N3" s="1">
        <v>7000</v>
      </c>
      <c r="O3" s="103">
        <f t="shared" ref="O3:O11" si="3">IFERROR($M3/$K3,"-")</f>
        <v>0.68181818181818177</v>
      </c>
      <c r="Q3" s="148"/>
      <c r="S3" s="149" t="s">
        <v>80</v>
      </c>
      <c r="T3" s="149"/>
    </row>
    <row r="4" spans="1:20" x14ac:dyDescent="0.3">
      <c r="A4" s="13" t="s">
        <v>62</v>
      </c>
      <c r="B4" s="146">
        <v>44774</v>
      </c>
      <c r="C4" s="1" t="s">
        <v>71</v>
      </c>
      <c r="D4" s="1">
        <f t="shared" si="0"/>
        <v>2223945</v>
      </c>
      <c r="E4" s="1" t="s">
        <v>64</v>
      </c>
      <c r="F4" s="1" t="s">
        <v>65</v>
      </c>
      <c r="G4" s="1" t="str">
        <f t="shared" si="1"/>
        <v>MAnthony7618</v>
      </c>
      <c r="H4" s="1">
        <v>4257618</v>
      </c>
      <c r="I4" s="13" t="s">
        <v>68</v>
      </c>
      <c r="J4" s="108" t="s">
        <v>45</v>
      </c>
      <c r="K4" s="79">
        <v>12</v>
      </c>
      <c r="L4" s="2">
        <v>44776</v>
      </c>
      <c r="M4" s="79">
        <f t="shared" si="2"/>
        <v>11</v>
      </c>
      <c r="N4" s="1">
        <v>1</v>
      </c>
      <c r="O4" s="103">
        <f t="shared" si="3"/>
        <v>0.91666666666666663</v>
      </c>
      <c r="Q4" s="148"/>
      <c r="S4" s="147" t="s">
        <v>81</v>
      </c>
      <c r="T4" s="147" t="s">
        <v>54</v>
      </c>
    </row>
    <row r="5" spans="1:20" x14ac:dyDescent="0.3">
      <c r="A5" s="13" t="s">
        <v>62</v>
      </c>
      <c r="B5" s="146">
        <v>44774</v>
      </c>
      <c r="C5" s="1" t="s">
        <v>77</v>
      </c>
      <c r="D5" s="1">
        <f t="shared" si="0"/>
        <v>1238885</v>
      </c>
      <c r="E5" s="1" t="s">
        <v>64</v>
      </c>
      <c r="F5" s="1" t="s">
        <v>65</v>
      </c>
      <c r="G5" s="1" t="str">
        <f t="shared" si="1"/>
        <v>MAnthony7618</v>
      </c>
      <c r="H5" s="1">
        <v>4257618</v>
      </c>
      <c r="I5" s="1" t="s">
        <v>70</v>
      </c>
      <c r="J5" s="108" t="s">
        <v>42</v>
      </c>
      <c r="K5" s="79">
        <v>4000</v>
      </c>
      <c r="L5" s="2">
        <v>44776</v>
      </c>
      <c r="M5" s="79">
        <f t="shared" si="2"/>
        <v>1300</v>
      </c>
      <c r="N5" s="5">
        <v>2700</v>
      </c>
      <c r="O5" s="103">
        <f t="shared" si="3"/>
        <v>0.32500000000000001</v>
      </c>
      <c r="Q5" s="148"/>
      <c r="S5" s="147" t="s">
        <v>63</v>
      </c>
      <c r="T5" s="147">
        <v>1959584</v>
      </c>
    </row>
    <row r="6" spans="1:20" x14ac:dyDescent="0.3">
      <c r="A6" s="13" t="s">
        <v>62</v>
      </c>
      <c r="B6" s="146">
        <v>44776</v>
      </c>
      <c r="C6" s="1" t="s">
        <v>79</v>
      </c>
      <c r="D6" s="1">
        <f t="shared" si="0"/>
        <v>4419283</v>
      </c>
      <c r="E6" s="1" t="s">
        <v>64</v>
      </c>
      <c r="F6" s="1" t="s">
        <v>65</v>
      </c>
      <c r="G6" s="1" t="str">
        <f t="shared" si="1"/>
        <v>MAnthony7618</v>
      </c>
      <c r="H6" s="1">
        <v>4257618</v>
      </c>
      <c r="I6" s="107" t="s">
        <v>72</v>
      </c>
      <c r="J6" s="78" t="s">
        <v>44</v>
      </c>
      <c r="K6" s="80">
        <v>18000</v>
      </c>
      <c r="L6" s="2">
        <v>44778</v>
      </c>
      <c r="M6" s="79">
        <f t="shared" si="2"/>
        <v>13800</v>
      </c>
      <c r="N6" s="3">
        <v>4200</v>
      </c>
      <c r="O6" s="103">
        <f t="shared" si="3"/>
        <v>0.76666666666666672</v>
      </c>
      <c r="Q6" s="148"/>
      <c r="S6" s="147" t="s">
        <v>67</v>
      </c>
      <c r="T6" s="147">
        <v>2239495</v>
      </c>
    </row>
    <row r="7" spans="1:20" x14ac:dyDescent="0.3">
      <c r="A7" s="13" t="s">
        <v>73</v>
      </c>
      <c r="B7" s="146">
        <v>44776</v>
      </c>
      <c r="C7" s="1" t="s">
        <v>63</v>
      </c>
      <c r="D7" s="1">
        <f t="shared" si="0"/>
        <v>1959584</v>
      </c>
      <c r="E7" s="1" t="s">
        <v>75</v>
      </c>
      <c r="F7" s="1" t="s">
        <v>76</v>
      </c>
      <c r="G7" s="1" t="str">
        <f t="shared" si="1"/>
        <v>JConner9276</v>
      </c>
      <c r="H7" s="1">
        <v>3849276</v>
      </c>
      <c r="I7" s="1" t="s">
        <v>70</v>
      </c>
      <c r="J7" s="108" t="s">
        <v>42</v>
      </c>
      <c r="K7" s="79">
        <v>5000</v>
      </c>
      <c r="L7" s="2">
        <v>44778</v>
      </c>
      <c r="M7" s="79">
        <f>$K7-$N7</f>
        <v>1000</v>
      </c>
      <c r="N7" s="5">
        <v>4000</v>
      </c>
      <c r="O7" s="103">
        <f>IFERROR($M7/$K7,"-")</f>
        <v>0.2</v>
      </c>
      <c r="Q7" s="148"/>
      <c r="S7" s="147" t="s">
        <v>79</v>
      </c>
      <c r="T7" s="147">
        <v>4419283</v>
      </c>
    </row>
    <row r="8" spans="1:20" x14ac:dyDescent="0.3">
      <c r="A8" s="3" t="s">
        <v>73</v>
      </c>
      <c r="B8" s="146">
        <v>44776</v>
      </c>
      <c r="C8" s="1" t="s">
        <v>69</v>
      </c>
      <c r="D8" s="1">
        <f t="shared" si="0"/>
        <v>2388830</v>
      </c>
      <c r="E8" s="1" t="s">
        <v>75</v>
      </c>
      <c r="F8" s="1" t="s">
        <v>76</v>
      </c>
      <c r="G8" s="1" t="str">
        <f t="shared" si="1"/>
        <v>JConner9276</v>
      </c>
      <c r="H8" s="1">
        <v>3849276</v>
      </c>
      <c r="I8" s="107" t="s">
        <v>66</v>
      </c>
      <c r="J8" s="78" t="s">
        <v>40</v>
      </c>
      <c r="K8" s="80">
        <v>7000</v>
      </c>
      <c r="L8" s="2">
        <v>44778</v>
      </c>
      <c r="M8" s="79">
        <f t="shared" si="2"/>
        <v>6300</v>
      </c>
      <c r="N8" s="3">
        <v>700</v>
      </c>
      <c r="O8" s="103">
        <f t="shared" si="3"/>
        <v>0.9</v>
      </c>
      <c r="Q8" s="148"/>
      <c r="S8" s="147" t="s">
        <v>71</v>
      </c>
      <c r="T8" s="147">
        <v>2223945</v>
      </c>
    </row>
    <row r="9" spans="1:20" x14ac:dyDescent="0.3">
      <c r="A9" s="107" t="s">
        <v>73</v>
      </c>
      <c r="B9" s="146">
        <v>44777</v>
      </c>
      <c r="C9" s="1" t="s">
        <v>67</v>
      </c>
      <c r="D9" s="1">
        <f t="shared" si="0"/>
        <v>2239495</v>
      </c>
      <c r="E9" s="107" t="s">
        <v>75</v>
      </c>
      <c r="F9" s="107" t="s">
        <v>76</v>
      </c>
      <c r="G9" s="1" t="str">
        <f t="shared" si="1"/>
        <v>JConner9276</v>
      </c>
      <c r="H9" s="1">
        <v>3849276</v>
      </c>
      <c r="I9" s="107" t="s">
        <v>72</v>
      </c>
      <c r="J9" s="108" t="s">
        <v>44</v>
      </c>
      <c r="K9" s="80">
        <v>14400</v>
      </c>
      <c r="L9" s="106">
        <v>44779</v>
      </c>
      <c r="M9" s="79">
        <f t="shared" si="2"/>
        <v>13400</v>
      </c>
      <c r="N9" s="3">
        <v>1000</v>
      </c>
      <c r="O9" s="103">
        <f t="shared" si="3"/>
        <v>0.93055555555555558</v>
      </c>
      <c r="Q9" s="148"/>
      <c r="S9" s="147" t="s">
        <v>74</v>
      </c>
      <c r="T9" s="147">
        <v>5596820</v>
      </c>
    </row>
    <row r="10" spans="1:20" x14ac:dyDescent="0.3">
      <c r="A10" s="107" t="s">
        <v>73</v>
      </c>
      <c r="B10" s="146">
        <v>44777</v>
      </c>
      <c r="C10" s="1" t="s">
        <v>74</v>
      </c>
      <c r="D10" s="1">
        <f t="shared" si="0"/>
        <v>5596820</v>
      </c>
      <c r="E10" s="107" t="s">
        <v>75</v>
      </c>
      <c r="F10" s="107" t="s">
        <v>76</v>
      </c>
      <c r="G10" s="1" t="str">
        <f t="shared" si="1"/>
        <v>JConner9276</v>
      </c>
      <c r="H10" s="1">
        <v>3849276</v>
      </c>
      <c r="I10" s="107" t="s">
        <v>68</v>
      </c>
      <c r="J10" s="108" t="s">
        <v>47</v>
      </c>
      <c r="K10" s="80">
        <v>13</v>
      </c>
      <c r="L10" s="106">
        <v>44779</v>
      </c>
      <c r="M10" s="79">
        <f>$K10-$N10</f>
        <v>7</v>
      </c>
      <c r="N10" s="3">
        <v>6</v>
      </c>
      <c r="O10" s="103">
        <f t="shared" si="3"/>
        <v>0.53846153846153844</v>
      </c>
      <c r="Q10" s="148"/>
      <c r="S10" s="147" t="s">
        <v>69</v>
      </c>
      <c r="T10" s="147">
        <v>2388830</v>
      </c>
    </row>
    <row r="11" spans="1:20" x14ac:dyDescent="0.3">
      <c r="A11" s="1" t="s">
        <v>73</v>
      </c>
      <c r="B11" s="146">
        <v>44778</v>
      </c>
      <c r="C11" s="1" t="s">
        <v>77</v>
      </c>
      <c r="D11" s="1">
        <f t="shared" si="0"/>
        <v>1238885</v>
      </c>
      <c r="E11" s="1" t="s">
        <v>75</v>
      </c>
      <c r="F11" s="1" t="s">
        <v>76</v>
      </c>
      <c r="G11" s="1" t="str">
        <f t="shared" si="1"/>
        <v>JConner9276</v>
      </c>
      <c r="H11" s="1">
        <v>3849276</v>
      </c>
      <c r="I11" s="1" t="s">
        <v>66</v>
      </c>
      <c r="J11" s="78" t="s">
        <v>40</v>
      </c>
      <c r="K11" s="79">
        <v>2000</v>
      </c>
      <c r="L11" s="2">
        <v>44776</v>
      </c>
      <c r="M11" s="79">
        <f t="shared" si="2"/>
        <v>1800</v>
      </c>
      <c r="N11" s="1">
        <v>200</v>
      </c>
      <c r="O11" s="103">
        <f t="shared" si="3"/>
        <v>0.9</v>
      </c>
      <c r="S11" s="147" t="s">
        <v>77</v>
      </c>
      <c r="T11" s="147">
        <v>1238885</v>
      </c>
    </row>
    <row r="12" spans="1:20" x14ac:dyDescent="0.3">
      <c r="A12" s="13"/>
      <c r="B12" s="2"/>
      <c r="C12" s="1"/>
      <c r="D12" s="1"/>
      <c r="E12" s="1"/>
      <c r="F12" s="1"/>
      <c r="G12" s="1"/>
      <c r="H12" s="1"/>
      <c r="I12" s="1"/>
      <c r="J12" s="78"/>
      <c r="K12" s="79"/>
      <c r="L12" s="2"/>
      <c r="M12" s="79"/>
      <c r="N12" s="1"/>
      <c r="O12" s="103"/>
      <c r="S12"/>
    </row>
    <row r="13" spans="1:20" x14ac:dyDescent="0.3">
      <c r="A13" s="3"/>
      <c r="B13" s="2"/>
      <c r="C13" s="3"/>
      <c r="D13" s="3"/>
      <c r="E13" s="3"/>
      <c r="F13" s="3"/>
      <c r="G13" s="3"/>
      <c r="H13" s="3"/>
      <c r="I13" s="3"/>
      <c r="J13" s="78"/>
      <c r="K13" s="80"/>
      <c r="L13" s="106"/>
      <c r="M13" s="79"/>
      <c r="N13" s="3"/>
      <c r="O13" s="103"/>
      <c r="S13"/>
    </row>
    <row r="14" spans="1:20" x14ac:dyDescent="0.3">
      <c r="A14" s="3"/>
      <c r="B14" s="2"/>
      <c r="C14" s="3"/>
      <c r="D14" s="3"/>
      <c r="E14" s="3"/>
      <c r="F14" s="3"/>
      <c r="G14" s="3"/>
      <c r="H14" s="3"/>
      <c r="I14" s="3"/>
      <c r="J14" s="78"/>
      <c r="K14" s="80"/>
      <c r="L14" s="106"/>
      <c r="M14" s="79"/>
      <c r="N14" s="3"/>
      <c r="O14" s="103"/>
      <c r="S14"/>
    </row>
    <row r="15" spans="1:20" x14ac:dyDescent="0.3">
      <c r="A15" s="3"/>
      <c r="B15" s="2"/>
      <c r="C15" s="3"/>
      <c r="D15" s="3"/>
      <c r="E15" s="3"/>
      <c r="F15" s="3"/>
      <c r="G15" s="3"/>
      <c r="H15" s="3"/>
      <c r="I15" s="3"/>
      <c r="J15" s="78"/>
      <c r="K15" s="80"/>
      <c r="L15" s="106"/>
      <c r="M15" s="79"/>
      <c r="N15" s="3"/>
      <c r="O15" s="103"/>
      <c r="S15"/>
    </row>
    <row r="16" spans="1:20" x14ac:dyDescent="0.3">
      <c r="A16" s="3"/>
      <c r="B16" s="2"/>
      <c r="C16" s="3"/>
      <c r="D16" s="3"/>
      <c r="E16" s="3"/>
      <c r="F16" s="3"/>
      <c r="G16" s="3"/>
      <c r="H16" s="3"/>
      <c r="I16" s="3"/>
      <c r="J16" s="78"/>
      <c r="K16" s="80"/>
      <c r="L16" s="106"/>
      <c r="M16" s="79"/>
      <c r="N16" s="3"/>
      <c r="O16" s="103"/>
      <c r="S16"/>
    </row>
    <row r="20" spans="12:19" x14ac:dyDescent="0.3">
      <c r="L20" s="81"/>
      <c r="S20"/>
    </row>
    <row r="21" spans="12:19" x14ac:dyDescent="0.3">
      <c r="L21" s="81"/>
      <c r="S21"/>
    </row>
    <row r="22" spans="12:19" x14ac:dyDescent="0.3">
      <c r="L22" s="81"/>
      <c r="S22"/>
    </row>
    <row r="23" spans="12:19" x14ac:dyDescent="0.3">
      <c r="L23" s="81"/>
      <c r="S23"/>
    </row>
    <row r="24" spans="12:19" x14ac:dyDescent="0.3">
      <c r="L24" s="81"/>
      <c r="S24"/>
    </row>
    <row r="25" spans="12:19" x14ac:dyDescent="0.3">
      <c r="L25" s="81"/>
      <c r="S25"/>
    </row>
    <row r="26" spans="12:19" x14ac:dyDescent="0.3">
      <c r="L26" s="81"/>
      <c r="S26"/>
    </row>
    <row r="27" spans="12:19" x14ac:dyDescent="0.3">
      <c r="L27" s="81"/>
      <c r="S27"/>
    </row>
    <row r="28" spans="12:19" x14ac:dyDescent="0.3">
      <c r="L28" s="81"/>
      <c r="S28"/>
    </row>
    <row r="29" spans="12:19" x14ac:dyDescent="0.3">
      <c r="L29" s="81"/>
      <c r="S29"/>
    </row>
    <row r="30" spans="12:19" x14ac:dyDescent="0.3">
      <c r="L30" s="81"/>
      <c r="S30"/>
    </row>
    <row r="31" spans="12:19" x14ac:dyDescent="0.3">
      <c r="L31" s="81"/>
      <c r="S31"/>
    </row>
    <row r="32" spans="12:19" x14ac:dyDescent="0.3">
      <c r="L32" s="81"/>
      <c r="S32"/>
    </row>
    <row r="33" spans="12:19" x14ac:dyDescent="0.3">
      <c r="L33" s="81"/>
      <c r="S33"/>
    </row>
    <row r="34" spans="12:19" x14ac:dyDescent="0.3">
      <c r="L34" s="81"/>
      <c r="S34"/>
    </row>
    <row r="35" spans="12:19" x14ac:dyDescent="0.3">
      <c r="L35" s="81"/>
      <c r="S35"/>
    </row>
    <row r="36" spans="12:19" x14ac:dyDescent="0.3">
      <c r="L36" s="81"/>
      <c r="S36"/>
    </row>
    <row r="37" spans="12:19" x14ac:dyDescent="0.3">
      <c r="L37" s="81"/>
      <c r="S37"/>
    </row>
  </sheetData>
  <mergeCells count="1">
    <mergeCell ref="S3:T3"/>
  </mergeCells>
  <phoneticPr fontId="14" type="noConversion"/>
  <conditionalFormatting sqref="O1:O11">
    <cfRule type="iconSet" priority="1">
      <iconSet iconSet="3Flags">
        <cfvo type="percent" val="0"/>
        <cfvo type="percent" val="33"/>
        <cfvo type="percent" val="67"/>
      </iconSet>
    </cfRule>
  </conditionalFormatting>
  <dataValidations count="2">
    <dataValidation type="list" allowBlank="1" showInputMessage="1" showErrorMessage="1" errorTitle="Invalid Range" error="Not a valid range." sqref="D2:D11" xr:uid="{1410F527-A6FD-47DF-9448-1EBC5489187A}">
      <formula1>$Q$4:$Q$10</formula1>
    </dataValidation>
    <dataValidation type="list" allowBlank="1" showInputMessage="1" showErrorMessage="1" errorTitle="Invalid Range" error="Not a valid range." sqref="C2:C11" xr:uid="{474AC1BC-9D31-4774-ABE9-153A410460DC}">
      <formula1>$S$5:$S$11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6C3809F7784D4F875D6AD95BF9F2BF" ma:contentTypeVersion="19" ma:contentTypeDescription="Create a new document." ma:contentTypeScope="" ma:versionID="139861338b517211942842c8de360d79">
  <xsd:schema xmlns:xsd="http://www.w3.org/2001/XMLSchema" xmlns:xs="http://www.w3.org/2001/XMLSchema" xmlns:p="http://schemas.microsoft.com/office/2006/metadata/properties" xmlns:ns2="f04a503f-54e7-4b80-aab7-4fd1685cf1ad" xmlns:ns3="d0d11377-6e53-4047-bcf7-150cbceef7f3" targetNamespace="http://schemas.microsoft.com/office/2006/metadata/properties" ma:root="true" ma:fieldsID="9de2fad13b9b30d9957e6a3d08bc8212" ns2:_="" ns3:_="">
    <xsd:import namespace="f04a503f-54e7-4b80-aab7-4fd1685cf1ad"/>
    <xsd:import namespace="d0d11377-6e53-4047-bcf7-150cbceef7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4a503f-54e7-4b80-aab7-4fd1685cf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362c7eb-5c45-4d0a-8479-4b30401fcac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d11377-6e53-4047-bcf7-150cbceef7f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62ec177-cc64-4e1e-b0c8-3c31768da3ca}" ma:internalName="TaxCatchAll" ma:showField="CatchAllData" ma:web="d0d11377-6e53-4047-bcf7-150cbceef7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4a503f-54e7-4b80-aab7-4fd1685cf1ad">
      <Terms xmlns="http://schemas.microsoft.com/office/infopath/2007/PartnerControls"/>
    </lcf76f155ced4ddcb4097134ff3c332f>
    <TaxCatchAll xmlns="d0d11377-6e53-4047-bcf7-150cbceef7f3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U D A A B Q S w M E F A A C A A g A b W a e W U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G 1 m n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Z p 5 Z K I p H u A 4 A A A A R A A A A E w A c A E Z v c m 1 1 b G F z L 1 N l Y 3 R p b 2 4 x L m 0 g o h g A K K A U A A A A A A A A A A A A A A A A A A A A A A A A A A A A K 0 5 N L s n M z 1 M I h t C G 1 g B Q S w E C L Q A U A A I A C A B t Z p 5 Z T H W Q k q U A A A D 2 A A A A E g A A A A A A A A A A A A A A A A A A A A A A Q 2 9 u Z m l n L 1 B h Y 2 t h Z 2 U u e G 1 s U E s B A i 0 A F A A C A A g A b W a e W Q / K 6 a u k A A A A 6 Q A A A B M A A A A A A A A A A A A A A A A A 8 Q A A A F t D b 2 5 0 Z W 5 0 X 1 R 5 c G V z X S 5 4 b W x Q S w E C L Q A U A A I A C A B t Z p 5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C 3 d p E p N D E a u 2 l Z G T E E U w Q A A A A A C A A A A A A A Q Z g A A A A E A A C A A A A D L j o W 3 O C T F K R j p o o h x B A W c o / 6 6 N 5 R C C p n k 1 e C w d W k B Z g A A A A A O g A A A A A I A A C A A A A D a 3 l r 3 5 5 C L 9 C 8 2 + / 3 9 5 s 4 x z r n W M 3 v z W z s 8 0 m P j M F L c R 1 A A A A A p 9 Q q M r s 9 i R h g c z i W L u G t b A w c M K 5 H J 4 O J E k X f Y P J f + I I 4 B W 8 / 0 D N 8 F M o q 3 q n x A h 9 H t / W N 1 5 K 0 X m + k f p e B G 3 J P 8 0 / Z d E j J V f p 4 5 b U w 7 l I D K n U A A A A D y u U z C B 6 U z w y q / Z h 0 w y V 4 g 3 y F j z f j 2 8 n 0 e I C y L 9 0 Y k q n x G v 3 m 0 Q J E z S K t t A d a 8 W E d S u I o M P v 7 5 c D Z J B Y B 2 D z j n < / D a t a M a s h u p > 
</file>

<file path=customXml/itemProps1.xml><?xml version="1.0" encoding="utf-8"?>
<ds:datastoreItem xmlns:ds="http://schemas.openxmlformats.org/officeDocument/2006/customXml" ds:itemID="{2611480C-3FF1-4F50-9898-F31EA7F756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4a503f-54e7-4b80-aab7-4fd1685cf1ad"/>
    <ds:schemaRef ds:uri="d0d11377-6e53-4047-bcf7-150cbceef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36145E-B3A0-4E27-8025-5F8289AA78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F7FA0-BA07-49BC-BDC0-774FDF9E9EE3}">
  <ds:schemaRefs>
    <ds:schemaRef ds:uri="http://schemas.microsoft.com/office/2006/metadata/properties"/>
    <ds:schemaRef ds:uri="http://schemas.microsoft.com/office/infopath/2007/PartnerControls"/>
    <ds:schemaRef ds:uri="f04a503f-54e7-4b80-aab7-4fd1685cf1ad"/>
    <ds:schemaRef ds:uri="d0d11377-6e53-4047-bcf7-150cbceef7f3"/>
  </ds:schemaRefs>
</ds:datastoreItem>
</file>

<file path=customXml/itemProps4.xml><?xml version="1.0" encoding="utf-8"?>
<ds:datastoreItem xmlns:ds="http://schemas.openxmlformats.org/officeDocument/2006/customXml" ds:itemID="{5AFE2235-B1AF-4996-B026-BE6E18CF4C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INTRODUCTION</vt:lpstr>
      <vt:lpstr>Monahan_BN_Rollup</vt:lpstr>
      <vt:lpstr>Monahan_Hand_Receipt_Tracker</vt:lpstr>
      <vt:lpstr>INTRODUCTION!_FilterDatabase</vt:lpstr>
    </vt:vector>
  </TitlesOfParts>
  <Manager/>
  <Company>United States Army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Micahel.Raye.Tucker</dc:creator>
  <cp:keywords/>
  <dc:description/>
  <cp:lastModifiedBy>Monahan, William E CDT 2027</cp:lastModifiedBy>
  <cp:revision/>
  <dcterms:created xsi:type="dcterms:W3CDTF">2012-08-20T23:42:54Z</dcterms:created>
  <dcterms:modified xsi:type="dcterms:W3CDTF">2025-01-23T06:52:58Z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0x010100E46C3809F7784D4F875D6AD95BF9F2BF</vt:lpwstr>
  </property>
  <property fmtid="{D5CDD505-2E9C-101B-9397-08002B2CF9AE}" pid="3" name="MediaServiceImageTags">
    <vt:lpwstr/>
  </property>
</Properties>
</file>