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william_monahan_westpoint_edu/Documents/SE370/"/>
    </mc:Choice>
  </mc:AlternateContent>
  <xr:revisionPtr revIDLastSave="74" documentId="8_{DEDDE6D4-21F4-4CBE-BA1F-34024403604B}" xr6:coauthVersionLast="47" xr6:coauthVersionMax="47" xr10:uidLastSave="{46E84230-4635-4C7F-964A-1A40A6B3F369}"/>
  <bookViews>
    <workbookView xWindow="-120" yWindow="-120" windowWidth="51840" windowHeight="21120" firstSheet="2" xr2:uid="{CF60EC29-500B-1641-B172-9454B282BF4A}"/>
  </bookViews>
  <sheets>
    <sheet name="Demo" sheetId="2" r:id="rId1"/>
    <sheet name="PE" sheetId="1" r:id="rId2"/>
    <sheet name="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2" l="1"/>
  <c r="G57" i="2"/>
  <c r="G49" i="2"/>
  <c r="G43" i="2"/>
  <c r="F36" i="2"/>
  <c r="F37" i="2"/>
  <c r="F38" i="2"/>
  <c r="F35" i="2"/>
  <c r="F30" i="2"/>
  <c r="F31" i="2"/>
  <c r="F32" i="2"/>
  <c r="F29" i="2"/>
  <c r="F22" i="2"/>
  <c r="F23" i="2"/>
  <c r="F24" i="2"/>
  <c r="F21" i="2"/>
  <c r="E22" i="2"/>
  <c r="E23" i="2"/>
  <c r="E24" i="2"/>
  <c r="E21" i="2"/>
  <c r="D15" i="2"/>
  <c r="E12" i="2"/>
  <c r="D16" i="2" s="1"/>
  <c r="C99" i="2"/>
  <c r="C116" i="2"/>
  <c r="C113" i="2"/>
  <c r="C109" i="2"/>
  <c r="C105" i="2"/>
  <c r="C102" i="2"/>
  <c r="S78" i="2"/>
  <c r="R78" i="2"/>
  <c r="E82" i="2"/>
  <c r="E81" i="2"/>
  <c r="E80" i="2"/>
  <c r="E79" i="2"/>
  <c r="E74" i="2"/>
  <c r="E73" i="2"/>
  <c r="E72" i="2"/>
  <c r="E71" i="2"/>
  <c r="E66" i="2"/>
  <c r="E65" i="2"/>
  <c r="E64" i="2"/>
  <c r="E63" i="2"/>
  <c r="E60" i="2"/>
  <c r="E59" i="2"/>
  <c r="E58" i="2"/>
  <c r="E57" i="2"/>
  <c r="E52" i="2"/>
  <c r="E51" i="2"/>
  <c r="E50" i="2"/>
  <c r="E49" i="2"/>
  <c r="E46" i="2"/>
  <c r="E45" i="2"/>
  <c r="E44" i="2"/>
  <c r="E43" i="2"/>
</calcChain>
</file>

<file path=xl/sharedStrings.xml><?xml version="1.0" encoding="utf-8"?>
<sst xmlns="http://schemas.openxmlformats.org/spreadsheetml/2006/main" count="449" uniqueCount="242">
  <si>
    <t>Excel Demonstration: Data Validation, Data Types, and More Advanced Formulas</t>
  </si>
  <si>
    <t xml:space="preserve">Instructions: </t>
  </si>
  <si>
    <t>Now that you have some basic Excel skills from the previous lesson, we will get into more advanced functionality.  These exercises will cover more advanced formula usage including if/else functionality.  We will also show how to work with dates, a few shortcuts for working with formulas, and data validation.</t>
  </si>
  <si>
    <t>1. Dates can be strange!  These appear the same but are different dates.  Try switching the format.</t>
  </si>
  <si>
    <t>2. Date Functions</t>
  </si>
  <si>
    <t>Date</t>
  </si>
  <si>
    <t>Days Since</t>
  </si>
  <si>
    <t>Year</t>
  </si>
  <si>
    <t>Month</t>
  </si>
  <si>
    <t>a. Use the DAYS function to calculate the Days Since column.</t>
  </si>
  <si>
    <t>b. Use the YEAR function to extract the year from Date.</t>
  </si>
  <si>
    <t>c. Use the MONTH function to extract the months from Date.</t>
  </si>
  <si>
    <t>2. Basic if/else logic</t>
  </si>
  <si>
    <t>Name</t>
  </si>
  <si>
    <t>Age</t>
  </si>
  <si>
    <t>Category</t>
  </si>
  <si>
    <t>Cat Recode</t>
  </si>
  <si>
    <t>a. Write an if statement to fill in the Category column so anyone under 10 is labeled a "Kid", others "Adult"</t>
  </si>
  <si>
    <t>Ian</t>
  </si>
  <si>
    <t>b. Write an if statement to fill in the Cat Recode column where "Adult" is recoded to "Grown Up" and "Kid" is left the same.</t>
  </si>
  <si>
    <t>John</t>
  </si>
  <si>
    <t>Steve</t>
  </si>
  <si>
    <t>Dave</t>
  </si>
  <si>
    <t>3. Nested if/else logic</t>
  </si>
  <si>
    <t>Height</t>
  </si>
  <si>
    <t>Tall</t>
  </si>
  <si>
    <t>a. Use a nested if statement to fill out the Tall column.  Over 72 inches is "Tall", between 60 and 72 inches is "Medium", less than that is "Short".</t>
  </si>
  <si>
    <t>b. Repeat the process but use an AND statement within your condition.</t>
  </si>
  <si>
    <t>4. Conditional Count</t>
  </si>
  <si>
    <t>Num Adults</t>
  </si>
  <si>
    <t>a. Use COUNTIF to count the number of adults in the data.</t>
  </si>
  <si>
    <t>b. Use COUNTIF to count the number of people over 18 in the data.</t>
  </si>
  <si>
    <t>5. Conditional Sum</t>
  </si>
  <si>
    <t>Sum Adults</t>
  </si>
  <si>
    <t>a. Use SUMIF to add the ages of all the adults.</t>
  </si>
  <si>
    <t>b. Use SUMIF to do the same thing again, but now use the Category column in your condition.</t>
  </si>
  <si>
    <t>6. Conditional Average</t>
  </si>
  <si>
    <t>Avg Age</t>
  </si>
  <si>
    <t>a. Use SUMIF and COUNTIF together to get the average age of the adults.</t>
  </si>
  <si>
    <t>7. Multi-conditioned counts and sums.</t>
  </si>
  <si>
    <t>8. Formula Shortcuts</t>
  </si>
  <si>
    <t>Education</t>
  </si>
  <si>
    <t>PhDs Under 50</t>
  </si>
  <si>
    <t>a. Use COUNTIFS to count the number of people under 50 with PhDs.</t>
  </si>
  <si>
    <t>a. Use the "double click" method to drag down the formulas in column R.</t>
  </si>
  <si>
    <t>Masters</t>
  </si>
  <si>
    <t>b. Use the "drag" method to complete the formlas in the S column</t>
  </si>
  <si>
    <t>None</t>
  </si>
  <si>
    <t>PhD</t>
  </si>
  <si>
    <t>9. Formula locking</t>
  </si>
  <si>
    <t>Player</t>
  </si>
  <si>
    <t>Team</t>
  </si>
  <si>
    <t>Pos</t>
  </si>
  <si>
    <t>GP</t>
  </si>
  <si>
    <t>G</t>
  </si>
  <si>
    <t>A</t>
  </si>
  <si>
    <t>P</t>
  </si>
  <si>
    <t>+/-</t>
  </si>
  <si>
    <t>Leon Draisaitl</t>
  </si>
  <si>
    <t>EDM</t>
  </si>
  <si>
    <t>C</t>
  </si>
  <si>
    <t>Connor McDavid</t>
  </si>
  <si>
    <t>Alex Ovechkin</t>
  </si>
  <si>
    <t>WSH</t>
  </si>
  <si>
    <t>L</t>
  </si>
  <si>
    <t>Nazem Kadri</t>
  </si>
  <si>
    <t>COL</t>
  </si>
  <si>
    <t>Kirill Kaprizov</t>
  </si>
  <si>
    <t>MIN</t>
  </si>
  <si>
    <t>Steven Stamkos</t>
  </si>
  <si>
    <t>TBL</t>
  </si>
  <si>
    <t>Auston Matthews</t>
  </si>
  <si>
    <t>TOR</t>
  </si>
  <si>
    <t>Jonathan Huberdeau</t>
  </si>
  <si>
    <t>FLA</t>
  </si>
  <si>
    <t>Artemi Panarin</t>
  </si>
  <si>
    <t>NYR</t>
  </si>
  <si>
    <t>a. Copy and paste the formula in column C to column D.  Note that the number changes!</t>
  </si>
  <si>
    <t>b. Now try it with the below formula</t>
  </si>
  <si>
    <t>c. Copy and paste the formula in the blue space below.  Note that it changes!</t>
  </si>
  <si>
    <t>d. Now try it with the below formula</t>
  </si>
  <si>
    <t>e. One more time…</t>
  </si>
  <si>
    <t>f. …and fix it with:</t>
  </si>
  <si>
    <t>10. Data Validation</t>
  </si>
  <si>
    <t>Attending?</t>
  </si>
  <si>
    <t>a. Make it so the attending column must be selected from the options below:</t>
  </si>
  <si>
    <t>Options</t>
  </si>
  <si>
    <t>Yes</t>
  </si>
  <si>
    <t>No</t>
  </si>
  <si>
    <t>Maybe</t>
  </si>
  <si>
    <t>b. Make it impossible to input anything but a number in the Age column.</t>
  </si>
  <si>
    <t>Excel Exercises: Basic Navigation and Formatting</t>
  </si>
  <si>
    <t>Below are some exercises to practice your Excel skills.  Use the data in the "Data" worksheet.</t>
  </si>
  <si>
    <t>1. Write a formula to count the number of centers ("C") in the Pos column.</t>
  </si>
  <si>
    <t>Answer</t>
  </si>
  <si>
    <t>2. Add the total goals by centers ("C").</t>
  </si>
  <si>
    <t>3. Add the total goals (G) by centers in Edmonton (EDM)</t>
  </si>
  <si>
    <t>4. Rewrite the formula from the previous question in a way that I could copy/paste anywhere and maintain the cell references.</t>
  </si>
  <si>
    <t xml:space="preserve">5. Write a formula to calculate the goals/game for these teams.  Use cell referencing for the team names in the Excel formula. </t>
  </si>
  <si>
    <t>CGY</t>
  </si>
  <si>
    <t>ANA</t>
  </si>
  <si>
    <t>SJS</t>
  </si>
  <si>
    <t>DET</t>
  </si>
  <si>
    <t>STL</t>
  </si>
  <si>
    <t>NSH</t>
  </si>
  <si>
    <t>Goals/Game</t>
  </si>
  <si>
    <t>6. Calculate the average goals (G) by defensemen (D)</t>
  </si>
  <si>
    <t>7. Use data validation to only allow numeric entry in the answer cell.</t>
  </si>
  <si>
    <t>8. Use data validation to only allow team names from the Data worksheet from a dropdown.</t>
  </si>
  <si>
    <t>9. Write your birthday in the table and use formulas to find the number of years (in decimal format) between then and 12/25/1975</t>
  </si>
  <si>
    <t>Birthday</t>
  </si>
  <si>
    <t>Years Since</t>
  </si>
  <si>
    <t xml:space="preserve">10.  Write a formula to create a new column called Speed that is "fast" if horsepower is more than 250, "med/fast" if more than 200, "med" if more than 150, "med/slow" more than 100, "slow" if less than or equal to 100. </t>
  </si>
  <si>
    <t>Car</t>
  </si>
  <si>
    <t>HP</t>
  </si>
  <si>
    <t>Speed</t>
  </si>
  <si>
    <t>Camaro Z28</t>
  </si>
  <si>
    <t>Honda Civic</t>
  </si>
  <si>
    <t>AMC Javelin</t>
  </si>
  <si>
    <t>Fiat 128</t>
  </si>
  <si>
    <t>Cadillac Fleetwood</t>
  </si>
  <si>
    <t>Hornet 4 Drive</t>
  </si>
  <si>
    <t xml:space="preserve">Datsun 710          </t>
  </si>
  <si>
    <t>Merc 240D</t>
  </si>
  <si>
    <t>Maserati Bora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</si>
  <si>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</si>
  <si>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</si>
  <si>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</si>
  <si>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</si>
  <si>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</si>
  <si>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</si>
  <si>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</si>
  <si>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</si>
  <si>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</si>
  <si>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</si>
  <si>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</si>
  <si>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</si>
  <si>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</si>
  <si>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</si>
  <si>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22:54</t>
  </si>
  <si>
    <t>22:26</t>
  </si>
  <si>
    <t>22:03</t>
  </si>
  <si>
    <t>18:27</t>
  </si>
  <si>
    <t>19:23</t>
  </si>
  <si>
    <t>18:18</t>
  </si>
  <si>
    <t>20:31</t>
  </si>
  <si>
    <t>19:29</t>
  </si>
  <si>
    <t>19:07</t>
  </si>
  <si>
    <t>Sebastian Aho</t>
  </si>
  <si>
    <t>CAR</t>
  </si>
  <si>
    <t>19:36</t>
  </si>
  <si>
    <t>John Tavares</t>
  </si>
  <si>
    <t>18:30</t>
  </si>
  <si>
    <t>Kyle Connor</t>
  </si>
  <si>
    <t>WPG</t>
  </si>
  <si>
    <t>21:09</t>
  </si>
  <si>
    <t>J.T. Miller</t>
  </si>
  <si>
    <t>VAN</t>
  </si>
  <si>
    <t>21:19</t>
  </si>
  <si>
    <t>Victor Hedman</t>
  </si>
  <si>
    <t>D</t>
  </si>
  <si>
    <t>24:54</t>
  </si>
  <si>
    <t>--</t>
  </si>
  <si>
    <t>William Nylander</t>
  </si>
  <si>
    <t>R</t>
  </si>
  <si>
    <t>18:48</t>
  </si>
  <si>
    <t>Adam Fox</t>
  </si>
  <si>
    <t>24:42</t>
  </si>
  <si>
    <t>Chandler Stephenson</t>
  </si>
  <si>
    <t>VGK</t>
  </si>
  <si>
    <t>19:39</t>
  </si>
  <si>
    <t>Mikko Rantanen</t>
  </si>
  <si>
    <t>20:15</t>
  </si>
  <si>
    <t>Evgeny Kuznetsov</t>
  </si>
  <si>
    <t>22:01</t>
  </si>
  <si>
    <t>Johnny Gaudreau</t>
  </si>
  <si>
    <t>18:36</t>
  </si>
  <si>
    <t>Troy Terry</t>
  </si>
  <si>
    <t>17:09</t>
  </si>
  <si>
    <t>Timo Meier</t>
  </si>
  <si>
    <t>18:22</t>
  </si>
  <si>
    <t>Dylan Larkin</t>
  </si>
  <si>
    <t>18:56</t>
  </si>
  <si>
    <t>Pavel Buchnevich</t>
  </si>
  <si>
    <t>18:13</t>
  </si>
  <si>
    <t>Roman Josi</t>
  </si>
  <si>
    <t>24:46</t>
  </si>
  <si>
    <t>Vladimir Tarasenko</t>
  </si>
  <si>
    <t>17:24</t>
  </si>
  <si>
    <t>Drake Batherson</t>
  </si>
  <si>
    <t>OTT</t>
  </si>
  <si>
    <t>19:15</t>
  </si>
  <si>
    <t>Lucas Raymond</t>
  </si>
  <si>
    <t>17:27</t>
  </si>
  <si>
    <t>Brad Marchand</t>
  </si>
  <si>
    <t>BOS</t>
  </si>
  <si>
    <t>19:34</t>
  </si>
  <si>
    <t>Gabriel Landeskog</t>
  </si>
  <si>
    <t>19:47</t>
  </si>
  <si>
    <t>Jake Guentzel</t>
  </si>
  <si>
    <t>PIT</t>
  </si>
  <si>
    <t>19:00</t>
  </si>
  <si>
    <t>Mikael Granlund</t>
  </si>
  <si>
    <t>20:19</t>
  </si>
  <si>
    <t>Elias Lindholm</t>
  </si>
  <si>
    <t>Joe Pavelski</t>
  </si>
  <si>
    <t>DAL</t>
  </si>
  <si>
    <t>17:20</t>
  </si>
  <si>
    <t>Anze Kopitar</t>
  </si>
  <si>
    <t>LAK</t>
  </si>
  <si>
    <t>21:12</t>
  </si>
  <si>
    <t>Cale Makar</t>
  </si>
  <si>
    <t>24:12</t>
  </si>
  <si>
    <t>Chris Kreider</t>
  </si>
  <si>
    <t>18:26</t>
  </si>
  <si>
    <t>Morgan Rielly</t>
  </si>
  <si>
    <t>23:58</t>
  </si>
  <si>
    <t>Ryan Hartman</t>
  </si>
  <si>
    <t>17:55</t>
  </si>
  <si>
    <t>Quinn Hughes</t>
  </si>
  <si>
    <t>24:44</t>
  </si>
  <si>
    <t>John Carlson</t>
  </si>
  <si>
    <t>23:36</t>
  </si>
  <si>
    <t>Jason Robertson</t>
  </si>
  <si>
    <t>16:54</t>
  </si>
  <si>
    <t>Patrick Kane</t>
  </si>
  <si>
    <t>CHI</t>
  </si>
  <si>
    <t>22:05</t>
  </si>
  <si>
    <t>Matt Duchene</t>
  </si>
  <si>
    <t>19:03</t>
  </si>
  <si>
    <t>Jordan Kyrou</t>
  </si>
  <si>
    <t>16:25</t>
  </si>
  <si>
    <t>Ryan Nugent-Hopkins</t>
  </si>
  <si>
    <t>20:49</t>
  </si>
  <si>
    <t>Claude Giroux</t>
  </si>
  <si>
    <t>PHI</t>
  </si>
  <si>
    <t>18:08</t>
  </si>
  <si>
    <t>Logan Couture</t>
  </si>
  <si>
    <t>18:45</t>
  </si>
  <si>
    <t>Alex Killorn</t>
  </si>
  <si>
    <t>Mika Zibanejad</t>
  </si>
  <si>
    <t>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</si>
</sst>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/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10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/>
    <xf numFmtId="165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5BAB-EA71-854F-A983-D65D7E35BA1A}">
  <dimension ref="A1:U177"/>
  <sheetViews>
    <sheetView tabSelected="1" topLeftCell="A104" workbookViewId="0">
      <selection activeCell="E127" sqref="E127"/>
    </sheetView>
  </sheetViews>
  <sheetFormatPr defaultColWidth="11" defaultRowHeight="15.75" x14ac:dyDescent="0.25"/>
  <cols>
    <col min="3" max="3" width="30.625" customWidth="1"/>
    <col min="4" max="5" width="11.75" customWidth="1"/>
    <col min="8" max="8" width="13.25" bestFit="1" customWidth="1"/>
    <col min="10" max="10" width="10.75" style="1"/>
  </cols>
  <sheetData>
    <row r="1" spans="1:18" ht="28.5" x14ac:dyDescent="0.4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3" spans="1:18" x14ac:dyDescent="0.25">
      <c r="B3" s="35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ht="35.1" customHeight="1" x14ac:dyDescent="0.25">
      <c r="A4" s="1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</row>
    <row r="8" spans="1:18" x14ac:dyDescent="0.25">
      <c r="C8" s="4" t="s">
        <v>3</v>
      </c>
      <c r="E8" s="33">
        <v>45670</v>
      </c>
    </row>
    <row r="9" spans="1:18" x14ac:dyDescent="0.25">
      <c r="C9" s="18">
        <v>6942</v>
      </c>
      <c r="D9" s="17"/>
    </row>
    <row r="10" spans="1:18" x14ac:dyDescent="0.25">
      <c r="C10" s="18">
        <v>43467</v>
      </c>
      <c r="D10" s="17"/>
    </row>
    <row r="11" spans="1:18" x14ac:dyDescent="0.25">
      <c r="C11" s="18"/>
      <c r="D11" s="17"/>
    </row>
    <row r="12" spans="1:18" x14ac:dyDescent="0.25">
      <c r="C12" s="18"/>
      <c r="D12" s="17"/>
      <c r="E12" s="33">
        <f ca="1">TODAY()</f>
        <v>45672</v>
      </c>
    </row>
    <row r="13" spans="1:18" x14ac:dyDescent="0.25">
      <c r="C13" s="19" t="s">
        <v>4</v>
      </c>
      <c r="D13" s="17"/>
    </row>
    <row r="14" spans="1:18" x14ac:dyDescent="0.25">
      <c r="C14" s="13" t="s">
        <v>5</v>
      </c>
      <c r="D14" s="14" t="s">
        <v>6</v>
      </c>
      <c r="E14" s="14" t="s">
        <v>7</v>
      </c>
      <c r="F14" s="11" t="s">
        <v>8</v>
      </c>
      <c r="J14" s="12" t="s">
        <v>9</v>
      </c>
    </row>
    <row r="15" spans="1:18" x14ac:dyDescent="0.25">
      <c r="C15" s="31">
        <v>6942</v>
      </c>
      <c r="D15" s="8">
        <f>_xlfn.DAYS(E8,C15)</f>
        <v>38728</v>
      </c>
      <c r="E15" s="8">
        <v>1919</v>
      </c>
      <c r="F15" s="15">
        <v>1</v>
      </c>
      <c r="J15" s="12" t="s">
        <v>10</v>
      </c>
    </row>
    <row r="16" spans="1:18" x14ac:dyDescent="0.25">
      <c r="C16" s="32">
        <v>43467</v>
      </c>
      <c r="D16" s="8">
        <f ca="1">_xlfn.DAYS(E12,C16)</f>
        <v>2205</v>
      </c>
      <c r="E16" s="10">
        <v>2019</v>
      </c>
      <c r="F16" s="16">
        <v>1</v>
      </c>
      <c r="J16" s="12" t="s">
        <v>11</v>
      </c>
    </row>
    <row r="17" spans="3:14" x14ac:dyDescent="0.25">
      <c r="C17" s="18"/>
      <c r="D17" s="17"/>
    </row>
    <row r="19" spans="3:14" x14ac:dyDescent="0.25">
      <c r="C19" s="4" t="s">
        <v>12</v>
      </c>
    </row>
    <row r="20" spans="3:14" x14ac:dyDescent="0.25">
      <c r="C20" s="13" t="s">
        <v>13</v>
      </c>
      <c r="D20" s="14" t="s">
        <v>14</v>
      </c>
      <c r="E20" s="14" t="s">
        <v>15</v>
      </c>
      <c r="F20" s="11" t="s">
        <v>16</v>
      </c>
      <c r="G20" s="4"/>
      <c r="J20" s="12" t="s">
        <v>17</v>
      </c>
    </row>
    <row r="21" spans="3:14" x14ac:dyDescent="0.25">
      <c r="C21" s="7" t="s">
        <v>18</v>
      </c>
      <c r="D21" s="8">
        <v>32</v>
      </c>
      <c r="E21" s="8" t="str">
        <f>IF(D21&lt;10,"CHILD","ADULT")</f>
        <v>ADULT</v>
      </c>
      <c r="F21" s="15" t="str">
        <f>IF(E21="ADULT","GROWN UP","CHILD")</f>
        <v>GROWN UP</v>
      </c>
      <c r="J21" s="12" t="s">
        <v>19</v>
      </c>
    </row>
    <row r="22" spans="3:14" x14ac:dyDescent="0.25">
      <c r="C22" s="7" t="s">
        <v>20</v>
      </c>
      <c r="D22" s="8">
        <v>2</v>
      </c>
      <c r="E22" s="8" t="str">
        <f t="shared" ref="E22:E24" si="0">IF(D22&lt;10,"CHILD","ADULT")</f>
        <v>CHILD</v>
      </c>
      <c r="F22" s="15" t="str">
        <f t="shared" ref="F22:F24" si="1">IF(E22="ADULT","GROWN UP","CHILD")</f>
        <v>CHILD</v>
      </c>
    </row>
    <row r="23" spans="3:14" x14ac:dyDescent="0.25">
      <c r="C23" s="7" t="s">
        <v>21</v>
      </c>
      <c r="D23" s="8">
        <v>36</v>
      </c>
      <c r="E23" s="8" t="str">
        <f t="shared" si="0"/>
        <v>ADULT</v>
      </c>
      <c r="F23" s="15" t="str">
        <f t="shared" si="1"/>
        <v>GROWN UP</v>
      </c>
    </row>
    <row r="24" spans="3:14" x14ac:dyDescent="0.25">
      <c r="C24" s="9" t="s">
        <v>22</v>
      </c>
      <c r="D24" s="10">
        <v>50</v>
      </c>
      <c r="E24" s="8" t="str">
        <f t="shared" si="0"/>
        <v>ADULT</v>
      </c>
      <c r="F24" s="15" t="str">
        <f t="shared" si="1"/>
        <v>GROWN UP</v>
      </c>
    </row>
    <row r="27" spans="3:14" x14ac:dyDescent="0.25">
      <c r="C27" s="4" t="s">
        <v>23</v>
      </c>
      <c r="H27" s="4"/>
      <c r="N27" s="4"/>
    </row>
    <row r="28" spans="3:14" x14ac:dyDescent="0.25">
      <c r="C28" s="13" t="s">
        <v>13</v>
      </c>
      <c r="D28" s="14" t="s">
        <v>14</v>
      </c>
      <c r="E28" s="14" t="s">
        <v>24</v>
      </c>
      <c r="F28" s="11" t="s">
        <v>25</v>
      </c>
      <c r="H28" s="4"/>
      <c r="J28" s="12" t="s">
        <v>26</v>
      </c>
    </row>
    <row r="29" spans="3:14" x14ac:dyDescent="0.25">
      <c r="C29" s="7" t="s">
        <v>18</v>
      </c>
      <c r="D29" s="8">
        <v>32</v>
      </c>
      <c r="E29" s="8">
        <v>68</v>
      </c>
      <c r="F29" s="15" t="str">
        <f>IF(E29&gt;=72,"Tall",IF(E29&lt;=60,"Short","Medium"))</f>
        <v>Medium</v>
      </c>
      <c r="H29" s="4"/>
    </row>
    <row r="30" spans="3:14" x14ac:dyDescent="0.25">
      <c r="C30" s="7" t="s">
        <v>20</v>
      </c>
      <c r="D30" s="8">
        <v>2</v>
      </c>
      <c r="E30" s="8">
        <v>32</v>
      </c>
      <c r="F30" s="15" t="str">
        <f t="shared" ref="F30:F32" si="2">IF(E30&gt;=72,"Tall",IF(E30&lt;=60,"Short","Medium"))</f>
        <v>Short</v>
      </c>
    </row>
    <row r="31" spans="3:14" x14ac:dyDescent="0.25">
      <c r="C31" s="7" t="s">
        <v>21</v>
      </c>
      <c r="D31" s="8">
        <v>36</v>
      </c>
      <c r="E31" s="8">
        <v>74</v>
      </c>
      <c r="F31" s="15" t="str">
        <f t="shared" si="2"/>
        <v>Tall</v>
      </c>
    </row>
    <row r="32" spans="3:14" x14ac:dyDescent="0.25">
      <c r="C32" s="9" t="s">
        <v>22</v>
      </c>
      <c r="D32" s="10">
        <v>50</v>
      </c>
      <c r="E32" s="10">
        <v>58</v>
      </c>
      <c r="F32" s="15" t="str">
        <f t="shared" si="2"/>
        <v>Short</v>
      </c>
    </row>
    <row r="34" spans="3:16" x14ac:dyDescent="0.25">
      <c r="C34" s="13" t="s">
        <v>13</v>
      </c>
      <c r="D34" s="14" t="s">
        <v>14</v>
      </c>
      <c r="E34" s="14" t="s">
        <v>24</v>
      </c>
      <c r="F34" s="11" t="s">
        <v>25</v>
      </c>
      <c r="J34" s="12" t="s">
        <v>27</v>
      </c>
    </row>
    <row r="35" spans="3:16" x14ac:dyDescent="0.25">
      <c r="C35" s="7" t="s">
        <v>18</v>
      </c>
      <c r="D35" s="8">
        <v>32</v>
      </c>
      <c r="E35" s="8">
        <v>68</v>
      </c>
      <c r="F35" s="15" t="str">
        <f>IF(AND(E35&lt;72, E35&gt;60,"Medium"), IF(E35&lt;60,"Short","Tall"))</f>
        <v>Tall</v>
      </c>
    </row>
    <row r="36" spans="3:16" x14ac:dyDescent="0.25">
      <c r="C36" s="7" t="s">
        <v>20</v>
      </c>
      <c r="D36" s="8">
        <v>2</v>
      </c>
      <c r="E36" s="8">
        <v>32</v>
      </c>
      <c r="F36" s="15" t="b">
        <f>IF(AND(E36&lt;72, E36&gt;60,"Medium"), IF(E36&lt;60,"Short","Tall"))</f>
        <v>0</v>
      </c>
    </row>
    <row r="37" spans="3:16" x14ac:dyDescent="0.25">
      <c r="C37" s="7" t="s">
        <v>21</v>
      </c>
      <c r="D37" s="8">
        <v>36</v>
      </c>
      <c r="E37" s="8">
        <v>74</v>
      </c>
      <c r="F37" s="15" t="b">
        <f t="shared" ref="F37:F38" si="3">IF(AND(E37&lt;72, E37&gt;60,"Medium"), IF(E37&lt;60,"Short","Tall"))</f>
        <v>0</v>
      </c>
    </row>
    <row r="38" spans="3:16" x14ac:dyDescent="0.25">
      <c r="C38" s="9" t="s">
        <v>22</v>
      </c>
      <c r="D38" s="10">
        <v>50</v>
      </c>
      <c r="E38" s="10">
        <v>58</v>
      </c>
      <c r="F38" s="15" t="b">
        <f t="shared" si="3"/>
        <v>0</v>
      </c>
      <c r="N38" s="12"/>
      <c r="O38" s="12"/>
      <c r="P38" s="12"/>
    </row>
    <row r="39" spans="3:16" x14ac:dyDescent="0.25">
      <c r="D39" s="6"/>
      <c r="E39" s="6"/>
      <c r="F39" s="6"/>
      <c r="G39" s="6"/>
      <c r="H39" s="6"/>
      <c r="I39" s="6"/>
      <c r="J39" s="12"/>
      <c r="K39" s="6"/>
      <c r="N39" s="12"/>
      <c r="O39" s="12"/>
      <c r="P39" s="12"/>
    </row>
    <row r="40" spans="3:16" x14ac:dyDescent="0.25">
      <c r="D40" s="8"/>
      <c r="E40" s="8"/>
      <c r="F40" s="8"/>
      <c r="G40" s="8"/>
      <c r="H40" s="8"/>
      <c r="I40" s="8"/>
      <c r="K40" s="8"/>
      <c r="N40" s="12"/>
      <c r="O40" s="12"/>
      <c r="P40" s="12"/>
    </row>
    <row r="41" spans="3:16" x14ac:dyDescent="0.25">
      <c r="C41" s="4" t="s">
        <v>28</v>
      </c>
      <c r="D41" s="8"/>
      <c r="E41" s="8"/>
      <c r="F41" s="8"/>
      <c r="G41" s="8"/>
      <c r="H41" s="8"/>
      <c r="I41" s="8"/>
      <c r="K41" s="8"/>
      <c r="N41" s="12"/>
      <c r="O41" s="12"/>
      <c r="P41" s="12"/>
    </row>
    <row r="42" spans="3:16" x14ac:dyDescent="0.25">
      <c r="C42" s="13" t="s">
        <v>13</v>
      </c>
      <c r="D42" s="14" t="s">
        <v>14</v>
      </c>
      <c r="E42" s="11" t="s">
        <v>15</v>
      </c>
      <c r="F42" s="8"/>
      <c r="G42" s="6" t="s">
        <v>29</v>
      </c>
      <c r="H42" s="8"/>
      <c r="I42" s="8"/>
      <c r="J42" s="12" t="s">
        <v>30</v>
      </c>
      <c r="K42" s="8"/>
      <c r="N42" s="12"/>
      <c r="O42" s="12"/>
      <c r="P42" s="12"/>
    </row>
    <row r="43" spans="3:16" x14ac:dyDescent="0.25">
      <c r="C43" s="7" t="s">
        <v>18</v>
      </c>
      <c r="D43" s="8">
        <v>32</v>
      </c>
      <c r="E43" s="15" t="str">
        <f>IF(D43&lt;10, "Kid","Adult")</f>
        <v>Adult</v>
      </c>
      <c r="F43" s="8"/>
      <c r="G43" s="20">
        <f>COUNTIF(E43:E46,"Adult")</f>
        <v>3</v>
      </c>
      <c r="H43" s="8"/>
      <c r="I43" s="8"/>
      <c r="K43" s="8"/>
      <c r="N43" s="12"/>
      <c r="O43" s="12"/>
      <c r="P43" s="12"/>
    </row>
    <row r="44" spans="3:16" x14ac:dyDescent="0.25">
      <c r="C44" s="7" t="s">
        <v>20</v>
      </c>
      <c r="D44" s="8">
        <v>2</v>
      </c>
      <c r="E44" s="15" t="str">
        <f t="shared" ref="E44:E46" si="4">IF(D44&lt;10, "Kid","Adult")</f>
        <v>Kid</v>
      </c>
      <c r="F44" s="8"/>
      <c r="G44" s="8"/>
      <c r="H44" s="8"/>
      <c r="I44" s="8"/>
      <c r="K44" s="8"/>
      <c r="N44" s="12"/>
      <c r="O44" s="12"/>
      <c r="P44" s="12"/>
    </row>
    <row r="45" spans="3:16" x14ac:dyDescent="0.25">
      <c r="C45" s="7" t="s">
        <v>21</v>
      </c>
      <c r="D45" s="8">
        <v>36</v>
      </c>
      <c r="E45" s="15" t="str">
        <f t="shared" si="4"/>
        <v>Adult</v>
      </c>
      <c r="F45" s="8"/>
      <c r="G45" s="8"/>
      <c r="H45" s="8"/>
      <c r="I45" s="8"/>
      <c r="K45" s="8"/>
      <c r="N45" s="12"/>
      <c r="O45" s="12"/>
      <c r="P45" s="12"/>
    </row>
    <row r="46" spans="3:16" x14ac:dyDescent="0.25">
      <c r="C46" s="9" t="s">
        <v>22</v>
      </c>
      <c r="D46" s="10">
        <v>50</v>
      </c>
      <c r="E46" s="16" t="str">
        <f t="shared" si="4"/>
        <v>Adult</v>
      </c>
      <c r="F46" s="8"/>
      <c r="G46" s="8"/>
      <c r="H46" s="8"/>
      <c r="I46" s="8"/>
      <c r="K46" s="8"/>
      <c r="N46" s="12"/>
      <c r="O46" s="12"/>
      <c r="P46" s="12"/>
    </row>
    <row r="47" spans="3:16" x14ac:dyDescent="0.25">
      <c r="D47" s="8"/>
      <c r="E47" s="8"/>
      <c r="F47" s="8"/>
      <c r="G47" s="8"/>
      <c r="H47" s="8"/>
      <c r="I47" s="8"/>
      <c r="K47" s="8"/>
      <c r="N47" s="12"/>
      <c r="O47" s="12"/>
      <c r="P47" s="12"/>
    </row>
    <row r="48" spans="3:16" x14ac:dyDescent="0.25">
      <c r="C48" s="13" t="s">
        <v>13</v>
      </c>
      <c r="D48" s="14" t="s">
        <v>14</v>
      </c>
      <c r="E48" s="11" t="s">
        <v>15</v>
      </c>
      <c r="F48" s="8"/>
      <c r="G48" s="6" t="s">
        <v>29</v>
      </c>
      <c r="H48" s="8"/>
      <c r="I48" s="8"/>
      <c r="J48" s="12" t="s">
        <v>31</v>
      </c>
      <c r="K48" s="8"/>
      <c r="N48" s="12"/>
      <c r="O48" s="12"/>
      <c r="P48" s="12"/>
    </row>
    <row r="49" spans="3:16" x14ac:dyDescent="0.25">
      <c r="C49" s="7" t="s">
        <v>18</v>
      </c>
      <c r="D49" s="8">
        <v>32</v>
      </c>
      <c r="E49" s="15" t="str">
        <f>IF(D49&lt;10, "Kid","Adult")</f>
        <v>Adult</v>
      </c>
      <c r="F49" s="8"/>
      <c r="G49" s="20">
        <f>COUNTIF(D49:D52,"&gt;18")</f>
        <v>2</v>
      </c>
      <c r="H49" s="8"/>
      <c r="I49" s="8"/>
      <c r="K49" s="8"/>
      <c r="N49" s="12"/>
      <c r="O49" s="12"/>
      <c r="P49" s="12"/>
    </row>
    <row r="50" spans="3:16" x14ac:dyDescent="0.25">
      <c r="C50" s="7" t="s">
        <v>20</v>
      </c>
      <c r="D50" s="8">
        <v>2</v>
      </c>
      <c r="E50" s="15" t="str">
        <f t="shared" ref="E50:E52" si="5">IF(D50&lt;10, "Kid","Adult")</f>
        <v>Kid</v>
      </c>
    </row>
    <row r="51" spans="3:16" x14ac:dyDescent="0.25">
      <c r="C51" s="7" t="s">
        <v>21</v>
      </c>
      <c r="D51" s="8">
        <v>36</v>
      </c>
      <c r="E51" s="15" t="str">
        <f t="shared" si="5"/>
        <v>Adult</v>
      </c>
    </row>
    <row r="52" spans="3:16" x14ac:dyDescent="0.25">
      <c r="C52" s="9" t="s">
        <v>22</v>
      </c>
      <c r="D52" s="10">
        <v>17</v>
      </c>
      <c r="E52" s="16" t="str">
        <f t="shared" si="5"/>
        <v>Adult</v>
      </c>
      <c r="F52" s="8"/>
      <c r="G52" s="8"/>
      <c r="H52" s="8"/>
      <c r="I52" s="8"/>
      <c r="K52" s="8"/>
      <c r="N52" s="4"/>
    </row>
    <row r="53" spans="3:16" x14ac:dyDescent="0.25">
      <c r="D53" s="8"/>
      <c r="E53" s="8"/>
      <c r="F53" s="8"/>
      <c r="G53" s="8"/>
      <c r="H53" s="8"/>
      <c r="I53" s="8"/>
      <c r="K53" s="8"/>
      <c r="N53" s="4"/>
    </row>
    <row r="54" spans="3:16" x14ac:dyDescent="0.25">
      <c r="D54" s="8"/>
      <c r="E54" s="8"/>
      <c r="F54" s="8"/>
      <c r="G54" s="8"/>
      <c r="H54" s="8"/>
      <c r="I54" s="8"/>
      <c r="K54" s="8"/>
      <c r="N54" s="4"/>
    </row>
    <row r="55" spans="3:16" x14ac:dyDescent="0.25">
      <c r="C55" s="4" t="s">
        <v>32</v>
      </c>
      <c r="D55" s="8"/>
      <c r="E55" s="8"/>
      <c r="F55" s="8"/>
      <c r="G55" s="8"/>
      <c r="H55" s="8"/>
      <c r="I55" s="8"/>
      <c r="K55" s="8"/>
      <c r="N55" s="4"/>
    </row>
    <row r="56" spans="3:16" x14ac:dyDescent="0.25">
      <c r="C56" s="13" t="s">
        <v>13</v>
      </c>
      <c r="D56" s="14" t="s">
        <v>14</v>
      </c>
      <c r="E56" s="11" t="s">
        <v>15</v>
      </c>
      <c r="F56" s="8"/>
      <c r="G56" s="6" t="s">
        <v>33</v>
      </c>
      <c r="H56" s="8"/>
      <c r="I56" s="8"/>
      <c r="J56" s="12" t="s">
        <v>34</v>
      </c>
      <c r="K56" s="8"/>
      <c r="N56" s="4"/>
    </row>
    <row r="57" spans="3:16" x14ac:dyDescent="0.25">
      <c r="C57" s="7" t="s">
        <v>18</v>
      </c>
      <c r="D57" s="8">
        <v>32</v>
      </c>
      <c r="E57" s="15" t="str">
        <f>IF(D57&lt;10, "Kid","Adult")</f>
        <v>Adult</v>
      </c>
      <c r="F57" s="8"/>
      <c r="G57" s="20">
        <f>SUMIF(D57:D60,"Adult")</f>
        <v>0</v>
      </c>
      <c r="H57" s="8"/>
      <c r="I57" s="8"/>
      <c r="K57" s="8"/>
      <c r="N57" s="4"/>
    </row>
    <row r="58" spans="3:16" x14ac:dyDescent="0.25">
      <c r="C58" s="7" t="s">
        <v>20</v>
      </c>
      <c r="D58" s="8">
        <v>2</v>
      </c>
      <c r="E58" s="15" t="str">
        <f t="shared" ref="E58:E60" si="6">IF(D58&lt;10, "Kid","Adult")</f>
        <v>Kid</v>
      </c>
      <c r="F58" s="8"/>
      <c r="G58" s="8"/>
      <c r="H58" s="8"/>
      <c r="I58" s="8"/>
      <c r="K58" s="8"/>
    </row>
    <row r="59" spans="3:16" x14ac:dyDescent="0.25">
      <c r="C59" s="7" t="s">
        <v>21</v>
      </c>
      <c r="D59" s="8">
        <v>36</v>
      </c>
      <c r="E59" s="15" t="str">
        <f t="shared" si="6"/>
        <v>Adult</v>
      </c>
      <c r="F59" s="8"/>
      <c r="G59" s="8"/>
      <c r="H59" s="8"/>
      <c r="I59" s="8"/>
      <c r="K59" s="8"/>
    </row>
    <row r="60" spans="3:16" x14ac:dyDescent="0.25">
      <c r="C60" s="9" t="s">
        <v>22</v>
      </c>
      <c r="D60" s="10">
        <v>50</v>
      </c>
      <c r="E60" s="16" t="str">
        <f t="shared" si="6"/>
        <v>Adult</v>
      </c>
      <c r="F60" s="8"/>
      <c r="G60" s="8"/>
      <c r="H60" s="8"/>
      <c r="I60" s="8"/>
      <c r="K60" s="8"/>
    </row>
    <row r="61" spans="3:16" x14ac:dyDescent="0.25">
      <c r="D61" s="8"/>
      <c r="E61" s="8"/>
      <c r="F61" s="8"/>
      <c r="G61" s="8"/>
      <c r="H61" s="8"/>
      <c r="I61" s="8"/>
      <c r="K61" s="8"/>
    </row>
    <row r="62" spans="3:16" x14ac:dyDescent="0.25">
      <c r="C62" s="13" t="s">
        <v>13</v>
      </c>
      <c r="D62" s="14" t="s">
        <v>14</v>
      </c>
      <c r="E62" s="11" t="s">
        <v>15</v>
      </c>
      <c r="F62" s="8"/>
      <c r="G62" s="6" t="s">
        <v>33</v>
      </c>
      <c r="H62" s="8"/>
      <c r="I62" s="8"/>
      <c r="J62" s="12" t="s">
        <v>35</v>
      </c>
      <c r="K62" s="8"/>
    </row>
    <row r="63" spans="3:16" x14ac:dyDescent="0.25">
      <c r="C63" s="7" t="s">
        <v>18</v>
      </c>
      <c r="D63" s="8">
        <v>32</v>
      </c>
      <c r="E63" s="15" t="str">
        <f>IF(D63&lt;10, "Kid","Adult")</f>
        <v>Adult</v>
      </c>
      <c r="F63" s="8"/>
      <c r="G63" s="20"/>
    </row>
    <row r="64" spans="3:16" x14ac:dyDescent="0.25">
      <c r="C64" s="7" t="s">
        <v>20</v>
      </c>
      <c r="D64" s="8">
        <v>2</v>
      </c>
      <c r="E64" s="15" t="str">
        <f t="shared" ref="E64:E66" si="7">IF(D64&lt;10, "Kid","Adult")</f>
        <v>Kid</v>
      </c>
      <c r="F64" s="8"/>
      <c r="G64" s="8"/>
    </row>
    <row r="65" spans="3:21" x14ac:dyDescent="0.25">
      <c r="C65" s="7" t="s">
        <v>21</v>
      </c>
      <c r="D65" s="8">
        <v>36</v>
      </c>
      <c r="E65" s="15" t="str">
        <f t="shared" si="7"/>
        <v>Adult</v>
      </c>
      <c r="F65" s="8"/>
      <c r="G65" s="8"/>
      <c r="H65" s="6"/>
      <c r="I65" s="6"/>
      <c r="J65" s="12"/>
      <c r="K65" s="6"/>
      <c r="N65" s="12"/>
      <c r="O65" s="1"/>
    </row>
    <row r="66" spans="3:21" x14ac:dyDescent="0.25">
      <c r="C66" s="9" t="s">
        <v>22</v>
      </c>
      <c r="D66" s="10">
        <v>50</v>
      </c>
      <c r="E66" s="16" t="str">
        <f t="shared" si="7"/>
        <v>Adult</v>
      </c>
      <c r="F66" s="8"/>
      <c r="G66" s="8"/>
      <c r="H66" s="8"/>
      <c r="I66" s="8"/>
      <c r="K66" s="8"/>
      <c r="N66" s="12"/>
      <c r="O66" s="1"/>
    </row>
    <row r="67" spans="3:21" x14ac:dyDescent="0.25">
      <c r="D67" s="8"/>
      <c r="E67" s="8"/>
      <c r="F67" s="8"/>
      <c r="G67" s="8"/>
      <c r="H67" s="8"/>
      <c r="I67" s="8"/>
      <c r="K67" s="8"/>
      <c r="N67" s="12"/>
      <c r="O67" s="1"/>
    </row>
    <row r="68" spans="3:21" x14ac:dyDescent="0.25">
      <c r="D68" s="8"/>
      <c r="E68" s="8"/>
      <c r="F68" s="8"/>
      <c r="G68" s="8"/>
      <c r="H68" s="8"/>
      <c r="I68" s="8"/>
      <c r="K68" s="8"/>
      <c r="N68" s="1"/>
      <c r="O68" s="1"/>
    </row>
    <row r="69" spans="3:21" x14ac:dyDescent="0.25">
      <c r="C69" s="4" t="s">
        <v>36</v>
      </c>
      <c r="D69" s="8"/>
      <c r="E69" s="8"/>
      <c r="F69" s="8"/>
      <c r="G69" s="8"/>
      <c r="H69" s="8"/>
      <c r="I69" s="8"/>
      <c r="K69" s="8"/>
      <c r="N69" s="12"/>
      <c r="O69" s="1"/>
    </row>
    <row r="70" spans="3:21" x14ac:dyDescent="0.25">
      <c r="C70" s="13" t="s">
        <v>13</v>
      </c>
      <c r="D70" s="14" t="s">
        <v>14</v>
      </c>
      <c r="E70" s="11" t="s">
        <v>15</v>
      </c>
      <c r="F70" s="8"/>
      <c r="G70" s="6" t="s">
        <v>37</v>
      </c>
      <c r="H70" s="8"/>
      <c r="I70" s="8"/>
      <c r="J70" s="12" t="s">
        <v>38</v>
      </c>
      <c r="K70" s="8"/>
      <c r="N70" s="12"/>
      <c r="O70" s="1"/>
    </row>
    <row r="71" spans="3:21" x14ac:dyDescent="0.25">
      <c r="C71" s="7" t="s">
        <v>18</v>
      </c>
      <c r="D71" s="8">
        <v>32</v>
      </c>
      <c r="E71" s="15" t="str">
        <f>IF(D71&lt;10, "Kid","Adult")</f>
        <v>Adult</v>
      </c>
      <c r="F71" s="8"/>
      <c r="G71" s="20">
        <f>SUMIF(D71:D74,"&gt;=18")/COUNTIF(E71:E74,"=Adult")</f>
        <v>39.333333333333336</v>
      </c>
      <c r="H71" s="8"/>
      <c r="I71" s="8"/>
      <c r="K71" s="8"/>
      <c r="N71" s="12"/>
      <c r="O71" s="1"/>
    </row>
    <row r="72" spans="3:21" x14ac:dyDescent="0.25">
      <c r="C72" s="7" t="s">
        <v>20</v>
      </c>
      <c r="D72" s="8">
        <v>2</v>
      </c>
      <c r="E72" s="15" t="str">
        <f t="shared" ref="E72:E74" si="8">IF(D72&lt;10, "Kid","Adult")</f>
        <v>Kid</v>
      </c>
      <c r="F72" s="8"/>
      <c r="G72" s="8"/>
      <c r="H72" s="8"/>
      <c r="I72" s="8"/>
      <c r="K72" s="8"/>
      <c r="N72" s="1"/>
      <c r="O72" s="1"/>
    </row>
    <row r="73" spans="3:21" x14ac:dyDescent="0.25">
      <c r="C73" s="7" t="s">
        <v>21</v>
      </c>
      <c r="D73" s="8">
        <v>36</v>
      </c>
      <c r="E73" s="15" t="str">
        <f t="shared" si="8"/>
        <v>Adult</v>
      </c>
      <c r="F73" s="8"/>
      <c r="G73" s="8"/>
      <c r="H73" s="8"/>
      <c r="I73" s="8"/>
      <c r="K73" s="8"/>
      <c r="N73" s="12"/>
      <c r="O73" s="1"/>
    </row>
    <row r="74" spans="3:21" x14ac:dyDescent="0.25">
      <c r="C74" s="9" t="s">
        <v>22</v>
      </c>
      <c r="D74" s="10">
        <v>50</v>
      </c>
      <c r="E74" s="16" t="str">
        <f t="shared" si="8"/>
        <v>Adult</v>
      </c>
      <c r="F74" s="8"/>
      <c r="G74" s="8"/>
      <c r="H74" s="8"/>
      <c r="I74" s="8"/>
      <c r="K74" s="8"/>
      <c r="N74" s="12"/>
      <c r="O74" s="1"/>
    </row>
    <row r="75" spans="3:21" x14ac:dyDescent="0.25">
      <c r="N75" s="1"/>
      <c r="O75" s="1"/>
    </row>
    <row r="76" spans="3:21" x14ac:dyDescent="0.25">
      <c r="N76" s="1"/>
      <c r="O76" s="1"/>
    </row>
    <row r="77" spans="3:21" x14ac:dyDescent="0.25">
      <c r="C77" s="12" t="s">
        <v>39</v>
      </c>
      <c r="N77" s="1"/>
      <c r="O77" s="1"/>
      <c r="Q77" s="4" t="s">
        <v>40</v>
      </c>
    </row>
    <row r="78" spans="3:21" x14ac:dyDescent="0.25">
      <c r="C78" s="13" t="s">
        <v>13</v>
      </c>
      <c r="D78" s="14" t="s">
        <v>14</v>
      </c>
      <c r="E78" s="14" t="s">
        <v>15</v>
      </c>
      <c r="F78" s="11" t="s">
        <v>41</v>
      </c>
      <c r="H78" s="6" t="s">
        <v>42</v>
      </c>
      <c r="J78" s="12" t="s">
        <v>43</v>
      </c>
      <c r="N78" s="1"/>
      <c r="O78" s="1"/>
      <c r="Q78">
        <v>1</v>
      </c>
      <c r="R78">
        <f>Q78*10</f>
        <v>10</v>
      </c>
      <c r="S78">
        <f>Q78^2</f>
        <v>1</v>
      </c>
      <c r="U78" s="4" t="s">
        <v>44</v>
      </c>
    </row>
    <row r="79" spans="3:21" x14ac:dyDescent="0.25">
      <c r="C79" s="7" t="s">
        <v>18</v>
      </c>
      <c r="D79" s="8">
        <v>32</v>
      </c>
      <c r="E79" s="8" t="str">
        <f>IF(D79&lt;10, "Kid","Adult")</f>
        <v>Adult</v>
      </c>
      <c r="F79" s="15" t="s">
        <v>45</v>
      </c>
      <c r="H79" s="20"/>
      <c r="N79" s="1"/>
      <c r="O79" s="1"/>
      <c r="Q79">
        <v>2</v>
      </c>
      <c r="U79" s="4" t="s">
        <v>46</v>
      </c>
    </row>
    <row r="80" spans="3:21" x14ac:dyDescent="0.25">
      <c r="C80" s="7" t="s">
        <v>20</v>
      </c>
      <c r="D80" s="8">
        <v>2</v>
      </c>
      <c r="E80" s="8" t="str">
        <f t="shared" ref="E80:E82" si="9">IF(D80&lt;10, "Kid","Adult")</f>
        <v>Kid</v>
      </c>
      <c r="F80" s="15" t="s">
        <v>47</v>
      </c>
      <c r="N80" s="12"/>
      <c r="O80" s="1"/>
      <c r="Q80">
        <v>3</v>
      </c>
    </row>
    <row r="81" spans="3:17" x14ac:dyDescent="0.25">
      <c r="C81" s="7" t="s">
        <v>21</v>
      </c>
      <c r="D81" s="8">
        <v>36</v>
      </c>
      <c r="E81" s="8" t="str">
        <f t="shared" si="9"/>
        <v>Adult</v>
      </c>
      <c r="F81" s="15" t="s">
        <v>48</v>
      </c>
      <c r="N81" s="12"/>
      <c r="O81" s="1"/>
      <c r="Q81">
        <v>4</v>
      </c>
    </row>
    <row r="82" spans="3:17" x14ac:dyDescent="0.25">
      <c r="C82" s="9" t="s">
        <v>22</v>
      </c>
      <c r="D82" s="10">
        <v>50</v>
      </c>
      <c r="E82" s="10" t="str">
        <f t="shared" si="9"/>
        <v>Adult</v>
      </c>
      <c r="F82" s="16" t="s">
        <v>48</v>
      </c>
      <c r="N82" s="4"/>
      <c r="Q82">
        <v>5</v>
      </c>
    </row>
    <row r="83" spans="3:17" x14ac:dyDescent="0.25">
      <c r="N83" s="12"/>
      <c r="Q83">
        <v>6</v>
      </c>
    </row>
    <row r="84" spans="3:17" x14ac:dyDescent="0.25">
      <c r="Q84">
        <v>7</v>
      </c>
    </row>
    <row r="85" spans="3:17" x14ac:dyDescent="0.25">
      <c r="C85" s="4" t="s">
        <v>49</v>
      </c>
      <c r="Q85">
        <v>8</v>
      </c>
    </row>
    <row r="86" spans="3:17" x14ac:dyDescent="0.25">
      <c r="C86" s="13" t="s">
        <v>50</v>
      </c>
      <c r="D86" s="14" t="s">
        <v>51</v>
      </c>
      <c r="E86" s="14" t="s">
        <v>52</v>
      </c>
      <c r="F86" s="14" t="s">
        <v>53</v>
      </c>
      <c r="G86" s="14" t="s">
        <v>54</v>
      </c>
      <c r="H86" s="14" t="s">
        <v>55</v>
      </c>
      <c r="I86" s="14" t="s">
        <v>56</v>
      </c>
      <c r="J86" s="11" t="s">
        <v>57</v>
      </c>
      <c r="Q86">
        <v>9</v>
      </c>
    </row>
    <row r="87" spans="3:17" x14ac:dyDescent="0.25">
      <c r="C87" s="7" t="s">
        <v>58</v>
      </c>
      <c r="D87" s="8" t="s">
        <v>59</v>
      </c>
      <c r="E87" s="8" t="s">
        <v>60</v>
      </c>
      <c r="F87" s="8">
        <v>29</v>
      </c>
      <c r="G87" s="8">
        <v>23</v>
      </c>
      <c r="H87" s="8">
        <v>26</v>
      </c>
      <c r="I87" s="8">
        <v>49</v>
      </c>
      <c r="J87" s="15">
        <v>9</v>
      </c>
      <c r="Q87">
        <v>10</v>
      </c>
    </row>
    <row r="88" spans="3:17" x14ac:dyDescent="0.25">
      <c r="C88" s="7" t="s">
        <v>61</v>
      </c>
      <c r="D88" s="8" t="s">
        <v>59</v>
      </c>
      <c r="E88" s="8" t="s">
        <v>60</v>
      </c>
      <c r="F88" s="8">
        <v>29</v>
      </c>
      <c r="G88" s="8">
        <v>17</v>
      </c>
      <c r="H88" s="8">
        <v>32</v>
      </c>
      <c r="I88" s="8">
        <v>49</v>
      </c>
      <c r="J88" s="15">
        <v>6</v>
      </c>
      <c r="Q88">
        <v>11</v>
      </c>
    </row>
    <row r="89" spans="3:17" x14ac:dyDescent="0.25">
      <c r="C89" s="7" t="s">
        <v>62</v>
      </c>
      <c r="D89" s="8" t="s">
        <v>63</v>
      </c>
      <c r="E89" s="8" t="s">
        <v>64</v>
      </c>
      <c r="F89" s="8">
        <v>31</v>
      </c>
      <c r="G89" s="8">
        <v>22</v>
      </c>
      <c r="H89" s="8">
        <v>25</v>
      </c>
      <c r="I89" s="8">
        <v>47</v>
      </c>
      <c r="J89" s="15">
        <v>18</v>
      </c>
      <c r="Q89">
        <v>12</v>
      </c>
    </row>
    <row r="90" spans="3:17" x14ac:dyDescent="0.25">
      <c r="C90" s="7" t="s">
        <v>65</v>
      </c>
      <c r="D90" s="8" t="s">
        <v>66</v>
      </c>
      <c r="E90" s="8" t="s">
        <v>60</v>
      </c>
      <c r="F90" s="8">
        <v>24</v>
      </c>
      <c r="G90" s="8">
        <v>11</v>
      </c>
      <c r="H90" s="8">
        <v>27</v>
      </c>
      <c r="I90" s="8">
        <v>38</v>
      </c>
      <c r="J90" s="15">
        <v>7</v>
      </c>
      <c r="Q90">
        <v>13</v>
      </c>
    </row>
    <row r="91" spans="3:17" x14ac:dyDescent="0.25">
      <c r="C91" s="7" t="s">
        <v>67</v>
      </c>
      <c r="D91" s="8" t="s">
        <v>68</v>
      </c>
      <c r="E91" s="8" t="s">
        <v>64</v>
      </c>
      <c r="F91" s="8">
        <v>30</v>
      </c>
      <c r="G91" s="8">
        <v>12</v>
      </c>
      <c r="H91" s="8">
        <v>24</v>
      </c>
      <c r="I91" s="8">
        <v>36</v>
      </c>
      <c r="J91" s="15">
        <v>11</v>
      </c>
      <c r="Q91">
        <v>14</v>
      </c>
    </row>
    <row r="92" spans="3:17" x14ac:dyDescent="0.25">
      <c r="C92" s="7" t="s">
        <v>69</v>
      </c>
      <c r="D92" s="8" t="s">
        <v>70</v>
      </c>
      <c r="E92" s="8" t="s">
        <v>60</v>
      </c>
      <c r="F92" s="8">
        <v>29</v>
      </c>
      <c r="G92" s="8">
        <v>14</v>
      </c>
      <c r="H92" s="8">
        <v>21</v>
      </c>
      <c r="I92" s="8">
        <v>35</v>
      </c>
      <c r="J92" s="15">
        <v>6</v>
      </c>
      <c r="Q92">
        <v>15</v>
      </c>
    </row>
    <row r="93" spans="3:17" x14ac:dyDescent="0.25">
      <c r="C93" s="7" t="s">
        <v>71</v>
      </c>
      <c r="D93" s="8" t="s">
        <v>72</v>
      </c>
      <c r="E93" s="8" t="s">
        <v>60</v>
      </c>
      <c r="F93" s="8">
        <v>27</v>
      </c>
      <c r="G93" s="8">
        <v>20</v>
      </c>
      <c r="H93" s="8">
        <v>13</v>
      </c>
      <c r="I93" s="8">
        <v>33</v>
      </c>
      <c r="J93" s="15">
        <v>3</v>
      </c>
      <c r="Q93">
        <v>16</v>
      </c>
    </row>
    <row r="94" spans="3:17" x14ac:dyDescent="0.25">
      <c r="C94" s="7" t="s">
        <v>73</v>
      </c>
      <c r="D94" s="8" t="s">
        <v>74</v>
      </c>
      <c r="E94" s="8" t="s">
        <v>64</v>
      </c>
      <c r="F94" s="8">
        <v>29</v>
      </c>
      <c r="G94" s="8">
        <v>10</v>
      </c>
      <c r="H94" s="8">
        <v>23</v>
      </c>
      <c r="I94" s="8">
        <v>33</v>
      </c>
      <c r="J94" s="15">
        <v>7</v>
      </c>
      <c r="Q94">
        <v>17</v>
      </c>
    </row>
    <row r="95" spans="3:17" x14ac:dyDescent="0.25">
      <c r="C95" s="9" t="s">
        <v>75</v>
      </c>
      <c r="D95" s="10" t="s">
        <v>76</v>
      </c>
      <c r="E95" s="10" t="s">
        <v>64</v>
      </c>
      <c r="F95" s="10">
        <v>29</v>
      </c>
      <c r="G95" s="10">
        <v>9</v>
      </c>
      <c r="H95" s="10">
        <v>24</v>
      </c>
      <c r="I95" s="10">
        <v>33</v>
      </c>
      <c r="J95" s="16">
        <v>5</v>
      </c>
      <c r="Q95">
        <v>18</v>
      </c>
    </row>
    <row r="96" spans="3:17" x14ac:dyDescent="0.25">
      <c r="Q96">
        <v>19</v>
      </c>
    </row>
    <row r="97" spans="3:17" x14ac:dyDescent="0.25">
      <c r="Q97">
        <v>20</v>
      </c>
    </row>
    <row r="98" spans="3:17" x14ac:dyDescent="0.25">
      <c r="C98" s="4" t="s">
        <v>77</v>
      </c>
      <c r="Q98">
        <v>21</v>
      </c>
    </row>
    <row r="99" spans="3:17" x14ac:dyDescent="0.25">
      <c r="C99">
        <f>SUM(G87:G95)</f>
        <v>138</v>
      </c>
      <c r="D99" s="5"/>
      <c r="Q99">
        <v>22</v>
      </c>
    </row>
    <row r="100" spans="3:17" x14ac:dyDescent="0.25">
      <c r="Q100">
        <v>23</v>
      </c>
    </row>
    <row r="101" spans="3:17" x14ac:dyDescent="0.25">
      <c r="C101" s="4" t="s">
        <v>78</v>
      </c>
      <c r="Q101">
        <v>24</v>
      </c>
    </row>
    <row r="102" spans="3:17" x14ac:dyDescent="0.25">
      <c r="C102">
        <f>SUM($G87:$G95)</f>
        <v>138</v>
      </c>
      <c r="D102" s="5"/>
      <c r="Q102">
        <v>25</v>
      </c>
    </row>
    <row r="103" spans="3:17" x14ac:dyDescent="0.25">
      <c r="Q103">
        <v>26</v>
      </c>
    </row>
    <row r="104" spans="3:17" x14ac:dyDescent="0.25">
      <c r="C104" s="4" t="s">
        <v>79</v>
      </c>
      <c r="Q104">
        <v>27</v>
      </c>
    </row>
    <row r="105" spans="3:17" x14ac:dyDescent="0.25">
      <c r="C105">
        <f>SUM(G87:G95)</f>
        <v>138</v>
      </c>
      <c r="Q105">
        <v>28</v>
      </c>
    </row>
    <row r="106" spans="3:17" x14ac:dyDescent="0.25">
      <c r="C106" s="5"/>
      <c r="Q106">
        <v>29</v>
      </c>
    </row>
    <row r="107" spans="3:17" x14ac:dyDescent="0.25">
      <c r="Q107">
        <v>30</v>
      </c>
    </row>
    <row r="108" spans="3:17" x14ac:dyDescent="0.25">
      <c r="C108" s="4" t="s">
        <v>80</v>
      </c>
      <c r="Q108">
        <v>31</v>
      </c>
    </row>
    <row r="109" spans="3:17" x14ac:dyDescent="0.25">
      <c r="C109">
        <f>SUM(G$87:G$95)</f>
        <v>138</v>
      </c>
      <c r="Q109">
        <v>32</v>
      </c>
    </row>
    <row r="110" spans="3:17" x14ac:dyDescent="0.25">
      <c r="C110" s="5"/>
      <c r="Q110">
        <v>33</v>
      </c>
    </row>
    <row r="111" spans="3:17" x14ac:dyDescent="0.25">
      <c r="Q111">
        <v>34</v>
      </c>
    </row>
    <row r="112" spans="3:17" x14ac:dyDescent="0.25">
      <c r="C112" s="4" t="s">
        <v>81</v>
      </c>
      <c r="Q112">
        <v>35</v>
      </c>
    </row>
    <row r="113" spans="3:17" x14ac:dyDescent="0.25">
      <c r="C113">
        <f>SUM(G87:G95)</f>
        <v>138</v>
      </c>
      <c r="Q113">
        <v>36</v>
      </c>
    </row>
    <row r="114" spans="3:17" x14ac:dyDescent="0.25">
      <c r="D114" s="5"/>
      <c r="Q114">
        <v>37</v>
      </c>
    </row>
    <row r="115" spans="3:17" x14ac:dyDescent="0.25">
      <c r="C115" s="4" t="s">
        <v>82</v>
      </c>
      <c r="Q115">
        <v>38</v>
      </c>
    </row>
    <row r="116" spans="3:17" x14ac:dyDescent="0.25">
      <c r="C116">
        <f>SUM($G$87:$G$95)</f>
        <v>138</v>
      </c>
      <c r="Q116">
        <v>39</v>
      </c>
    </row>
    <row r="117" spans="3:17" x14ac:dyDescent="0.25">
      <c r="D117" s="5"/>
      <c r="Q117">
        <v>40</v>
      </c>
    </row>
    <row r="118" spans="3:17" x14ac:dyDescent="0.25">
      <c r="Q118">
        <v>41</v>
      </c>
    </row>
    <row r="119" spans="3:17" x14ac:dyDescent="0.25">
      <c r="Q119">
        <v>42</v>
      </c>
    </row>
    <row r="120" spans="3:17" x14ac:dyDescent="0.25">
      <c r="C120" s="4" t="s">
        <v>83</v>
      </c>
      <c r="Q120">
        <v>43</v>
      </c>
    </row>
    <row r="121" spans="3:17" x14ac:dyDescent="0.25">
      <c r="C121" s="13" t="s">
        <v>13</v>
      </c>
      <c r="D121" s="11" t="s">
        <v>84</v>
      </c>
      <c r="F121" s="4" t="s">
        <v>85</v>
      </c>
      <c r="Q121">
        <v>44</v>
      </c>
    </row>
    <row r="122" spans="3:17" x14ac:dyDescent="0.25">
      <c r="C122" s="7" t="s">
        <v>18</v>
      </c>
      <c r="D122" s="15" t="s">
        <v>87</v>
      </c>
      <c r="F122" s="6" t="s">
        <v>86</v>
      </c>
      <c r="Q122">
        <v>45</v>
      </c>
    </row>
    <row r="123" spans="3:17" x14ac:dyDescent="0.25">
      <c r="C123" s="7" t="s">
        <v>20</v>
      </c>
      <c r="D123" s="15" t="s">
        <v>88</v>
      </c>
      <c r="F123" s="8" t="s">
        <v>87</v>
      </c>
      <c r="Q123">
        <v>46</v>
      </c>
    </row>
    <row r="124" spans="3:17" x14ac:dyDescent="0.25">
      <c r="C124" s="7" t="s">
        <v>21</v>
      </c>
      <c r="D124" s="15" t="s">
        <v>89</v>
      </c>
      <c r="F124" s="8" t="s">
        <v>88</v>
      </c>
      <c r="Q124">
        <v>47</v>
      </c>
    </row>
    <row r="125" spans="3:17" x14ac:dyDescent="0.25">
      <c r="C125" s="9" t="s">
        <v>22</v>
      </c>
      <c r="D125" s="16" t="s">
        <v>89</v>
      </c>
      <c r="F125" s="8" t="s">
        <v>89</v>
      </c>
      <c r="Q125">
        <v>48</v>
      </c>
    </row>
    <row r="126" spans="3:17" x14ac:dyDescent="0.25">
      <c r="Q126">
        <v>49</v>
      </c>
    </row>
    <row r="127" spans="3:17" x14ac:dyDescent="0.25">
      <c r="Q127">
        <v>50</v>
      </c>
    </row>
    <row r="128" spans="3:17" x14ac:dyDescent="0.25">
      <c r="C128" s="13" t="s">
        <v>13</v>
      </c>
      <c r="D128" s="11" t="s">
        <v>14</v>
      </c>
      <c r="F128" s="4" t="s">
        <v>90</v>
      </c>
      <c r="Q128">
        <v>51</v>
      </c>
    </row>
    <row r="129" spans="3:17" x14ac:dyDescent="0.25">
      <c r="C129" s="7" t="s">
        <v>18</v>
      </c>
      <c r="D129" s="15"/>
      <c r="Q129">
        <v>52</v>
      </c>
    </row>
    <row r="130" spans="3:17" x14ac:dyDescent="0.25">
      <c r="C130" s="7" t="s">
        <v>20</v>
      </c>
      <c r="D130" s="15"/>
      <c r="Q130">
        <v>53</v>
      </c>
    </row>
    <row r="131" spans="3:17" x14ac:dyDescent="0.25">
      <c r="C131" s="7" t="s">
        <v>21</v>
      </c>
      <c r="D131" s="15"/>
      <c r="Q131">
        <v>54</v>
      </c>
    </row>
    <row r="132" spans="3:17" x14ac:dyDescent="0.25">
      <c r="C132" s="9" t="s">
        <v>22</v>
      </c>
      <c r="D132" s="16"/>
      <c r="Q132">
        <v>55</v>
      </c>
    </row>
    <row r="133" spans="3:17" x14ac:dyDescent="0.25">
      <c r="Q133">
        <v>56</v>
      </c>
    </row>
    <row r="134" spans="3:17" x14ac:dyDescent="0.25">
      <c r="Q134">
        <v>57</v>
      </c>
    </row>
    <row r="135" spans="3:17" x14ac:dyDescent="0.25">
      <c r="Q135">
        <v>58</v>
      </c>
    </row>
    <row r="136" spans="3:17" x14ac:dyDescent="0.25">
      <c r="Q136">
        <v>59</v>
      </c>
    </row>
    <row r="137" spans="3:17" x14ac:dyDescent="0.25">
      <c r="Q137">
        <v>60</v>
      </c>
    </row>
    <row r="138" spans="3:17" x14ac:dyDescent="0.25">
      <c r="Q138">
        <v>61</v>
      </c>
    </row>
    <row r="139" spans="3:17" x14ac:dyDescent="0.25">
      <c r="Q139">
        <v>62</v>
      </c>
    </row>
    <row r="140" spans="3:17" x14ac:dyDescent="0.25">
      <c r="Q140">
        <v>63</v>
      </c>
    </row>
    <row r="141" spans="3:17" x14ac:dyDescent="0.25">
      <c r="Q141">
        <v>64</v>
      </c>
    </row>
    <row r="142" spans="3:17" x14ac:dyDescent="0.25">
      <c r="Q142">
        <v>65</v>
      </c>
    </row>
    <row r="143" spans="3:17" x14ac:dyDescent="0.25">
      <c r="Q143">
        <v>66</v>
      </c>
    </row>
    <row r="144" spans="3:17" x14ac:dyDescent="0.25">
      <c r="Q144">
        <v>67</v>
      </c>
    </row>
    <row r="145" spans="17:17" x14ac:dyDescent="0.25">
      <c r="Q145">
        <v>68</v>
      </c>
    </row>
    <row r="146" spans="17:17" x14ac:dyDescent="0.25">
      <c r="Q146">
        <v>69</v>
      </c>
    </row>
    <row r="147" spans="17:17" x14ac:dyDescent="0.25">
      <c r="Q147">
        <v>70</v>
      </c>
    </row>
    <row r="148" spans="17:17" x14ac:dyDescent="0.25">
      <c r="Q148">
        <v>71</v>
      </c>
    </row>
    <row r="149" spans="17:17" x14ac:dyDescent="0.25">
      <c r="Q149">
        <v>72</v>
      </c>
    </row>
    <row r="150" spans="17:17" x14ac:dyDescent="0.25">
      <c r="Q150">
        <v>73</v>
      </c>
    </row>
    <row r="151" spans="17:17" x14ac:dyDescent="0.25">
      <c r="Q151">
        <v>74</v>
      </c>
    </row>
    <row r="152" spans="17:17" x14ac:dyDescent="0.25">
      <c r="Q152">
        <v>75</v>
      </c>
    </row>
    <row r="153" spans="17:17" x14ac:dyDescent="0.25">
      <c r="Q153">
        <v>76</v>
      </c>
    </row>
    <row r="154" spans="17:17" x14ac:dyDescent="0.25">
      <c r="Q154">
        <v>77</v>
      </c>
    </row>
    <row r="155" spans="17:17" x14ac:dyDescent="0.25">
      <c r="Q155">
        <v>78</v>
      </c>
    </row>
    <row r="156" spans="17:17" x14ac:dyDescent="0.25">
      <c r="Q156">
        <v>79</v>
      </c>
    </row>
    <row r="157" spans="17:17" x14ac:dyDescent="0.25">
      <c r="Q157">
        <v>80</v>
      </c>
    </row>
    <row r="158" spans="17:17" x14ac:dyDescent="0.25">
      <c r="Q158">
        <v>81</v>
      </c>
    </row>
    <row r="159" spans="17:17" x14ac:dyDescent="0.25">
      <c r="Q159">
        <v>82</v>
      </c>
    </row>
    <row r="160" spans="17:17" x14ac:dyDescent="0.25">
      <c r="Q160">
        <v>83</v>
      </c>
    </row>
    <row r="161" spans="17:17" x14ac:dyDescent="0.25">
      <c r="Q161">
        <v>84</v>
      </c>
    </row>
    <row r="162" spans="17:17" x14ac:dyDescent="0.25">
      <c r="Q162">
        <v>85</v>
      </c>
    </row>
    <row r="163" spans="17:17" x14ac:dyDescent="0.25">
      <c r="Q163">
        <v>86</v>
      </c>
    </row>
    <row r="164" spans="17:17" x14ac:dyDescent="0.25">
      <c r="Q164">
        <v>87</v>
      </c>
    </row>
    <row r="165" spans="17:17" x14ac:dyDescent="0.25">
      <c r="Q165">
        <v>88</v>
      </c>
    </row>
    <row r="166" spans="17:17" x14ac:dyDescent="0.25">
      <c r="Q166">
        <v>89</v>
      </c>
    </row>
    <row r="167" spans="17:17" x14ac:dyDescent="0.25">
      <c r="Q167">
        <v>90</v>
      </c>
    </row>
    <row r="168" spans="17:17" x14ac:dyDescent="0.25">
      <c r="Q168">
        <v>91</v>
      </c>
    </row>
    <row r="169" spans="17:17" x14ac:dyDescent="0.25">
      <c r="Q169">
        <v>92</v>
      </c>
    </row>
    <row r="170" spans="17:17" x14ac:dyDescent="0.25">
      <c r="Q170">
        <v>93</v>
      </c>
    </row>
    <row r="171" spans="17:17" x14ac:dyDescent="0.25">
      <c r="Q171">
        <v>94</v>
      </c>
    </row>
    <row r="172" spans="17:17" x14ac:dyDescent="0.25">
      <c r="Q172">
        <v>95</v>
      </c>
    </row>
    <row r="173" spans="17:17" x14ac:dyDescent="0.25">
      <c r="Q173">
        <v>96</v>
      </c>
    </row>
    <row r="174" spans="17:17" x14ac:dyDescent="0.25">
      <c r="Q174">
        <v>97</v>
      </c>
    </row>
    <row r="175" spans="17:17" x14ac:dyDescent="0.25">
      <c r="Q175">
        <v>98</v>
      </c>
    </row>
    <row r="176" spans="17:17" x14ac:dyDescent="0.25">
      <c r="Q176">
        <v>99</v>
      </c>
    </row>
    <row r="177" spans="17:17" x14ac:dyDescent="0.25">
      <c r="Q177">
        <v>100</v>
      </c>
    </row>
  </sheetData>
  <mergeCells count="3">
    <mergeCell ref="A1:R1"/>
    <mergeCell ref="B3:R3"/>
    <mergeCell ref="B4:R4"/>
  </mergeCells>
  <dataValidations count="2">
    <dataValidation type="whole" allowBlank="1" showInputMessage="1" showErrorMessage="1" sqref="D21:D24 D29:D32 D35:D38 D43:D46 D49:D52 D57:D60 D63:D66 D71:D74 D79:D82 D87:D90 D129:D132" xr:uid="{38848722-7B96-E347-B919-6D3CDED50F2A}">
      <formula1>0</formula1>
      <formula2>100</formula2>
    </dataValidation>
    <dataValidation type="list" allowBlank="1" showInputMessage="1" showErrorMessage="1" sqref="D122:D125" xr:uid="{1784C9CA-E9E7-4CA4-B421-F97471FA5D0E}">
      <formula1>$F$123:$F$125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63ED-9383-1F45-851C-41F3A88001BD}">
  <dimension ref="A1:Q51"/>
  <sheetViews>
    <sheetView workbookViewId="0">
      <selection activeCell="I48" sqref="I48"/>
    </sheetView>
  </sheetViews>
  <sheetFormatPr defaultColWidth="11" defaultRowHeight="15.75" x14ac:dyDescent="0.25"/>
  <cols>
    <col min="3" max="3" width="11.75" customWidth="1"/>
    <col min="7" max="7" width="13" customWidth="1"/>
    <col min="8" max="8" width="17.625" customWidth="1"/>
    <col min="9" max="9" width="7.25" bestFit="1" customWidth="1"/>
    <col min="10" max="10" width="16.25" bestFit="1" customWidth="1"/>
  </cols>
  <sheetData>
    <row r="1" spans="1:17" ht="28.5" x14ac:dyDescent="0.45">
      <c r="A1" s="34" t="s">
        <v>91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3" spans="1:17" x14ac:dyDescent="0.25">
      <c r="B3" s="35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</row>
    <row r="4" spans="1:17" s="1" customFormat="1" ht="16.149999999999999" customHeight="1" x14ac:dyDescent="0.25">
      <c r="B4" s="41" t="s">
        <v>92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ht="16.149999999999999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7" ht="16.149999999999999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25">
      <c r="C9" s="4" t="s">
        <v>93</v>
      </c>
    </row>
    <row r="10" spans="1:17" x14ac:dyDescent="0.25">
      <c r="I10" s="4" t="s">
        <v>94</v>
      </c>
      <c r="J10" s="5"/>
    </row>
    <row r="12" spans="1:17" x14ac:dyDescent="0.25">
      <c r="C12" s="4" t="s">
        <v>95</v>
      </c>
    </row>
    <row r="13" spans="1:17" x14ac:dyDescent="0.25">
      <c r="I13" s="4" t="s">
        <v>94</v>
      </c>
      <c r="J13" s="5"/>
    </row>
    <row r="14" spans="1:17" x14ac:dyDescent="0.25">
      <c r="C14" s="4"/>
    </row>
    <row r="15" spans="1:17" x14ac:dyDescent="0.25">
      <c r="C15" s="4" t="s">
        <v>96</v>
      </c>
    </row>
    <row r="16" spans="1:17" x14ac:dyDescent="0.25">
      <c r="I16" s="4" t="s">
        <v>94</v>
      </c>
      <c r="J16" s="5"/>
    </row>
    <row r="18" spans="3:17" x14ac:dyDescent="0.25">
      <c r="C18" s="4" t="s">
        <v>97</v>
      </c>
    </row>
    <row r="19" spans="3:17" x14ac:dyDescent="0.25">
      <c r="I19" s="4" t="s">
        <v>94</v>
      </c>
      <c r="J19" s="5"/>
    </row>
    <row r="21" spans="3:17" x14ac:dyDescent="0.25">
      <c r="C21" s="4" t="s">
        <v>98</v>
      </c>
    </row>
    <row r="22" spans="3:17" x14ac:dyDescent="0.25">
      <c r="I22" s="4" t="s">
        <v>94</v>
      </c>
    </row>
    <row r="23" spans="3:17" x14ac:dyDescent="0.25">
      <c r="C23" s="4"/>
      <c r="J23" s="24" t="s">
        <v>51</v>
      </c>
      <c r="K23" s="14" t="s">
        <v>63</v>
      </c>
      <c r="L23" s="14" t="s">
        <v>99</v>
      </c>
      <c r="M23" s="14" t="s">
        <v>100</v>
      </c>
      <c r="N23" s="14" t="s">
        <v>101</v>
      </c>
      <c r="O23" s="14" t="s">
        <v>102</v>
      </c>
      <c r="P23" s="14" t="s">
        <v>103</v>
      </c>
      <c r="Q23" s="11" t="s">
        <v>104</v>
      </c>
    </row>
    <row r="24" spans="3:17" x14ac:dyDescent="0.25">
      <c r="J24" s="25" t="s">
        <v>105</v>
      </c>
      <c r="K24" s="26"/>
      <c r="L24" s="26"/>
      <c r="M24" s="26"/>
      <c r="N24" s="26"/>
      <c r="O24" s="26"/>
      <c r="P24" s="26"/>
      <c r="Q24" s="27"/>
    </row>
    <row r="26" spans="3:17" x14ac:dyDescent="0.25">
      <c r="C26" s="4" t="s">
        <v>106</v>
      </c>
    </row>
    <row r="27" spans="3:17" x14ac:dyDescent="0.25">
      <c r="I27" s="4" t="s">
        <v>94</v>
      </c>
      <c r="J27" s="5"/>
    </row>
    <row r="29" spans="3:17" x14ac:dyDescent="0.25">
      <c r="C29" s="4" t="s">
        <v>107</v>
      </c>
    </row>
    <row r="30" spans="3:17" x14ac:dyDescent="0.25">
      <c r="I30" s="4" t="s">
        <v>94</v>
      </c>
      <c r="J30" s="5"/>
    </row>
    <row r="32" spans="3:17" x14ac:dyDescent="0.25">
      <c r="C32" s="4" t="s">
        <v>108</v>
      </c>
    </row>
    <row r="33" spans="3:12" x14ac:dyDescent="0.25">
      <c r="I33" s="4" t="s">
        <v>94</v>
      </c>
      <c r="J33" s="5"/>
    </row>
    <row r="34" spans="3:12" x14ac:dyDescent="0.25">
      <c r="C34" s="4"/>
    </row>
    <row r="35" spans="3:12" x14ac:dyDescent="0.25">
      <c r="C35" s="4" t="s">
        <v>109</v>
      </c>
    </row>
    <row r="36" spans="3:12" x14ac:dyDescent="0.25">
      <c r="C36" s="4"/>
    </row>
    <row r="37" spans="3:12" x14ac:dyDescent="0.25">
      <c r="I37" s="4" t="s">
        <v>94</v>
      </c>
      <c r="J37" s="13" t="s">
        <v>110</v>
      </c>
      <c r="K37" s="11" t="s">
        <v>111</v>
      </c>
    </row>
    <row r="38" spans="3:12" x14ac:dyDescent="0.25">
      <c r="J38" s="28"/>
      <c r="K38" s="29"/>
    </row>
    <row r="40" spans="3:12" x14ac:dyDescent="0.25">
      <c r="C40" s="4" t="s">
        <v>112</v>
      </c>
    </row>
    <row r="42" spans="3:12" x14ac:dyDescent="0.25">
      <c r="I42" s="4" t="s">
        <v>94</v>
      </c>
      <c r="J42" s="13" t="s">
        <v>113</v>
      </c>
      <c r="K42" s="14" t="s">
        <v>114</v>
      </c>
      <c r="L42" s="11" t="s">
        <v>115</v>
      </c>
    </row>
    <row r="43" spans="3:12" x14ac:dyDescent="0.25">
      <c r="J43" s="21" t="s">
        <v>116</v>
      </c>
      <c r="K43">
        <v>245</v>
      </c>
      <c r="L43" s="30"/>
    </row>
    <row r="44" spans="3:12" x14ac:dyDescent="0.25">
      <c r="J44" s="21" t="s">
        <v>117</v>
      </c>
      <c r="K44">
        <v>52</v>
      </c>
      <c r="L44" s="30"/>
    </row>
    <row r="45" spans="3:12" x14ac:dyDescent="0.25">
      <c r="C45" s="4"/>
      <c r="J45" s="21" t="s">
        <v>118</v>
      </c>
      <c r="K45">
        <v>150</v>
      </c>
      <c r="L45" s="30"/>
    </row>
    <row r="46" spans="3:12" x14ac:dyDescent="0.25">
      <c r="J46" s="21" t="s">
        <v>119</v>
      </c>
      <c r="K46">
        <v>66</v>
      </c>
      <c r="L46" s="30"/>
    </row>
    <row r="47" spans="3:12" x14ac:dyDescent="0.25">
      <c r="J47" s="21" t="s">
        <v>120</v>
      </c>
      <c r="K47">
        <v>205</v>
      </c>
      <c r="L47" s="30"/>
    </row>
    <row r="48" spans="3:12" x14ac:dyDescent="0.25">
      <c r="J48" s="21" t="s">
        <v>121</v>
      </c>
      <c r="K48">
        <v>110</v>
      </c>
      <c r="L48" s="30"/>
    </row>
    <row r="49" spans="10:12" x14ac:dyDescent="0.25">
      <c r="J49" s="21" t="s">
        <v>122</v>
      </c>
      <c r="K49">
        <v>93</v>
      </c>
      <c r="L49" s="30"/>
    </row>
    <row r="50" spans="10:12" x14ac:dyDescent="0.25">
      <c r="J50" s="21" t="s">
        <v>123</v>
      </c>
      <c r="K50">
        <v>62</v>
      </c>
      <c r="L50" s="30"/>
    </row>
    <row r="51" spans="10:12" x14ac:dyDescent="0.25">
      <c r="J51" s="22" t="s">
        <v>124</v>
      </c>
      <c r="K51" s="23">
        <v>335</v>
      </c>
      <c r="L51" s="27"/>
    </row>
  </sheetData>
  <mergeCells count="3">
    <mergeCell ref="A1:Q1"/>
    <mergeCell ref="B3:Q3"/>
    <mergeCell ref="B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44CD-1F00-B846-A28B-268E154A7196}">
  <dimension ref="A1:V51"/>
  <sheetViews>
    <sheetView workbookViewId="0">
      <selection activeCell="X1" sqref="X1"/>
    </sheetView>
  </sheetViews>
  <sheetFormatPr defaultColWidth="11" defaultRowHeight="15.75" x14ac:dyDescent="0.25"/>
  <cols>
    <col min="1" max="1" width="18.625" bestFit="1" customWidth="1"/>
  </cols>
  <sheetData>
    <row r="1" spans="1:22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</row>
    <row r="2" spans="1:22" x14ac:dyDescent="0.25">
      <c r="A2" t="s">
        <v>58</v>
      </c>
      <c r="B2" t="s">
        <v>59</v>
      </c>
      <c r="C2" t="s">
        <v>60</v>
      </c>
      <c r="D2">
        <v>29</v>
      </c>
      <c r="E2">
        <v>23</v>
      </c>
      <c r="F2">
        <v>26</v>
      </c>
      <c r="G2">
        <v>49</v>
      </c>
      <c r="H2">
        <v>9</v>
      </c>
      <c r="I2">
        <v>20</v>
      </c>
      <c r="J2">
        <v>1.69</v>
      </c>
      <c r="K2">
        <v>9</v>
      </c>
      <c r="L2">
        <v>27</v>
      </c>
      <c r="M2">
        <v>13</v>
      </c>
      <c r="N2">
        <v>21</v>
      </c>
      <c r="O2">
        <v>1</v>
      </c>
      <c r="P2">
        <v>1</v>
      </c>
      <c r="Q2">
        <v>1</v>
      </c>
      <c r="R2">
        <v>6</v>
      </c>
      <c r="S2">
        <v>98</v>
      </c>
      <c r="T2">
        <v>23.5</v>
      </c>
      <c r="U2" t="s">
        <v>139</v>
      </c>
      <c r="V2">
        <v>54.8</v>
      </c>
    </row>
    <row r="3" spans="1:22" x14ac:dyDescent="0.25">
      <c r="A3" t="s">
        <v>61</v>
      </c>
      <c r="B3" t="s">
        <v>59</v>
      </c>
      <c r="C3" t="s">
        <v>60</v>
      </c>
      <c r="D3">
        <v>29</v>
      </c>
      <c r="E3">
        <v>17</v>
      </c>
      <c r="F3">
        <v>32</v>
      </c>
      <c r="G3">
        <v>49</v>
      </c>
      <c r="H3">
        <v>6</v>
      </c>
      <c r="I3">
        <v>25</v>
      </c>
      <c r="J3">
        <v>1.69</v>
      </c>
      <c r="K3">
        <v>12</v>
      </c>
      <c r="L3">
        <v>27</v>
      </c>
      <c r="M3">
        <v>5</v>
      </c>
      <c r="N3">
        <v>22</v>
      </c>
      <c r="O3">
        <v>0</v>
      </c>
      <c r="P3">
        <v>0</v>
      </c>
      <c r="Q3">
        <v>0</v>
      </c>
      <c r="R3">
        <v>1</v>
      </c>
      <c r="S3">
        <v>109</v>
      </c>
      <c r="T3">
        <v>15.6</v>
      </c>
      <c r="U3" t="s">
        <v>140</v>
      </c>
      <c r="V3">
        <v>52.7</v>
      </c>
    </row>
    <row r="4" spans="1:22" x14ac:dyDescent="0.25">
      <c r="A4" t="s">
        <v>62</v>
      </c>
      <c r="B4" t="s">
        <v>63</v>
      </c>
      <c r="C4" t="s">
        <v>64</v>
      </c>
      <c r="D4">
        <v>31</v>
      </c>
      <c r="E4">
        <v>22</v>
      </c>
      <c r="F4">
        <v>25</v>
      </c>
      <c r="G4">
        <v>47</v>
      </c>
      <c r="H4">
        <v>18</v>
      </c>
      <c r="I4">
        <v>6</v>
      </c>
      <c r="J4">
        <v>1.52</v>
      </c>
      <c r="K4">
        <v>16</v>
      </c>
      <c r="L4">
        <v>36</v>
      </c>
      <c r="M4">
        <v>5</v>
      </c>
      <c r="N4">
        <v>10</v>
      </c>
      <c r="O4">
        <v>1</v>
      </c>
      <c r="P4">
        <v>1</v>
      </c>
      <c r="Q4">
        <v>0</v>
      </c>
      <c r="R4">
        <v>2</v>
      </c>
      <c r="S4">
        <v>145</v>
      </c>
      <c r="T4">
        <v>15.2</v>
      </c>
      <c r="U4" t="s">
        <v>141</v>
      </c>
      <c r="V4">
        <v>50</v>
      </c>
    </row>
    <row r="5" spans="1:22" x14ac:dyDescent="0.25">
      <c r="A5" t="s">
        <v>65</v>
      </c>
      <c r="B5" t="s">
        <v>66</v>
      </c>
      <c r="C5" t="s">
        <v>60</v>
      </c>
      <c r="D5">
        <v>24</v>
      </c>
      <c r="E5">
        <v>11</v>
      </c>
      <c r="F5">
        <v>27</v>
      </c>
      <c r="G5">
        <v>38</v>
      </c>
      <c r="H5">
        <v>7</v>
      </c>
      <c r="I5">
        <v>30</v>
      </c>
      <c r="J5">
        <v>1.58</v>
      </c>
      <c r="K5">
        <v>6</v>
      </c>
      <c r="L5">
        <v>24</v>
      </c>
      <c r="M5">
        <v>5</v>
      </c>
      <c r="N5">
        <v>14</v>
      </c>
      <c r="O5">
        <v>0</v>
      </c>
      <c r="P5">
        <v>0</v>
      </c>
      <c r="Q5">
        <v>0</v>
      </c>
      <c r="R5">
        <v>1</v>
      </c>
      <c r="S5">
        <v>75</v>
      </c>
      <c r="T5">
        <v>14.7</v>
      </c>
      <c r="U5" t="s">
        <v>142</v>
      </c>
      <c r="V5">
        <v>50.6</v>
      </c>
    </row>
    <row r="6" spans="1:22" x14ac:dyDescent="0.25">
      <c r="A6" t="s">
        <v>67</v>
      </c>
      <c r="B6" t="s">
        <v>68</v>
      </c>
      <c r="C6" t="s">
        <v>64</v>
      </c>
      <c r="D6">
        <v>30</v>
      </c>
      <c r="E6">
        <v>12</v>
      </c>
      <c r="F6">
        <v>24</v>
      </c>
      <c r="G6">
        <v>36</v>
      </c>
      <c r="H6">
        <v>11</v>
      </c>
      <c r="I6">
        <v>10</v>
      </c>
      <c r="J6">
        <v>1.2</v>
      </c>
      <c r="K6">
        <v>11</v>
      </c>
      <c r="L6">
        <v>29</v>
      </c>
      <c r="M6">
        <v>1</v>
      </c>
      <c r="N6">
        <v>7</v>
      </c>
      <c r="O6">
        <v>0</v>
      </c>
      <c r="P6">
        <v>0</v>
      </c>
      <c r="Q6">
        <v>1</v>
      </c>
      <c r="R6">
        <v>2</v>
      </c>
      <c r="S6">
        <v>105</v>
      </c>
      <c r="T6">
        <v>11.4</v>
      </c>
      <c r="U6" t="s">
        <v>143</v>
      </c>
      <c r="V6">
        <v>50</v>
      </c>
    </row>
    <row r="7" spans="1:22" x14ac:dyDescent="0.25">
      <c r="A7" t="s">
        <v>69</v>
      </c>
      <c r="B7" t="s">
        <v>70</v>
      </c>
      <c r="C7" t="s">
        <v>60</v>
      </c>
      <c r="D7">
        <v>29</v>
      </c>
      <c r="E7">
        <v>14</v>
      </c>
      <c r="F7">
        <v>21</v>
      </c>
      <c r="G7">
        <v>35</v>
      </c>
      <c r="H7">
        <v>6</v>
      </c>
      <c r="I7">
        <v>8</v>
      </c>
      <c r="J7">
        <v>1.21</v>
      </c>
      <c r="K7">
        <v>8</v>
      </c>
      <c r="L7">
        <v>25</v>
      </c>
      <c r="M7">
        <v>6</v>
      </c>
      <c r="N7">
        <v>10</v>
      </c>
      <c r="O7">
        <v>0</v>
      </c>
      <c r="P7">
        <v>0</v>
      </c>
      <c r="Q7">
        <v>2</v>
      </c>
      <c r="R7">
        <v>3</v>
      </c>
      <c r="S7">
        <v>78</v>
      </c>
      <c r="T7">
        <v>18</v>
      </c>
      <c r="U7" t="s">
        <v>144</v>
      </c>
      <c r="V7">
        <v>52.1</v>
      </c>
    </row>
    <row r="8" spans="1:22" x14ac:dyDescent="0.25">
      <c r="A8" t="s">
        <v>71</v>
      </c>
      <c r="B8" t="s">
        <v>72</v>
      </c>
      <c r="C8" t="s">
        <v>60</v>
      </c>
      <c r="D8">
        <v>27</v>
      </c>
      <c r="E8">
        <v>20</v>
      </c>
      <c r="F8">
        <v>13</v>
      </c>
      <c r="G8">
        <v>33</v>
      </c>
      <c r="H8">
        <v>3</v>
      </c>
      <c r="I8">
        <v>6</v>
      </c>
      <c r="J8">
        <v>1.22</v>
      </c>
      <c r="K8">
        <v>12</v>
      </c>
      <c r="L8">
        <v>18</v>
      </c>
      <c r="M8">
        <v>8</v>
      </c>
      <c r="N8">
        <v>15</v>
      </c>
      <c r="O8">
        <v>0</v>
      </c>
      <c r="P8">
        <v>0</v>
      </c>
      <c r="Q8">
        <v>1</v>
      </c>
      <c r="R8">
        <v>4</v>
      </c>
      <c r="S8">
        <v>121</v>
      </c>
      <c r="T8">
        <v>16.5</v>
      </c>
      <c r="U8" t="s">
        <v>145</v>
      </c>
      <c r="V8">
        <v>56.4</v>
      </c>
    </row>
    <row r="9" spans="1:22" x14ac:dyDescent="0.25">
      <c r="A9" t="s">
        <v>73</v>
      </c>
      <c r="B9" t="s">
        <v>74</v>
      </c>
      <c r="C9" t="s">
        <v>64</v>
      </c>
      <c r="D9">
        <v>29</v>
      </c>
      <c r="E9">
        <v>10</v>
      </c>
      <c r="F9">
        <v>23</v>
      </c>
      <c r="G9">
        <v>33</v>
      </c>
      <c r="H9">
        <v>7</v>
      </c>
      <c r="I9">
        <v>22</v>
      </c>
      <c r="J9">
        <v>1.1399999999999999</v>
      </c>
      <c r="K9">
        <v>8</v>
      </c>
      <c r="L9">
        <v>23</v>
      </c>
      <c r="M9">
        <v>1</v>
      </c>
      <c r="N9">
        <v>9</v>
      </c>
      <c r="O9">
        <v>1</v>
      </c>
      <c r="P9">
        <v>1</v>
      </c>
      <c r="Q9">
        <v>0</v>
      </c>
      <c r="R9">
        <v>2</v>
      </c>
      <c r="S9">
        <v>75</v>
      </c>
      <c r="T9">
        <v>13.3</v>
      </c>
      <c r="U9" t="s">
        <v>146</v>
      </c>
      <c r="V9">
        <v>34.6</v>
      </c>
    </row>
    <row r="10" spans="1:22" x14ac:dyDescent="0.25">
      <c r="A10" t="s">
        <v>75</v>
      </c>
      <c r="B10" t="s">
        <v>76</v>
      </c>
      <c r="C10" t="s">
        <v>64</v>
      </c>
      <c r="D10">
        <v>29</v>
      </c>
      <c r="E10">
        <v>9</v>
      </c>
      <c r="F10">
        <v>24</v>
      </c>
      <c r="G10">
        <v>33</v>
      </c>
      <c r="H10">
        <v>5</v>
      </c>
      <c r="I10">
        <v>14</v>
      </c>
      <c r="J10">
        <v>1.1399999999999999</v>
      </c>
      <c r="K10">
        <v>7</v>
      </c>
      <c r="L10">
        <v>20</v>
      </c>
      <c r="M10">
        <v>2</v>
      </c>
      <c r="N10">
        <v>13</v>
      </c>
      <c r="O10">
        <v>0</v>
      </c>
      <c r="P10">
        <v>0</v>
      </c>
      <c r="Q10">
        <v>1</v>
      </c>
      <c r="R10">
        <v>3</v>
      </c>
      <c r="S10">
        <v>72</v>
      </c>
      <c r="T10">
        <v>12.5</v>
      </c>
      <c r="U10" t="s">
        <v>147</v>
      </c>
      <c r="V10">
        <v>0</v>
      </c>
    </row>
    <row r="11" spans="1:22" x14ac:dyDescent="0.25">
      <c r="A11" t="s">
        <v>148</v>
      </c>
      <c r="B11" t="s">
        <v>149</v>
      </c>
      <c r="C11" t="s">
        <v>60</v>
      </c>
      <c r="D11">
        <v>26</v>
      </c>
      <c r="E11">
        <v>15</v>
      </c>
      <c r="F11">
        <v>17</v>
      </c>
      <c r="G11">
        <v>32</v>
      </c>
      <c r="H11">
        <v>12</v>
      </c>
      <c r="I11">
        <v>12</v>
      </c>
      <c r="J11">
        <v>1.23</v>
      </c>
      <c r="K11">
        <v>9</v>
      </c>
      <c r="L11">
        <v>22</v>
      </c>
      <c r="M11">
        <v>6</v>
      </c>
      <c r="N11">
        <v>9</v>
      </c>
      <c r="O11">
        <v>0</v>
      </c>
      <c r="P11">
        <v>1</v>
      </c>
      <c r="Q11">
        <v>1</v>
      </c>
      <c r="R11">
        <v>1</v>
      </c>
      <c r="S11">
        <v>85</v>
      </c>
      <c r="T11">
        <v>17.7</v>
      </c>
      <c r="U11" t="s">
        <v>150</v>
      </c>
      <c r="V11">
        <v>54.1</v>
      </c>
    </row>
    <row r="12" spans="1:22" x14ac:dyDescent="0.25">
      <c r="A12" t="s">
        <v>151</v>
      </c>
      <c r="B12" t="s">
        <v>72</v>
      </c>
      <c r="C12" t="s">
        <v>60</v>
      </c>
      <c r="D12">
        <v>29</v>
      </c>
      <c r="E12">
        <v>13</v>
      </c>
      <c r="F12">
        <v>19</v>
      </c>
      <c r="G12">
        <v>32</v>
      </c>
      <c r="H12">
        <v>4</v>
      </c>
      <c r="I12">
        <v>12</v>
      </c>
      <c r="J12">
        <v>1.1000000000000001</v>
      </c>
      <c r="K12">
        <v>8</v>
      </c>
      <c r="L12">
        <v>22</v>
      </c>
      <c r="M12">
        <v>5</v>
      </c>
      <c r="N12">
        <v>10</v>
      </c>
      <c r="O12">
        <v>0</v>
      </c>
      <c r="P12">
        <v>0</v>
      </c>
      <c r="Q12">
        <v>0</v>
      </c>
      <c r="R12">
        <v>1</v>
      </c>
      <c r="S12">
        <v>95</v>
      </c>
      <c r="T12">
        <v>13.7</v>
      </c>
      <c r="U12" t="s">
        <v>152</v>
      </c>
      <c r="V12">
        <v>60.1</v>
      </c>
    </row>
    <row r="13" spans="1:22" x14ac:dyDescent="0.25">
      <c r="A13" t="s">
        <v>153</v>
      </c>
      <c r="B13" t="s">
        <v>154</v>
      </c>
      <c r="C13" t="s">
        <v>64</v>
      </c>
      <c r="D13">
        <v>30</v>
      </c>
      <c r="E13">
        <v>18</v>
      </c>
      <c r="F13">
        <v>14</v>
      </c>
      <c r="G13">
        <v>32</v>
      </c>
      <c r="H13">
        <v>-2</v>
      </c>
      <c r="I13">
        <v>2</v>
      </c>
      <c r="J13">
        <v>1.07</v>
      </c>
      <c r="K13">
        <v>16</v>
      </c>
      <c r="L13">
        <v>24</v>
      </c>
      <c r="M13">
        <v>2</v>
      </c>
      <c r="N13">
        <v>8</v>
      </c>
      <c r="O13">
        <v>0</v>
      </c>
      <c r="P13">
        <v>0</v>
      </c>
      <c r="Q13">
        <v>0</v>
      </c>
      <c r="R13">
        <v>2</v>
      </c>
      <c r="S13">
        <v>126</v>
      </c>
      <c r="T13">
        <v>14.3</v>
      </c>
      <c r="U13" t="s">
        <v>155</v>
      </c>
      <c r="V13">
        <v>0</v>
      </c>
    </row>
    <row r="14" spans="1:22" x14ac:dyDescent="0.25">
      <c r="A14" t="s">
        <v>156</v>
      </c>
      <c r="B14" t="s">
        <v>157</v>
      </c>
      <c r="C14" t="s">
        <v>60</v>
      </c>
      <c r="D14">
        <v>31</v>
      </c>
      <c r="E14">
        <v>10</v>
      </c>
      <c r="F14">
        <v>22</v>
      </c>
      <c r="G14">
        <v>32</v>
      </c>
      <c r="H14">
        <v>1</v>
      </c>
      <c r="I14">
        <v>16</v>
      </c>
      <c r="J14">
        <v>1.03</v>
      </c>
      <c r="K14">
        <v>6</v>
      </c>
      <c r="L14">
        <v>17</v>
      </c>
      <c r="M14">
        <v>4</v>
      </c>
      <c r="N14">
        <v>15</v>
      </c>
      <c r="O14">
        <v>0</v>
      </c>
      <c r="P14">
        <v>0</v>
      </c>
      <c r="Q14">
        <v>1</v>
      </c>
      <c r="R14">
        <v>1</v>
      </c>
      <c r="S14">
        <v>80</v>
      </c>
      <c r="T14">
        <v>12.5</v>
      </c>
      <c r="U14" t="s">
        <v>158</v>
      </c>
      <c r="V14">
        <v>53.5</v>
      </c>
    </row>
    <row r="15" spans="1:22" x14ac:dyDescent="0.25">
      <c r="A15" t="s">
        <v>159</v>
      </c>
      <c r="B15" t="s">
        <v>70</v>
      </c>
      <c r="C15" t="s">
        <v>160</v>
      </c>
      <c r="D15">
        <v>30</v>
      </c>
      <c r="E15">
        <v>7</v>
      </c>
      <c r="F15">
        <v>24</v>
      </c>
      <c r="G15">
        <v>31</v>
      </c>
      <c r="H15">
        <v>13</v>
      </c>
      <c r="I15">
        <v>20</v>
      </c>
      <c r="J15">
        <v>1.03</v>
      </c>
      <c r="K15">
        <v>5</v>
      </c>
      <c r="L15">
        <v>21</v>
      </c>
      <c r="M15">
        <v>2</v>
      </c>
      <c r="N15">
        <v>10</v>
      </c>
      <c r="O15">
        <v>0</v>
      </c>
      <c r="P15">
        <v>0</v>
      </c>
      <c r="Q15">
        <v>0</v>
      </c>
      <c r="R15">
        <v>2</v>
      </c>
      <c r="S15">
        <v>77</v>
      </c>
      <c r="T15">
        <v>9.1</v>
      </c>
      <c r="U15" t="s">
        <v>161</v>
      </c>
      <c r="V15" t="s">
        <v>162</v>
      </c>
    </row>
    <row r="16" spans="1:22" x14ac:dyDescent="0.25">
      <c r="A16" t="s">
        <v>163</v>
      </c>
      <c r="B16" t="s">
        <v>72</v>
      </c>
      <c r="C16" t="s">
        <v>164</v>
      </c>
      <c r="D16">
        <v>30</v>
      </c>
      <c r="E16">
        <v>13</v>
      </c>
      <c r="F16">
        <v>18</v>
      </c>
      <c r="G16">
        <v>31</v>
      </c>
      <c r="H16">
        <v>1</v>
      </c>
      <c r="I16">
        <v>6</v>
      </c>
      <c r="J16">
        <v>1.03</v>
      </c>
      <c r="K16">
        <v>8</v>
      </c>
      <c r="L16">
        <v>17</v>
      </c>
      <c r="M16">
        <v>5</v>
      </c>
      <c r="N16">
        <v>14</v>
      </c>
      <c r="O16">
        <v>0</v>
      </c>
      <c r="P16">
        <v>0</v>
      </c>
      <c r="Q16">
        <v>2</v>
      </c>
      <c r="R16">
        <v>4</v>
      </c>
      <c r="S16">
        <v>109</v>
      </c>
      <c r="T16">
        <v>11.9</v>
      </c>
      <c r="U16" t="s">
        <v>165</v>
      </c>
      <c r="V16">
        <v>60</v>
      </c>
    </row>
    <row r="17" spans="1:22" x14ac:dyDescent="0.25">
      <c r="A17" t="s">
        <v>166</v>
      </c>
      <c r="B17" t="s">
        <v>76</v>
      </c>
      <c r="C17" t="s">
        <v>160</v>
      </c>
      <c r="D17">
        <v>30</v>
      </c>
      <c r="E17">
        <v>5</v>
      </c>
      <c r="F17">
        <v>26</v>
      </c>
      <c r="G17">
        <v>31</v>
      </c>
      <c r="H17">
        <v>7</v>
      </c>
      <c r="I17">
        <v>14</v>
      </c>
      <c r="J17">
        <v>1.03</v>
      </c>
      <c r="K17">
        <v>4</v>
      </c>
      <c r="L17">
        <v>17</v>
      </c>
      <c r="M17">
        <v>0</v>
      </c>
      <c r="N17">
        <v>13</v>
      </c>
      <c r="O17">
        <v>1</v>
      </c>
      <c r="P17">
        <v>1</v>
      </c>
      <c r="Q17">
        <v>0</v>
      </c>
      <c r="R17">
        <v>1</v>
      </c>
      <c r="S17">
        <v>58</v>
      </c>
      <c r="T17">
        <v>8.6</v>
      </c>
      <c r="U17" t="s">
        <v>167</v>
      </c>
      <c r="V17" t="s">
        <v>162</v>
      </c>
    </row>
    <row r="18" spans="1:22" x14ac:dyDescent="0.25">
      <c r="A18" t="s">
        <v>168</v>
      </c>
      <c r="B18" t="s">
        <v>169</v>
      </c>
      <c r="C18" t="s">
        <v>60</v>
      </c>
      <c r="D18">
        <v>31</v>
      </c>
      <c r="E18">
        <v>9</v>
      </c>
      <c r="F18">
        <v>22</v>
      </c>
      <c r="G18">
        <v>31</v>
      </c>
      <c r="H18">
        <v>10</v>
      </c>
      <c r="I18">
        <v>10</v>
      </c>
      <c r="J18">
        <v>1</v>
      </c>
      <c r="K18">
        <v>8</v>
      </c>
      <c r="L18">
        <v>24</v>
      </c>
      <c r="M18">
        <v>0</v>
      </c>
      <c r="N18">
        <v>5</v>
      </c>
      <c r="O18">
        <v>1</v>
      </c>
      <c r="P18">
        <v>2</v>
      </c>
      <c r="Q18">
        <v>0</v>
      </c>
      <c r="R18">
        <v>1</v>
      </c>
      <c r="S18">
        <v>50</v>
      </c>
      <c r="T18">
        <v>18</v>
      </c>
      <c r="U18" t="s">
        <v>170</v>
      </c>
      <c r="V18">
        <v>47.1</v>
      </c>
    </row>
    <row r="19" spans="1:22" x14ac:dyDescent="0.25">
      <c r="A19" t="s">
        <v>171</v>
      </c>
      <c r="B19" t="s">
        <v>66</v>
      </c>
      <c r="C19" t="s">
        <v>164</v>
      </c>
      <c r="D19">
        <v>24</v>
      </c>
      <c r="E19">
        <v>14</v>
      </c>
      <c r="F19">
        <v>16</v>
      </c>
      <c r="G19">
        <v>30</v>
      </c>
      <c r="H19">
        <v>11</v>
      </c>
      <c r="I19">
        <v>16</v>
      </c>
      <c r="J19">
        <v>1.25</v>
      </c>
      <c r="K19">
        <v>7</v>
      </c>
      <c r="L19">
        <v>18</v>
      </c>
      <c r="M19">
        <v>7</v>
      </c>
      <c r="N19">
        <v>12</v>
      </c>
      <c r="O19">
        <v>0</v>
      </c>
      <c r="P19">
        <v>0</v>
      </c>
      <c r="Q19">
        <v>0</v>
      </c>
      <c r="R19">
        <v>0</v>
      </c>
      <c r="S19">
        <v>81</v>
      </c>
      <c r="T19">
        <v>17.3</v>
      </c>
      <c r="U19" t="s">
        <v>172</v>
      </c>
      <c r="V19">
        <v>47.9</v>
      </c>
    </row>
    <row r="20" spans="1:22" x14ac:dyDescent="0.25">
      <c r="A20" t="s">
        <v>173</v>
      </c>
      <c r="B20" t="s">
        <v>63</v>
      </c>
      <c r="C20" t="s">
        <v>60</v>
      </c>
      <c r="D20">
        <v>28</v>
      </c>
      <c r="E20">
        <v>9</v>
      </c>
      <c r="F20">
        <v>21</v>
      </c>
      <c r="G20">
        <v>30</v>
      </c>
      <c r="H20">
        <v>15</v>
      </c>
      <c r="I20">
        <v>14</v>
      </c>
      <c r="J20">
        <v>1.07</v>
      </c>
      <c r="K20">
        <v>7</v>
      </c>
      <c r="L20">
        <v>19</v>
      </c>
      <c r="M20">
        <v>1</v>
      </c>
      <c r="N20">
        <v>8</v>
      </c>
      <c r="O20">
        <v>1</v>
      </c>
      <c r="P20">
        <v>3</v>
      </c>
      <c r="Q20">
        <v>0</v>
      </c>
      <c r="R20">
        <v>2</v>
      </c>
      <c r="S20">
        <v>72</v>
      </c>
      <c r="T20">
        <v>12.5</v>
      </c>
      <c r="U20" t="s">
        <v>174</v>
      </c>
      <c r="V20">
        <v>45.2</v>
      </c>
    </row>
    <row r="21" spans="1:22" x14ac:dyDescent="0.25">
      <c r="A21" t="s">
        <v>175</v>
      </c>
      <c r="B21" t="s">
        <v>99</v>
      </c>
      <c r="C21" t="s">
        <v>64</v>
      </c>
      <c r="D21">
        <v>28</v>
      </c>
      <c r="E21">
        <v>10</v>
      </c>
      <c r="F21">
        <v>20</v>
      </c>
      <c r="G21">
        <v>30</v>
      </c>
      <c r="H21">
        <v>16</v>
      </c>
      <c r="I21">
        <v>6</v>
      </c>
      <c r="J21">
        <v>1.07</v>
      </c>
      <c r="K21">
        <v>9</v>
      </c>
      <c r="L21">
        <v>25</v>
      </c>
      <c r="M21">
        <v>1</v>
      </c>
      <c r="N21">
        <v>5</v>
      </c>
      <c r="O21">
        <v>0</v>
      </c>
      <c r="P21">
        <v>0</v>
      </c>
      <c r="Q21">
        <v>0</v>
      </c>
      <c r="R21">
        <v>3</v>
      </c>
      <c r="S21">
        <v>92</v>
      </c>
      <c r="T21">
        <v>10.9</v>
      </c>
      <c r="U21" t="s">
        <v>176</v>
      </c>
      <c r="V21">
        <v>100</v>
      </c>
    </row>
    <row r="22" spans="1:22" x14ac:dyDescent="0.25">
      <c r="A22" t="s">
        <v>177</v>
      </c>
      <c r="B22" t="s">
        <v>100</v>
      </c>
      <c r="C22" t="s">
        <v>164</v>
      </c>
      <c r="D22">
        <v>31</v>
      </c>
      <c r="E22">
        <v>18</v>
      </c>
      <c r="F22">
        <v>12</v>
      </c>
      <c r="G22">
        <v>30</v>
      </c>
      <c r="H22">
        <v>3</v>
      </c>
      <c r="I22">
        <v>12</v>
      </c>
      <c r="J22">
        <v>0.97</v>
      </c>
      <c r="K22">
        <v>13</v>
      </c>
      <c r="L22">
        <v>21</v>
      </c>
      <c r="M22">
        <v>5</v>
      </c>
      <c r="N22">
        <v>9</v>
      </c>
      <c r="O22">
        <v>0</v>
      </c>
      <c r="P22">
        <v>0</v>
      </c>
      <c r="Q22">
        <v>2</v>
      </c>
      <c r="R22">
        <v>4</v>
      </c>
      <c r="S22">
        <v>74</v>
      </c>
      <c r="T22">
        <v>24.3</v>
      </c>
      <c r="U22" t="s">
        <v>178</v>
      </c>
      <c r="V22">
        <v>0</v>
      </c>
    </row>
    <row r="23" spans="1:22" x14ac:dyDescent="0.25">
      <c r="A23" t="s">
        <v>179</v>
      </c>
      <c r="B23" t="s">
        <v>101</v>
      </c>
      <c r="C23" t="s">
        <v>164</v>
      </c>
      <c r="D23">
        <v>25</v>
      </c>
      <c r="E23">
        <v>12</v>
      </c>
      <c r="F23">
        <v>17</v>
      </c>
      <c r="G23">
        <v>29</v>
      </c>
      <c r="H23">
        <v>10</v>
      </c>
      <c r="I23">
        <v>0</v>
      </c>
      <c r="J23">
        <v>1.1599999999999999</v>
      </c>
      <c r="K23">
        <v>9</v>
      </c>
      <c r="L23">
        <v>25</v>
      </c>
      <c r="M23">
        <v>3</v>
      </c>
      <c r="N23">
        <v>4</v>
      </c>
      <c r="O23">
        <v>0</v>
      </c>
      <c r="P23">
        <v>0</v>
      </c>
      <c r="Q23">
        <v>1</v>
      </c>
      <c r="R23">
        <v>5</v>
      </c>
      <c r="S23">
        <v>111</v>
      </c>
      <c r="T23">
        <v>10.8</v>
      </c>
      <c r="U23" t="s">
        <v>180</v>
      </c>
      <c r="V23">
        <v>33.299999999999997</v>
      </c>
    </row>
    <row r="24" spans="1:22" x14ac:dyDescent="0.25">
      <c r="A24" t="s">
        <v>181</v>
      </c>
      <c r="B24" t="s">
        <v>102</v>
      </c>
      <c r="C24" t="s">
        <v>60</v>
      </c>
      <c r="D24">
        <v>27</v>
      </c>
      <c r="E24">
        <v>15</v>
      </c>
      <c r="F24">
        <v>14</v>
      </c>
      <c r="G24">
        <v>29</v>
      </c>
      <c r="H24">
        <v>3</v>
      </c>
      <c r="I24">
        <v>16</v>
      </c>
      <c r="J24">
        <v>1.07</v>
      </c>
      <c r="K24">
        <v>12</v>
      </c>
      <c r="L24">
        <v>24</v>
      </c>
      <c r="M24">
        <v>3</v>
      </c>
      <c r="N24">
        <v>5</v>
      </c>
      <c r="O24">
        <v>0</v>
      </c>
      <c r="P24">
        <v>0</v>
      </c>
      <c r="Q24">
        <v>2</v>
      </c>
      <c r="R24">
        <v>3</v>
      </c>
      <c r="S24">
        <v>78</v>
      </c>
      <c r="T24">
        <v>19.2</v>
      </c>
      <c r="U24" t="s">
        <v>182</v>
      </c>
      <c r="V24">
        <v>53.4</v>
      </c>
    </row>
    <row r="25" spans="1:22" x14ac:dyDescent="0.25">
      <c r="A25" t="s">
        <v>183</v>
      </c>
      <c r="B25" t="s">
        <v>103</v>
      </c>
      <c r="C25" t="s">
        <v>64</v>
      </c>
      <c r="D25">
        <v>29</v>
      </c>
      <c r="E25">
        <v>11</v>
      </c>
      <c r="F25">
        <v>18</v>
      </c>
      <c r="G25">
        <v>29</v>
      </c>
      <c r="H25">
        <v>14</v>
      </c>
      <c r="I25">
        <v>18</v>
      </c>
      <c r="J25">
        <v>1</v>
      </c>
      <c r="K25">
        <v>7</v>
      </c>
      <c r="L25">
        <v>18</v>
      </c>
      <c r="M25">
        <v>4</v>
      </c>
      <c r="N25">
        <v>10</v>
      </c>
      <c r="O25">
        <v>0</v>
      </c>
      <c r="P25">
        <v>1</v>
      </c>
      <c r="Q25">
        <v>1</v>
      </c>
      <c r="R25">
        <v>1</v>
      </c>
      <c r="S25">
        <v>92</v>
      </c>
      <c r="T25">
        <v>12</v>
      </c>
      <c r="U25" t="s">
        <v>184</v>
      </c>
      <c r="V25">
        <v>36</v>
      </c>
    </row>
    <row r="26" spans="1:22" x14ac:dyDescent="0.25">
      <c r="A26" t="s">
        <v>185</v>
      </c>
      <c r="B26" t="s">
        <v>104</v>
      </c>
      <c r="C26" t="s">
        <v>160</v>
      </c>
      <c r="D26">
        <v>30</v>
      </c>
      <c r="E26">
        <v>10</v>
      </c>
      <c r="F26">
        <v>19</v>
      </c>
      <c r="G26">
        <v>29</v>
      </c>
      <c r="H26">
        <v>7</v>
      </c>
      <c r="I26">
        <v>18</v>
      </c>
      <c r="J26">
        <v>0.97</v>
      </c>
      <c r="K26">
        <v>5</v>
      </c>
      <c r="L26">
        <v>16</v>
      </c>
      <c r="M26">
        <v>5</v>
      </c>
      <c r="N26">
        <v>13</v>
      </c>
      <c r="O26">
        <v>0</v>
      </c>
      <c r="P26">
        <v>0</v>
      </c>
      <c r="Q26">
        <v>0</v>
      </c>
      <c r="R26">
        <v>1</v>
      </c>
      <c r="S26">
        <v>107</v>
      </c>
      <c r="T26">
        <v>9.4</v>
      </c>
      <c r="U26" t="s">
        <v>186</v>
      </c>
      <c r="V26" t="s">
        <v>162</v>
      </c>
    </row>
    <row r="27" spans="1:22" x14ac:dyDescent="0.25">
      <c r="A27" t="s">
        <v>187</v>
      </c>
      <c r="B27" t="s">
        <v>103</v>
      </c>
      <c r="C27" t="s">
        <v>164</v>
      </c>
      <c r="D27">
        <v>31</v>
      </c>
      <c r="E27">
        <v>12</v>
      </c>
      <c r="F27">
        <v>17</v>
      </c>
      <c r="G27">
        <v>29</v>
      </c>
      <c r="H27">
        <v>0</v>
      </c>
      <c r="I27">
        <v>10</v>
      </c>
      <c r="J27">
        <v>0.94</v>
      </c>
      <c r="K27">
        <v>10</v>
      </c>
      <c r="L27">
        <v>18</v>
      </c>
      <c r="M27">
        <v>2</v>
      </c>
      <c r="N27">
        <v>10</v>
      </c>
      <c r="O27">
        <v>0</v>
      </c>
      <c r="P27">
        <v>1</v>
      </c>
      <c r="Q27">
        <v>0</v>
      </c>
      <c r="R27">
        <v>3</v>
      </c>
      <c r="S27">
        <v>107</v>
      </c>
      <c r="T27">
        <v>11.2</v>
      </c>
      <c r="U27" t="s">
        <v>188</v>
      </c>
      <c r="V27">
        <v>60</v>
      </c>
    </row>
    <row r="28" spans="1:22" x14ac:dyDescent="0.25">
      <c r="A28" t="s">
        <v>189</v>
      </c>
      <c r="B28" t="s">
        <v>190</v>
      </c>
      <c r="C28" t="s">
        <v>164</v>
      </c>
      <c r="D28">
        <v>23</v>
      </c>
      <c r="E28">
        <v>9</v>
      </c>
      <c r="F28">
        <v>19</v>
      </c>
      <c r="G28">
        <v>28</v>
      </c>
      <c r="H28">
        <v>4</v>
      </c>
      <c r="I28">
        <v>12</v>
      </c>
      <c r="J28">
        <v>1.22</v>
      </c>
      <c r="K28">
        <v>9</v>
      </c>
      <c r="L28">
        <v>19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61</v>
      </c>
      <c r="T28">
        <v>14.8</v>
      </c>
      <c r="U28" t="s">
        <v>191</v>
      </c>
      <c r="V28">
        <v>57.1</v>
      </c>
    </row>
    <row r="29" spans="1:22" x14ac:dyDescent="0.25">
      <c r="A29" t="s">
        <v>192</v>
      </c>
      <c r="B29" t="s">
        <v>102</v>
      </c>
      <c r="C29" t="s">
        <v>64</v>
      </c>
      <c r="D29">
        <v>31</v>
      </c>
      <c r="E29">
        <v>10</v>
      </c>
      <c r="F29">
        <v>18</v>
      </c>
      <c r="G29">
        <v>28</v>
      </c>
      <c r="H29">
        <v>2</v>
      </c>
      <c r="I29">
        <v>4</v>
      </c>
      <c r="J29">
        <v>0.9</v>
      </c>
      <c r="K29">
        <v>7</v>
      </c>
      <c r="L29">
        <v>22</v>
      </c>
      <c r="M29">
        <v>3</v>
      </c>
      <c r="N29">
        <v>6</v>
      </c>
      <c r="O29">
        <v>0</v>
      </c>
      <c r="P29">
        <v>0</v>
      </c>
      <c r="Q29">
        <v>1</v>
      </c>
      <c r="R29">
        <v>1</v>
      </c>
      <c r="S29">
        <v>64</v>
      </c>
      <c r="T29">
        <v>15.6</v>
      </c>
      <c r="U29" t="s">
        <v>193</v>
      </c>
      <c r="V29">
        <v>55.6</v>
      </c>
    </row>
    <row r="30" spans="1:22" x14ac:dyDescent="0.25">
      <c r="A30" t="s">
        <v>194</v>
      </c>
      <c r="B30" t="s">
        <v>195</v>
      </c>
      <c r="C30" t="s">
        <v>64</v>
      </c>
      <c r="D30">
        <v>21</v>
      </c>
      <c r="E30">
        <v>11</v>
      </c>
      <c r="F30">
        <v>16</v>
      </c>
      <c r="G30">
        <v>27</v>
      </c>
      <c r="H30">
        <v>3</v>
      </c>
      <c r="I30">
        <v>38</v>
      </c>
      <c r="J30">
        <v>1.29</v>
      </c>
      <c r="K30">
        <v>7</v>
      </c>
      <c r="L30">
        <v>15</v>
      </c>
      <c r="M30">
        <v>3</v>
      </c>
      <c r="N30">
        <v>11</v>
      </c>
      <c r="O30">
        <v>1</v>
      </c>
      <c r="P30">
        <v>1</v>
      </c>
      <c r="Q30">
        <v>0</v>
      </c>
      <c r="R30">
        <v>1</v>
      </c>
      <c r="S30">
        <v>61</v>
      </c>
      <c r="T30">
        <v>18</v>
      </c>
      <c r="U30" t="s">
        <v>196</v>
      </c>
      <c r="V30">
        <v>28.6</v>
      </c>
    </row>
    <row r="31" spans="1:22" x14ac:dyDescent="0.25">
      <c r="A31" t="s">
        <v>197</v>
      </c>
      <c r="B31" t="s">
        <v>66</v>
      </c>
      <c r="C31" t="s">
        <v>64</v>
      </c>
      <c r="D31">
        <v>22</v>
      </c>
      <c r="E31">
        <v>9</v>
      </c>
      <c r="F31">
        <v>18</v>
      </c>
      <c r="G31">
        <v>27</v>
      </c>
      <c r="H31">
        <v>12</v>
      </c>
      <c r="I31">
        <v>44</v>
      </c>
      <c r="J31">
        <v>1.23</v>
      </c>
      <c r="K31">
        <v>8</v>
      </c>
      <c r="L31">
        <v>20</v>
      </c>
      <c r="M31">
        <v>1</v>
      </c>
      <c r="N31">
        <v>7</v>
      </c>
      <c r="O31">
        <v>0</v>
      </c>
      <c r="P31">
        <v>0</v>
      </c>
      <c r="Q31">
        <v>0</v>
      </c>
      <c r="R31">
        <v>1</v>
      </c>
      <c r="S31">
        <v>61</v>
      </c>
      <c r="T31">
        <v>14.8</v>
      </c>
      <c r="U31" t="s">
        <v>198</v>
      </c>
      <c r="V31">
        <v>55</v>
      </c>
    </row>
    <row r="32" spans="1:22" x14ac:dyDescent="0.25">
      <c r="A32" t="s">
        <v>199</v>
      </c>
      <c r="B32" t="s">
        <v>200</v>
      </c>
      <c r="C32" t="s">
        <v>64</v>
      </c>
      <c r="D32">
        <v>24</v>
      </c>
      <c r="E32">
        <v>15</v>
      </c>
      <c r="F32">
        <v>12</v>
      </c>
      <c r="G32">
        <v>27</v>
      </c>
      <c r="H32">
        <v>0</v>
      </c>
      <c r="I32">
        <v>12</v>
      </c>
      <c r="J32">
        <v>1.1299999999999999</v>
      </c>
      <c r="K32">
        <v>11</v>
      </c>
      <c r="L32">
        <v>20</v>
      </c>
      <c r="M32">
        <v>4</v>
      </c>
      <c r="N32">
        <v>7</v>
      </c>
      <c r="O32">
        <v>0</v>
      </c>
      <c r="P32">
        <v>0</v>
      </c>
      <c r="Q32">
        <v>0</v>
      </c>
      <c r="R32">
        <v>2</v>
      </c>
      <c r="S32">
        <v>91</v>
      </c>
      <c r="T32">
        <v>16.5</v>
      </c>
      <c r="U32" t="s">
        <v>201</v>
      </c>
      <c r="V32">
        <v>64.3</v>
      </c>
    </row>
    <row r="33" spans="1:22" x14ac:dyDescent="0.25">
      <c r="A33" t="s">
        <v>202</v>
      </c>
      <c r="B33" t="s">
        <v>104</v>
      </c>
      <c r="C33" t="s">
        <v>60</v>
      </c>
      <c r="D33">
        <v>28</v>
      </c>
      <c r="E33">
        <v>5</v>
      </c>
      <c r="F33">
        <v>22</v>
      </c>
      <c r="G33">
        <v>27</v>
      </c>
      <c r="H33">
        <v>5</v>
      </c>
      <c r="I33">
        <v>13</v>
      </c>
      <c r="J33">
        <v>0.96</v>
      </c>
      <c r="K33">
        <v>4</v>
      </c>
      <c r="L33">
        <v>19</v>
      </c>
      <c r="M33">
        <v>1</v>
      </c>
      <c r="N33">
        <v>8</v>
      </c>
      <c r="O33">
        <v>0</v>
      </c>
      <c r="P33">
        <v>0</v>
      </c>
      <c r="Q33">
        <v>0</v>
      </c>
      <c r="R33">
        <v>1</v>
      </c>
      <c r="S33">
        <v>45</v>
      </c>
      <c r="T33">
        <v>11.1</v>
      </c>
      <c r="U33" t="s">
        <v>203</v>
      </c>
      <c r="V33">
        <v>47.1</v>
      </c>
    </row>
    <row r="34" spans="1:22" x14ac:dyDescent="0.25">
      <c r="A34" t="s">
        <v>204</v>
      </c>
      <c r="B34" t="s">
        <v>99</v>
      </c>
      <c r="C34" t="s">
        <v>60</v>
      </c>
      <c r="D34">
        <v>28</v>
      </c>
      <c r="E34">
        <v>11</v>
      </c>
      <c r="F34">
        <v>16</v>
      </c>
      <c r="G34">
        <v>27</v>
      </c>
      <c r="H34">
        <v>20</v>
      </c>
      <c r="I34">
        <v>2</v>
      </c>
      <c r="J34">
        <v>0.96</v>
      </c>
      <c r="K34">
        <v>7</v>
      </c>
      <c r="L34">
        <v>17</v>
      </c>
      <c r="M34">
        <v>3</v>
      </c>
      <c r="N34">
        <v>9</v>
      </c>
      <c r="O34">
        <v>1</v>
      </c>
      <c r="P34">
        <v>1</v>
      </c>
      <c r="Q34">
        <v>1</v>
      </c>
      <c r="R34">
        <v>2</v>
      </c>
      <c r="S34">
        <v>82</v>
      </c>
      <c r="T34">
        <v>13.4</v>
      </c>
      <c r="U34" t="s">
        <v>172</v>
      </c>
      <c r="V34">
        <v>52.5</v>
      </c>
    </row>
    <row r="35" spans="1:22" x14ac:dyDescent="0.25">
      <c r="A35" t="s">
        <v>205</v>
      </c>
      <c r="B35" t="s">
        <v>206</v>
      </c>
      <c r="C35" t="s">
        <v>60</v>
      </c>
      <c r="D35">
        <v>29</v>
      </c>
      <c r="E35">
        <v>12</v>
      </c>
      <c r="F35">
        <v>15</v>
      </c>
      <c r="G35">
        <v>27</v>
      </c>
      <c r="H35">
        <v>6</v>
      </c>
      <c r="I35">
        <v>8</v>
      </c>
      <c r="J35">
        <v>0.93</v>
      </c>
      <c r="K35">
        <v>6</v>
      </c>
      <c r="L35">
        <v>18</v>
      </c>
      <c r="M35">
        <v>6</v>
      </c>
      <c r="N35">
        <v>9</v>
      </c>
      <c r="O35">
        <v>0</v>
      </c>
      <c r="P35">
        <v>0</v>
      </c>
      <c r="Q35">
        <v>0</v>
      </c>
      <c r="R35">
        <v>1</v>
      </c>
      <c r="S35">
        <v>62</v>
      </c>
      <c r="T35">
        <v>19.399999999999999</v>
      </c>
      <c r="U35" t="s">
        <v>207</v>
      </c>
      <c r="V35">
        <v>53.4</v>
      </c>
    </row>
    <row r="36" spans="1:22" x14ac:dyDescent="0.25">
      <c r="A36" t="s">
        <v>208</v>
      </c>
      <c r="B36" t="s">
        <v>209</v>
      </c>
      <c r="C36" t="s">
        <v>60</v>
      </c>
      <c r="D36">
        <v>30</v>
      </c>
      <c r="E36">
        <v>9</v>
      </c>
      <c r="F36">
        <v>18</v>
      </c>
      <c r="G36">
        <v>27</v>
      </c>
      <c r="H36">
        <v>-4</v>
      </c>
      <c r="I36">
        <v>6</v>
      </c>
      <c r="J36">
        <v>0.9</v>
      </c>
      <c r="K36">
        <v>6</v>
      </c>
      <c r="L36">
        <v>16</v>
      </c>
      <c r="M36">
        <v>3</v>
      </c>
      <c r="N36">
        <v>10</v>
      </c>
      <c r="O36">
        <v>0</v>
      </c>
      <c r="P36">
        <v>1</v>
      </c>
      <c r="Q36">
        <v>0</v>
      </c>
      <c r="R36">
        <v>2</v>
      </c>
      <c r="S36">
        <v>80</v>
      </c>
      <c r="T36">
        <v>11.3</v>
      </c>
      <c r="U36" t="s">
        <v>210</v>
      </c>
      <c r="V36">
        <v>57</v>
      </c>
    </row>
    <row r="37" spans="1:22" x14ac:dyDescent="0.25">
      <c r="A37" t="s">
        <v>211</v>
      </c>
      <c r="B37" t="s">
        <v>66</v>
      </c>
      <c r="C37" t="s">
        <v>160</v>
      </c>
      <c r="D37">
        <v>23</v>
      </c>
      <c r="E37">
        <v>13</v>
      </c>
      <c r="F37">
        <v>13</v>
      </c>
      <c r="G37">
        <v>26</v>
      </c>
      <c r="H37">
        <v>6</v>
      </c>
      <c r="I37">
        <v>6</v>
      </c>
      <c r="J37">
        <v>1.1299999999999999</v>
      </c>
      <c r="K37">
        <v>10</v>
      </c>
      <c r="L37">
        <v>16</v>
      </c>
      <c r="M37">
        <v>3</v>
      </c>
      <c r="N37">
        <v>10</v>
      </c>
      <c r="O37">
        <v>0</v>
      </c>
      <c r="P37">
        <v>0</v>
      </c>
      <c r="Q37">
        <v>0</v>
      </c>
      <c r="R37">
        <v>3</v>
      </c>
      <c r="S37">
        <v>64</v>
      </c>
      <c r="T37">
        <v>20.3</v>
      </c>
      <c r="U37" t="s">
        <v>212</v>
      </c>
      <c r="V37" t="s">
        <v>162</v>
      </c>
    </row>
    <row r="38" spans="1:22" x14ac:dyDescent="0.25">
      <c r="A38" t="s">
        <v>213</v>
      </c>
      <c r="B38" t="s">
        <v>76</v>
      </c>
      <c r="C38" t="s">
        <v>64</v>
      </c>
      <c r="D38">
        <v>30</v>
      </c>
      <c r="E38">
        <v>18</v>
      </c>
      <c r="F38">
        <v>8</v>
      </c>
      <c r="G38">
        <v>26</v>
      </c>
      <c r="H38">
        <v>2</v>
      </c>
      <c r="I38">
        <v>12</v>
      </c>
      <c r="J38">
        <v>0.87</v>
      </c>
      <c r="K38">
        <v>7</v>
      </c>
      <c r="L38">
        <v>12</v>
      </c>
      <c r="M38">
        <v>11</v>
      </c>
      <c r="N38">
        <v>14</v>
      </c>
      <c r="O38">
        <v>0</v>
      </c>
      <c r="P38">
        <v>0</v>
      </c>
      <c r="Q38">
        <v>0</v>
      </c>
      <c r="R38">
        <v>1</v>
      </c>
      <c r="S38">
        <v>88</v>
      </c>
      <c r="T38">
        <v>20.5</v>
      </c>
      <c r="U38" t="s">
        <v>214</v>
      </c>
      <c r="V38">
        <v>54.8</v>
      </c>
    </row>
    <row r="39" spans="1:22" x14ac:dyDescent="0.25">
      <c r="A39" t="s">
        <v>215</v>
      </c>
      <c r="B39" t="s">
        <v>72</v>
      </c>
      <c r="C39" t="s">
        <v>160</v>
      </c>
      <c r="D39">
        <v>30</v>
      </c>
      <c r="E39">
        <v>4</v>
      </c>
      <c r="F39">
        <v>22</v>
      </c>
      <c r="G39">
        <v>26</v>
      </c>
      <c r="H39">
        <v>11</v>
      </c>
      <c r="I39">
        <v>8</v>
      </c>
      <c r="J39">
        <v>0.87</v>
      </c>
      <c r="K39">
        <v>3</v>
      </c>
      <c r="L39">
        <v>16</v>
      </c>
      <c r="M39">
        <v>1</v>
      </c>
      <c r="N39">
        <v>10</v>
      </c>
      <c r="O39">
        <v>0</v>
      </c>
      <c r="P39">
        <v>0</v>
      </c>
      <c r="Q39">
        <v>0</v>
      </c>
      <c r="R39">
        <v>2</v>
      </c>
      <c r="S39">
        <v>81</v>
      </c>
      <c r="T39">
        <v>4.9000000000000004</v>
      </c>
      <c r="U39" t="s">
        <v>216</v>
      </c>
      <c r="V39" t="s">
        <v>162</v>
      </c>
    </row>
    <row r="40" spans="1:22" x14ac:dyDescent="0.25">
      <c r="A40" t="s">
        <v>217</v>
      </c>
      <c r="B40" t="s">
        <v>68</v>
      </c>
      <c r="C40" t="s">
        <v>164</v>
      </c>
      <c r="D40">
        <v>30</v>
      </c>
      <c r="E40">
        <v>14</v>
      </c>
      <c r="F40">
        <v>12</v>
      </c>
      <c r="G40">
        <v>26</v>
      </c>
      <c r="H40">
        <v>22</v>
      </c>
      <c r="I40">
        <v>29</v>
      </c>
      <c r="J40">
        <v>0.87</v>
      </c>
      <c r="K40">
        <v>13</v>
      </c>
      <c r="L40">
        <v>23</v>
      </c>
      <c r="M40">
        <v>1</v>
      </c>
      <c r="N40">
        <v>3</v>
      </c>
      <c r="O40">
        <v>0</v>
      </c>
      <c r="P40">
        <v>0</v>
      </c>
      <c r="Q40">
        <v>1</v>
      </c>
      <c r="R40">
        <v>4</v>
      </c>
      <c r="S40">
        <v>103</v>
      </c>
      <c r="T40">
        <v>13.6</v>
      </c>
      <c r="U40" t="s">
        <v>218</v>
      </c>
      <c r="V40">
        <v>46.6</v>
      </c>
    </row>
    <row r="41" spans="1:22" x14ac:dyDescent="0.25">
      <c r="A41" t="s">
        <v>219</v>
      </c>
      <c r="B41" t="s">
        <v>157</v>
      </c>
      <c r="C41" t="s">
        <v>160</v>
      </c>
      <c r="D41">
        <v>30</v>
      </c>
      <c r="E41">
        <v>2</v>
      </c>
      <c r="F41">
        <v>24</v>
      </c>
      <c r="G41">
        <v>26</v>
      </c>
      <c r="H41">
        <v>9</v>
      </c>
      <c r="I41">
        <v>16</v>
      </c>
      <c r="J41">
        <v>0.87</v>
      </c>
      <c r="K41">
        <v>2</v>
      </c>
      <c r="L41">
        <v>13</v>
      </c>
      <c r="M41">
        <v>0</v>
      </c>
      <c r="N41">
        <v>12</v>
      </c>
      <c r="O41">
        <v>0</v>
      </c>
      <c r="P41">
        <v>1</v>
      </c>
      <c r="Q41">
        <v>0</v>
      </c>
      <c r="R41">
        <v>0</v>
      </c>
      <c r="S41">
        <v>67</v>
      </c>
      <c r="T41">
        <v>3</v>
      </c>
      <c r="U41" t="s">
        <v>220</v>
      </c>
      <c r="V41" t="s">
        <v>162</v>
      </c>
    </row>
    <row r="42" spans="1:22" x14ac:dyDescent="0.25">
      <c r="A42" t="s">
        <v>221</v>
      </c>
      <c r="B42" t="s">
        <v>63</v>
      </c>
      <c r="C42" t="s">
        <v>160</v>
      </c>
      <c r="D42">
        <v>31</v>
      </c>
      <c r="E42">
        <v>6</v>
      </c>
      <c r="F42">
        <v>20</v>
      </c>
      <c r="G42">
        <v>26</v>
      </c>
      <c r="H42">
        <v>11</v>
      </c>
      <c r="I42">
        <v>4</v>
      </c>
      <c r="J42">
        <v>0.84</v>
      </c>
      <c r="K42">
        <v>3</v>
      </c>
      <c r="L42">
        <v>17</v>
      </c>
      <c r="M42">
        <v>3</v>
      </c>
      <c r="N42">
        <v>8</v>
      </c>
      <c r="O42">
        <v>0</v>
      </c>
      <c r="P42">
        <v>1</v>
      </c>
      <c r="Q42">
        <v>0</v>
      </c>
      <c r="R42">
        <v>1</v>
      </c>
      <c r="S42">
        <v>73</v>
      </c>
      <c r="T42">
        <v>8.1999999999999993</v>
      </c>
      <c r="U42" t="s">
        <v>222</v>
      </c>
      <c r="V42" t="s">
        <v>162</v>
      </c>
    </row>
    <row r="43" spans="1:22" x14ac:dyDescent="0.25">
      <c r="A43" t="s">
        <v>223</v>
      </c>
      <c r="B43" t="s">
        <v>206</v>
      </c>
      <c r="C43" t="s">
        <v>64</v>
      </c>
      <c r="D43">
        <v>23</v>
      </c>
      <c r="E43">
        <v>10</v>
      </c>
      <c r="F43">
        <v>15</v>
      </c>
      <c r="G43">
        <v>25</v>
      </c>
      <c r="H43">
        <v>7</v>
      </c>
      <c r="I43">
        <v>14</v>
      </c>
      <c r="J43">
        <v>1.0900000000000001</v>
      </c>
      <c r="K43">
        <v>7</v>
      </c>
      <c r="L43">
        <v>18</v>
      </c>
      <c r="M43">
        <v>3</v>
      </c>
      <c r="N43">
        <v>7</v>
      </c>
      <c r="O43">
        <v>0</v>
      </c>
      <c r="P43">
        <v>0</v>
      </c>
      <c r="Q43">
        <v>0</v>
      </c>
      <c r="R43">
        <v>3</v>
      </c>
      <c r="S43">
        <v>59</v>
      </c>
      <c r="T43">
        <v>17</v>
      </c>
      <c r="U43" t="s">
        <v>224</v>
      </c>
      <c r="V43" t="s">
        <v>162</v>
      </c>
    </row>
    <row r="44" spans="1:22" x14ac:dyDescent="0.25">
      <c r="A44" t="s">
        <v>225</v>
      </c>
      <c r="B44" t="s">
        <v>226</v>
      </c>
      <c r="C44" t="s">
        <v>164</v>
      </c>
      <c r="D44">
        <v>26</v>
      </c>
      <c r="E44">
        <v>7</v>
      </c>
      <c r="F44">
        <v>18</v>
      </c>
      <c r="G44">
        <v>25</v>
      </c>
      <c r="H44">
        <v>-7</v>
      </c>
      <c r="I44">
        <v>4</v>
      </c>
      <c r="J44">
        <v>0.96</v>
      </c>
      <c r="K44">
        <v>5</v>
      </c>
      <c r="L44">
        <v>16</v>
      </c>
      <c r="M44">
        <v>2</v>
      </c>
      <c r="N44">
        <v>9</v>
      </c>
      <c r="O44">
        <v>0</v>
      </c>
      <c r="P44">
        <v>0</v>
      </c>
      <c r="Q44">
        <v>0</v>
      </c>
      <c r="R44">
        <v>2</v>
      </c>
      <c r="S44">
        <v>94</v>
      </c>
      <c r="T44">
        <v>7.5</v>
      </c>
      <c r="U44" t="s">
        <v>227</v>
      </c>
      <c r="V44">
        <v>66.7</v>
      </c>
    </row>
    <row r="45" spans="1:22" x14ac:dyDescent="0.25">
      <c r="A45" t="s">
        <v>228</v>
      </c>
      <c r="B45" t="s">
        <v>104</v>
      </c>
      <c r="C45" t="s">
        <v>60</v>
      </c>
      <c r="D45">
        <v>26</v>
      </c>
      <c r="E45">
        <v>13</v>
      </c>
      <c r="F45">
        <v>12</v>
      </c>
      <c r="G45">
        <v>25</v>
      </c>
      <c r="H45">
        <v>0</v>
      </c>
      <c r="I45">
        <v>10</v>
      </c>
      <c r="J45">
        <v>0.96</v>
      </c>
      <c r="K45">
        <v>9</v>
      </c>
      <c r="L45">
        <v>17</v>
      </c>
      <c r="M45">
        <v>4</v>
      </c>
      <c r="N45">
        <v>8</v>
      </c>
      <c r="O45">
        <v>0</v>
      </c>
      <c r="P45">
        <v>0</v>
      </c>
      <c r="Q45">
        <v>2</v>
      </c>
      <c r="R45">
        <v>3</v>
      </c>
      <c r="S45">
        <v>81</v>
      </c>
      <c r="T45">
        <v>16.100000000000001</v>
      </c>
      <c r="U45" t="s">
        <v>229</v>
      </c>
      <c r="V45">
        <v>57.1</v>
      </c>
    </row>
    <row r="46" spans="1:22" x14ac:dyDescent="0.25">
      <c r="A46" t="s">
        <v>230</v>
      </c>
      <c r="B46" t="s">
        <v>103</v>
      </c>
      <c r="C46" t="s">
        <v>60</v>
      </c>
      <c r="D46">
        <v>27</v>
      </c>
      <c r="E46">
        <v>9</v>
      </c>
      <c r="F46">
        <v>16</v>
      </c>
      <c r="G46">
        <v>25</v>
      </c>
      <c r="H46">
        <v>2</v>
      </c>
      <c r="I46">
        <v>4</v>
      </c>
      <c r="J46">
        <v>0.93</v>
      </c>
      <c r="K46">
        <v>7</v>
      </c>
      <c r="L46">
        <v>16</v>
      </c>
      <c r="M46">
        <v>2</v>
      </c>
      <c r="N46">
        <v>8</v>
      </c>
      <c r="O46">
        <v>0</v>
      </c>
      <c r="P46">
        <v>1</v>
      </c>
      <c r="Q46">
        <v>0</v>
      </c>
      <c r="R46">
        <v>0</v>
      </c>
      <c r="S46">
        <v>68</v>
      </c>
      <c r="T46">
        <v>13.2</v>
      </c>
      <c r="U46" t="s">
        <v>231</v>
      </c>
      <c r="V46">
        <v>50</v>
      </c>
    </row>
    <row r="47" spans="1:22" x14ac:dyDescent="0.25">
      <c r="A47" t="s">
        <v>232</v>
      </c>
      <c r="B47" t="s">
        <v>59</v>
      </c>
      <c r="C47" t="s">
        <v>60</v>
      </c>
      <c r="D47">
        <v>28</v>
      </c>
      <c r="E47">
        <v>3</v>
      </c>
      <c r="F47">
        <v>22</v>
      </c>
      <c r="G47">
        <v>25</v>
      </c>
      <c r="H47">
        <v>0</v>
      </c>
      <c r="I47">
        <v>4</v>
      </c>
      <c r="J47">
        <v>0.89</v>
      </c>
      <c r="K47">
        <v>3</v>
      </c>
      <c r="L47">
        <v>9</v>
      </c>
      <c r="M47">
        <v>0</v>
      </c>
      <c r="N47">
        <v>14</v>
      </c>
      <c r="O47">
        <v>0</v>
      </c>
      <c r="P47">
        <v>2</v>
      </c>
      <c r="Q47">
        <v>0</v>
      </c>
      <c r="R47">
        <v>0</v>
      </c>
      <c r="S47">
        <v>65</v>
      </c>
      <c r="T47">
        <v>4.5999999999999996</v>
      </c>
      <c r="U47" t="s">
        <v>233</v>
      </c>
      <c r="V47">
        <v>38.700000000000003</v>
      </c>
    </row>
    <row r="48" spans="1:22" x14ac:dyDescent="0.25">
      <c r="A48" t="s">
        <v>234</v>
      </c>
      <c r="B48" t="s">
        <v>235</v>
      </c>
      <c r="C48" t="s">
        <v>60</v>
      </c>
      <c r="D48">
        <v>29</v>
      </c>
      <c r="E48">
        <v>11</v>
      </c>
      <c r="F48">
        <v>14</v>
      </c>
      <c r="G48">
        <v>25</v>
      </c>
      <c r="H48">
        <v>-6</v>
      </c>
      <c r="I48">
        <v>12</v>
      </c>
      <c r="J48">
        <v>0.86</v>
      </c>
      <c r="K48">
        <v>9</v>
      </c>
      <c r="L48">
        <v>18</v>
      </c>
      <c r="M48">
        <v>2</v>
      </c>
      <c r="N48">
        <v>7</v>
      </c>
      <c r="O48">
        <v>0</v>
      </c>
      <c r="P48">
        <v>0</v>
      </c>
      <c r="Q48">
        <v>0</v>
      </c>
      <c r="R48">
        <v>0</v>
      </c>
      <c r="S48">
        <v>78</v>
      </c>
      <c r="T48">
        <v>14.1</v>
      </c>
      <c r="U48" t="s">
        <v>236</v>
      </c>
      <c r="V48">
        <v>61.6</v>
      </c>
    </row>
    <row r="49" spans="1:22" x14ac:dyDescent="0.25">
      <c r="A49" t="s">
        <v>237</v>
      </c>
      <c r="B49" t="s">
        <v>101</v>
      </c>
      <c r="C49" t="s">
        <v>60</v>
      </c>
      <c r="D49">
        <v>29</v>
      </c>
      <c r="E49">
        <v>9</v>
      </c>
      <c r="F49">
        <v>16</v>
      </c>
      <c r="G49">
        <v>25</v>
      </c>
      <c r="H49">
        <v>5</v>
      </c>
      <c r="I49">
        <v>6</v>
      </c>
      <c r="J49">
        <v>0.86</v>
      </c>
      <c r="K49">
        <v>7</v>
      </c>
      <c r="L49">
        <v>18</v>
      </c>
      <c r="M49">
        <v>1</v>
      </c>
      <c r="N49">
        <v>5</v>
      </c>
      <c r="O49">
        <v>1</v>
      </c>
      <c r="P49">
        <v>2</v>
      </c>
      <c r="Q49">
        <v>0</v>
      </c>
      <c r="R49">
        <v>1</v>
      </c>
      <c r="S49">
        <v>69</v>
      </c>
      <c r="T49">
        <v>13</v>
      </c>
      <c r="U49" t="s">
        <v>238</v>
      </c>
      <c r="V49">
        <v>51.9</v>
      </c>
    </row>
    <row r="50" spans="1:22" x14ac:dyDescent="0.25">
      <c r="A50" t="s">
        <v>239</v>
      </c>
      <c r="B50" t="s">
        <v>70</v>
      </c>
      <c r="C50" t="s">
        <v>64</v>
      </c>
      <c r="D50">
        <v>30</v>
      </c>
      <c r="E50">
        <v>9</v>
      </c>
      <c r="F50">
        <v>16</v>
      </c>
      <c r="G50">
        <v>25</v>
      </c>
      <c r="H50">
        <v>0</v>
      </c>
      <c r="I50">
        <v>26</v>
      </c>
      <c r="J50">
        <v>0.83</v>
      </c>
      <c r="K50">
        <v>9</v>
      </c>
      <c r="L50">
        <v>21</v>
      </c>
      <c r="M50">
        <v>0</v>
      </c>
      <c r="N50">
        <v>4</v>
      </c>
      <c r="O50">
        <v>0</v>
      </c>
      <c r="P50">
        <v>0</v>
      </c>
      <c r="Q50">
        <v>0</v>
      </c>
      <c r="R50">
        <v>1</v>
      </c>
      <c r="S50">
        <v>50</v>
      </c>
      <c r="T50">
        <v>18</v>
      </c>
      <c r="U50" t="s">
        <v>147</v>
      </c>
      <c r="V50">
        <v>0</v>
      </c>
    </row>
    <row r="51" spans="1:22" x14ac:dyDescent="0.25">
      <c r="A51" t="s">
        <v>240</v>
      </c>
      <c r="B51" t="s">
        <v>76</v>
      </c>
      <c r="C51" t="s">
        <v>60</v>
      </c>
      <c r="D51">
        <v>30</v>
      </c>
      <c r="E51">
        <v>7</v>
      </c>
      <c r="F51">
        <v>18</v>
      </c>
      <c r="G51">
        <v>25</v>
      </c>
      <c r="H51">
        <v>1</v>
      </c>
      <c r="I51">
        <v>6</v>
      </c>
      <c r="J51">
        <v>0.83</v>
      </c>
      <c r="K51">
        <v>3</v>
      </c>
      <c r="L51">
        <v>13</v>
      </c>
      <c r="M51">
        <v>4</v>
      </c>
      <c r="N51">
        <v>11</v>
      </c>
      <c r="O51">
        <v>0</v>
      </c>
      <c r="P51">
        <v>1</v>
      </c>
      <c r="Q51">
        <v>0</v>
      </c>
      <c r="R51">
        <v>0</v>
      </c>
      <c r="S51">
        <v>84</v>
      </c>
      <c r="T51">
        <v>8.3000000000000007</v>
      </c>
      <c r="U51" t="s">
        <v>241</v>
      </c>
      <c r="V51">
        <v>50.6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4a503f-54e7-4b80-aab7-4fd1685cf1ad">
      <Terms xmlns="http://schemas.microsoft.com/office/infopath/2007/PartnerControls"/>
    </lcf76f155ced4ddcb4097134ff3c332f>
    <TaxCatchAll xmlns="d0d11377-6e53-4047-bcf7-150cbceef7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C3809F7784D4F875D6AD95BF9F2BF" ma:contentTypeVersion="19" ma:contentTypeDescription="Create a new document." ma:contentTypeScope="" ma:versionID="139861338b517211942842c8de360d79">
  <xsd:schema xmlns:xsd="http://www.w3.org/2001/XMLSchema" xmlns:xs="http://www.w3.org/2001/XMLSchema" xmlns:p="http://schemas.microsoft.com/office/2006/metadata/properties" xmlns:ns2="f04a503f-54e7-4b80-aab7-4fd1685cf1ad" xmlns:ns3="d0d11377-6e53-4047-bcf7-150cbceef7f3" targetNamespace="http://schemas.microsoft.com/office/2006/metadata/properties" ma:root="true" ma:fieldsID="9de2fad13b9b30d9957e6a3d08bc8212" ns2:_="" ns3:_="">
    <xsd:import namespace="f04a503f-54e7-4b80-aab7-4fd1685cf1ad"/>
    <xsd:import namespace="d0d11377-6e53-4047-bcf7-150cbceef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a503f-54e7-4b80-aab7-4fd1685cf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1377-6e53-4047-bcf7-150cbceef7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62ec177-cc64-4e1e-b0c8-3c31768da3ca}" ma:internalName="TaxCatchAll" ma:showField="CatchAllData" ma:web="d0d11377-6e53-4047-bcf7-150cbceef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3C7E8-AA34-4DA3-8215-27D902035CC3}">
  <ds:schemaRefs>
    <ds:schemaRef ds:uri="http://www.w3.org/XML/1998/namespace"/>
    <ds:schemaRef ds:uri="d0d11377-6e53-4047-bcf7-150cbceef7f3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f04a503f-54e7-4b80-aab7-4fd1685cf1ad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1B47CA8-6BF1-474C-A942-9EA911413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a503f-54e7-4b80-aab7-4fd1685cf1ad"/>
    <ds:schemaRef ds:uri="d0d11377-6e53-4047-bcf7-150cbceef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3115CD-7340-43A0-961F-3D0C3B7D85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PE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Monahan, William E CDT 2027</cp:lastModifiedBy>
  <cp:revision/>
  <dcterms:created xsi:type="dcterms:W3CDTF">2021-12-21T19:45:34Z</dcterms:created>
  <dcterms:modified xsi:type="dcterms:W3CDTF">2025-01-15T12:47:54Z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0x010100E46C3809F7784D4F875D6AD95BF9F2BF</vt:lpwstr>
  </property>
  <property fmtid="{D5CDD505-2E9C-101B-9397-08002B2CF9AE}" pid="3" name="MediaServiceImageTags">
    <vt:lpwstr/>
  </property>
</Properties>
</file>