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monahan\Downloads\"/>
    </mc:Choice>
  </mc:AlternateContent>
  <xr:revisionPtr revIDLastSave="0" documentId="13_ncr:1_{EB50A756-BD16-4E47-B292-34CB76181202}" xr6:coauthVersionLast="47" xr6:coauthVersionMax="47" xr10:uidLastSave="{00000000-0000-0000-0000-000000000000}"/>
  <bookViews>
    <workbookView xWindow="28695" yWindow="0" windowWidth="14610" windowHeight="15585" activeTab="1" xr2:uid="{ED82B827-712B-40DD-A6B7-24AEB2398CF6}"/>
  </bookViews>
  <sheets>
    <sheet name="Tension Design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4" i="4"/>
  <c r="E3" i="4"/>
  <c r="F12" i="3"/>
  <c r="F11" i="3"/>
  <c r="I10" i="3"/>
  <c r="I13" i="3"/>
  <c r="I14" i="3"/>
  <c r="I15" i="3"/>
  <c r="I16" i="3"/>
  <c r="I17" i="3"/>
  <c r="I18" i="3"/>
  <c r="I19" i="3"/>
  <c r="I20" i="3"/>
  <c r="I21" i="3"/>
  <c r="I22" i="3"/>
  <c r="I23" i="3"/>
  <c r="I24" i="3"/>
  <c r="I9" i="3"/>
  <c r="L16" i="3"/>
  <c r="C24" i="3"/>
  <c r="D24" i="3" s="1"/>
  <c r="E24" i="3" s="1"/>
  <c r="C23" i="3"/>
  <c r="D23" i="3" s="1"/>
  <c r="E23" i="3" s="1"/>
  <c r="C22" i="3"/>
  <c r="D22" i="3" s="1"/>
  <c r="E22" i="3" s="1"/>
  <c r="C21" i="3"/>
  <c r="D21" i="3" s="1"/>
  <c r="C20" i="3"/>
  <c r="D20" i="3" s="1"/>
  <c r="C19" i="3"/>
  <c r="D19" i="3" s="1"/>
  <c r="C18" i="3"/>
  <c r="D18" i="3" s="1"/>
  <c r="E18" i="3" s="1"/>
  <c r="C17" i="3"/>
  <c r="D17" i="3" s="1"/>
  <c r="C16" i="3"/>
  <c r="D16" i="3" s="1"/>
  <c r="E16" i="3" s="1"/>
  <c r="C15" i="3"/>
  <c r="D15" i="3" s="1"/>
  <c r="C14" i="3"/>
  <c r="D14" i="3" s="1"/>
  <c r="C13" i="3"/>
  <c r="D13" i="3" s="1"/>
  <c r="E13" i="3" s="1"/>
  <c r="F13" i="3" s="1"/>
  <c r="G13" i="3" s="1"/>
  <c r="C12" i="3"/>
  <c r="D12" i="3" s="1"/>
  <c r="C11" i="3"/>
  <c r="D11" i="3" s="1"/>
  <c r="C10" i="3"/>
  <c r="D10" i="3" s="1"/>
  <c r="C9" i="3"/>
  <c r="D9" i="3" s="1"/>
  <c r="E9" i="3" s="1"/>
  <c r="L17" i="3"/>
  <c r="L15" i="3"/>
  <c r="F9" i="3" l="1"/>
  <c r="G9" i="3" s="1"/>
  <c r="F22" i="3"/>
  <c r="G22" i="3" s="1"/>
  <c r="F18" i="3"/>
  <c r="G18" i="3" s="1"/>
  <c r="F23" i="3"/>
  <c r="G23" i="3" s="1"/>
  <c r="F16" i="3"/>
  <c r="G16" i="3" s="1"/>
  <c r="F24" i="3"/>
  <c r="G24" i="3" s="1"/>
  <c r="E19" i="3"/>
  <c r="E20" i="3"/>
  <c r="E21" i="3"/>
  <c r="E17" i="3"/>
  <c r="H18" i="3"/>
  <c r="H22" i="3"/>
  <c r="E12" i="3"/>
  <c r="E14" i="3"/>
  <c r="E15" i="3"/>
  <c r="H23" i="3" l="1"/>
  <c r="H24" i="3"/>
  <c r="H16" i="3"/>
  <c r="H9" i="3"/>
  <c r="F15" i="3"/>
  <c r="G15" i="3" s="1"/>
  <c r="F14" i="3"/>
  <c r="G14" i="3" s="1"/>
  <c r="F17" i="3"/>
  <c r="G17" i="3" s="1"/>
  <c r="F21" i="3"/>
  <c r="G21" i="3" s="1"/>
  <c r="F19" i="3"/>
  <c r="G19" i="3" s="1"/>
  <c r="G12" i="3"/>
  <c r="F20" i="3"/>
  <c r="G20" i="3" s="1"/>
  <c r="H13" i="3"/>
  <c r="H14" i="3" l="1"/>
  <c r="H21" i="3"/>
  <c r="H12" i="3"/>
  <c r="I12" i="3" s="1"/>
  <c r="H17" i="3"/>
  <c r="H15" i="3"/>
  <c r="H20" i="3"/>
  <c r="H19" i="3"/>
  <c r="E11" i="3"/>
  <c r="E10" i="3"/>
  <c r="F10" i="3" l="1"/>
  <c r="G10" i="3" s="1"/>
  <c r="G11" i="3"/>
  <c r="H10" i="3" l="1"/>
  <c r="H11" i="3"/>
  <c r="I11" i="3" s="1"/>
</calcChain>
</file>

<file path=xl/sharedStrings.xml><?xml version="1.0" encoding="utf-8"?>
<sst xmlns="http://schemas.openxmlformats.org/spreadsheetml/2006/main" count="47" uniqueCount="47">
  <si>
    <t>Member</t>
  </si>
  <si>
    <t>psi</t>
  </si>
  <si>
    <t>AB</t>
  </si>
  <si>
    <r>
      <t>Required A (in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</si>
  <si>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</rPr>
      <t>y</t>
    </r>
  </si>
  <si>
    <t>FSy</t>
  </si>
  <si>
    <t>for yielding</t>
  </si>
  <si>
    <t>Required d (in)</t>
  </si>
  <si>
    <t>Design d (in)</t>
  </si>
  <si>
    <t>ENTER VALUES IN YELLOW CELLS ONLY</t>
  </si>
  <si>
    <t>BC</t>
  </si>
  <si>
    <t>CD</t>
  </si>
  <si>
    <t>Internal Force (lb)</t>
  </si>
  <si>
    <t>TENSION MEMBER DESIGN CHECKER</t>
  </si>
  <si>
    <t>Actual Stress (psi)</t>
  </si>
  <si>
    <r>
      <t>Section Size A (in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</si>
  <si>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NOTES</t>
  </si>
  <si>
    <t>1/16</t>
  </si>
  <si>
    <t>d (in)</t>
  </si>
  <si>
    <t>1/8</t>
  </si>
  <si>
    <t>1/4</t>
  </si>
  <si>
    <r>
      <t>A (in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</si>
  <si>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Selected Section Size (in)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</si>
  <si>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</si>
  <si>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</si>
  <si>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</si>
  <si>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</si>
  <si>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</si>
  <si>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</si>
  <si>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</si>
  <si>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</si>
  <si>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</si>
  <si>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2) You may need to manually adjust COL 6 to match with the nearest available section size</t>
  </si>
  <si>
    <t xml:space="preserve">1) COL 5 designs d automatically rounds up to the nearest 1/16 in. </t>
  </si>
  <si>
    <t>(see note 1)</t>
  </si>
  <si>
    <t>(see note 2)</t>
  </si>
  <si>
    <t>AVAILABLE SIZES</t>
  </si>
  <si>
    <t>3) COL 7 is based on the size in COL 6</t>
  </si>
  <si>
    <t>(see note 3)</t>
  </si>
  <si>
    <t>Check Stress Actual &lt; Allow.</t>
  </si>
  <si>
    <t>Data Point</t>
  </si>
  <si>
    <t>Load (kN)</t>
  </si>
  <si>
    <t>Deformation (mm)</t>
  </si>
  <si>
    <t>Axial Stress (Mpa)</t>
  </si>
  <si>
    <t>Axial Strain (10^-6)</t>
  </si>
  <si>
    <t>avg diameter (mm)</t>
  </si>
  <si>
    <t>initial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</si>
</sst>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\ ??/16"/>
    <numFmt numFmtId="166" formatCode="0.000"/>
    <numFmt numFmtId="167" formatCode="0.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3" fillId="6" borderId="1" xfId="0" applyFont="1" applyFill="1" applyBorder="1" applyAlignment="1">
      <alignment horizontal="right"/>
    </xf>
    <xf numFmtId="0" fontId="5" fillId="0" borderId="0" xfId="0" applyFont="1"/>
    <xf numFmtId="0" fontId="1" fillId="2" borderId="0" xfId="0" applyFont="1" applyFill="1"/>
    <xf numFmtId="0" fontId="0" fillId="2" borderId="0" xfId="0" applyFill="1"/>
    <xf numFmtId="166" fontId="0" fillId="4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67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/>
    <xf numFmtId="0" fontId="0" fillId="0" borderId="6" xfId="0" quotePrefix="1" applyBorder="1" applyAlignment="1">
      <alignment horizontal="center"/>
    </xf>
    <xf numFmtId="0" fontId="0" fillId="0" borderId="7" xfId="0" applyBorder="1"/>
    <xf numFmtId="0" fontId="0" fillId="0" borderId="0" xfId="0" quotePrefix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5067-A07C-4166-9A01-55801961847F}">
  <dimension ref="A1:L25"/>
  <sheetViews>
    <sheetView zoomScale="90" zoomScaleNormal="90" workbookViewId="0">
      <selection activeCell="B11" sqref="B11"/>
    </sheetView>
  </sheetViews>
  <sheetFormatPr defaultRowHeight="14.4" x14ac:dyDescent="0.3"/>
  <cols>
    <col min="1" max="1" width="11" customWidth="1"/>
    <col min="2" max="4" width="12.88671875" customWidth="1"/>
    <col min="5" max="5" width="12.5546875" customWidth="1"/>
    <col min="6" max="6" width="17.33203125" customWidth="1"/>
    <col min="7" max="7" width="13.44140625" customWidth="1"/>
    <col min="8" max="8" width="12.88671875" customWidth="1"/>
    <col min="9" max="9" width="14.88671875" customWidth="1"/>
    <col min="10" max="10" width="12.88671875" customWidth="1"/>
    <col min="11" max="11" width="8.6640625" customWidth="1"/>
  </cols>
  <sheetData>
    <row r="1" spans="1:12" ht="18" x14ac:dyDescent="0.35">
      <c r="A1" s="7" t="s">
        <v>13</v>
      </c>
    </row>
    <row r="2" spans="1:12" x14ac:dyDescent="0.3">
      <c r="A2" s="8" t="s">
        <v>9</v>
      </c>
      <c r="B2" s="9"/>
      <c r="C2" s="9"/>
    </row>
    <row r="4" spans="1:12" ht="15.6" x14ac:dyDescent="0.35">
      <c r="A4" s="6" t="s">
        <v>4</v>
      </c>
      <c r="B4" s="2">
        <v>975</v>
      </c>
      <c r="C4" s="5" t="s">
        <v>1</v>
      </c>
    </row>
    <row r="5" spans="1:12" x14ac:dyDescent="0.3">
      <c r="A5" s="4" t="s">
        <v>5</v>
      </c>
      <c r="B5" s="2">
        <v>1.5</v>
      </c>
      <c r="C5" s="5" t="s">
        <v>6</v>
      </c>
    </row>
    <row r="6" spans="1:12" x14ac:dyDescent="0.3">
      <c r="A6" s="24"/>
      <c r="B6" s="1"/>
      <c r="E6" s="27" t="s">
        <v>34</v>
      </c>
      <c r="F6" s="28" t="s">
        <v>35</v>
      </c>
      <c r="G6" s="35" t="s">
        <v>38</v>
      </c>
    </row>
    <row r="7" spans="1:12" x14ac:dyDescent="0.3">
      <c r="A7" s="29" t="s">
        <v>23</v>
      </c>
      <c r="B7" s="29" t="s">
        <v>24</v>
      </c>
      <c r="C7" s="29" t="s">
        <v>25</v>
      </c>
      <c r="D7" s="29" t="s">
        <v>26</v>
      </c>
      <c r="E7" s="30" t="s">
        <v>27</v>
      </c>
      <c r="F7" s="31" t="s">
        <v>28</v>
      </c>
      <c r="G7" s="34" t="s">
        <v>29</v>
      </c>
      <c r="H7" s="29" t="s">
        <v>30</v>
      </c>
      <c r="I7" s="29" t="s">
        <v>31</v>
      </c>
      <c r="J7" s="29"/>
    </row>
    <row r="8" spans="1:12" ht="30.9" customHeight="1" x14ac:dyDescent="0.3">
      <c r="A8" s="11" t="s">
        <v>0</v>
      </c>
      <c r="B8" s="11" t="s">
        <v>12</v>
      </c>
      <c r="C8" s="11" t="s">
        <v>3</v>
      </c>
      <c r="D8" s="11" t="s">
        <v>7</v>
      </c>
      <c r="E8" s="11" t="s">
        <v>8</v>
      </c>
      <c r="F8" s="11" t="s">
        <v>22</v>
      </c>
      <c r="G8" s="11" t="s">
        <v>15</v>
      </c>
      <c r="H8" s="11" t="s">
        <v>14</v>
      </c>
      <c r="I8" s="11" t="s">
        <v>39</v>
      </c>
      <c r="K8" s="15" t="s">
        <v>16</v>
      </c>
    </row>
    <row r="9" spans="1:12" x14ac:dyDescent="0.3">
      <c r="A9" s="2" t="s">
        <v>2</v>
      </c>
      <c r="B9" s="2">
        <v>2</v>
      </c>
      <c r="C9" s="3">
        <f>B9/($B$4/$B$5)</f>
        <v>3.0769230769230769E-3</v>
      </c>
      <c r="D9" s="10">
        <f>SQRT(C9)</f>
        <v>5.5470019622522911E-2</v>
      </c>
      <c r="E9" s="13">
        <f>CEILING(D9,1/16)</f>
        <v>6.25E-2</v>
      </c>
      <c r="F9" s="23">
        <f>E9</f>
        <v>6.25E-2</v>
      </c>
      <c r="G9" s="14">
        <f>F9^2</f>
        <v>3.90625E-3</v>
      </c>
      <c r="H9" s="10">
        <f t="shared" ref="H9:H24" si="0">B9/G9</f>
        <v>512</v>
      </c>
      <c r="I9" s="12" t="str">
        <f>IF(H9&lt;($B$4/$B$5),"DESIGN PASS","DESIGN FAIL")</f>
        <v>DESIGN PASS</v>
      </c>
      <c r="K9" s="26" t="s">
        <v>33</v>
      </c>
    </row>
    <row r="10" spans="1:12" x14ac:dyDescent="0.3">
      <c r="A10" s="2" t="s">
        <v>10</v>
      </c>
      <c r="B10" s="2">
        <v>10</v>
      </c>
      <c r="C10" s="3">
        <f t="shared" ref="C10:C24" si="1">B10/($B$4/$B$5)</f>
        <v>1.5384615384615385E-2</v>
      </c>
      <c r="D10" s="10">
        <f t="shared" ref="D10:D24" si="2">SQRT(C10)</f>
        <v>0.12403473458920845</v>
      </c>
      <c r="E10" s="13">
        <f t="shared" ref="E10:E15" si="3">CEILING(D10,1/16)</f>
        <v>0.125</v>
      </c>
      <c r="F10" s="23">
        <f t="shared" ref="F10:F24" si="4">E10</f>
        <v>0.125</v>
      </c>
      <c r="G10" s="14">
        <f t="shared" ref="G10:G24" si="5">F10^2</f>
        <v>1.5625E-2</v>
      </c>
      <c r="H10" s="10">
        <f t="shared" si="0"/>
        <v>640</v>
      </c>
      <c r="I10" s="12" t="str">
        <f t="shared" ref="I10:I24" si="6">IF(H10&lt;($B$4/$B$5),"DESIGN PASS","DESIGN FAIL")</f>
        <v>DESIGN PASS</v>
      </c>
      <c r="K10" s="25" t="s">
        <v>32</v>
      </c>
    </row>
    <row r="11" spans="1:12" x14ac:dyDescent="0.3">
      <c r="A11" s="2" t="s">
        <v>11</v>
      </c>
      <c r="B11" s="2">
        <v>15</v>
      </c>
      <c r="C11" s="3">
        <f t="shared" si="1"/>
        <v>2.3076923076923078E-2</v>
      </c>
      <c r="D11" s="10">
        <f t="shared" si="2"/>
        <v>0.15191090506255001</v>
      </c>
      <c r="E11" s="13">
        <f t="shared" si="3"/>
        <v>0.1875</v>
      </c>
      <c r="F11" s="23">
        <f>E11</f>
        <v>0.1875</v>
      </c>
      <c r="G11" s="14">
        <f>F11^2</f>
        <v>3.515625E-2</v>
      </c>
      <c r="H11" s="10">
        <f t="shared" si="0"/>
        <v>426.66666666666669</v>
      </c>
      <c r="I11" s="12" t="str">
        <f t="shared" si="6"/>
        <v>DESIGN PASS</v>
      </c>
      <c r="K11" s="33" t="s">
        <v>37</v>
      </c>
    </row>
    <row r="12" spans="1:12" x14ac:dyDescent="0.3">
      <c r="A12" s="2"/>
      <c r="B12" s="2"/>
      <c r="C12" s="3">
        <f t="shared" si="1"/>
        <v>0</v>
      </c>
      <c r="D12" s="10">
        <f t="shared" si="2"/>
        <v>0</v>
      </c>
      <c r="E12" s="13">
        <f t="shared" si="3"/>
        <v>0</v>
      </c>
      <c r="F12" s="23">
        <f>E12</f>
        <v>0</v>
      </c>
      <c r="G12" s="14">
        <f t="shared" si="5"/>
        <v>0</v>
      </c>
      <c r="H12" s="10" t="e">
        <f t="shared" si="0"/>
        <v>#DIV/0!</v>
      </c>
      <c r="I12" s="36" t="e">
        <f t="shared" si="6"/>
        <v>#DIV/0!</v>
      </c>
    </row>
    <row r="13" spans="1:12" ht="15" thickBot="1" x14ac:dyDescent="0.35">
      <c r="A13" s="2"/>
      <c r="B13" s="2"/>
      <c r="C13" s="3">
        <f t="shared" si="1"/>
        <v>0</v>
      </c>
      <c r="D13" s="10">
        <f t="shared" si="2"/>
        <v>0</v>
      </c>
      <c r="E13" s="13">
        <f t="shared" si="3"/>
        <v>0</v>
      </c>
      <c r="F13" s="23">
        <f t="shared" si="4"/>
        <v>0</v>
      </c>
      <c r="G13" s="14">
        <f t="shared" si="5"/>
        <v>0</v>
      </c>
      <c r="H13" s="10" t="e">
        <f t="shared" si="0"/>
        <v>#DIV/0!</v>
      </c>
      <c r="I13" s="36" t="e">
        <f t="shared" si="6"/>
        <v>#DIV/0!</v>
      </c>
      <c r="K13" s="32" t="s">
        <v>36</v>
      </c>
    </row>
    <row r="14" spans="1:12" ht="16.2" x14ac:dyDescent="0.3">
      <c r="A14" s="2"/>
      <c r="B14" s="2"/>
      <c r="C14" s="3">
        <f t="shared" si="1"/>
        <v>0</v>
      </c>
      <c r="D14" s="10">
        <f t="shared" si="2"/>
        <v>0</v>
      </c>
      <c r="E14" s="13">
        <f t="shared" si="3"/>
        <v>0</v>
      </c>
      <c r="F14" s="23">
        <f t="shared" si="4"/>
        <v>0</v>
      </c>
      <c r="G14" s="14">
        <f t="shared" si="5"/>
        <v>0</v>
      </c>
      <c r="H14" s="10" t="e">
        <f t="shared" si="0"/>
        <v>#DIV/0!</v>
      </c>
      <c r="I14" s="36" t="e">
        <f t="shared" si="6"/>
        <v>#DIV/0!</v>
      </c>
      <c r="K14" s="16" t="s">
        <v>18</v>
      </c>
      <c r="L14" s="17" t="s">
        <v>21</v>
      </c>
    </row>
    <row r="15" spans="1:12" x14ac:dyDescent="0.3">
      <c r="A15" s="2"/>
      <c r="B15" s="2"/>
      <c r="C15" s="3">
        <f t="shared" si="1"/>
        <v>0</v>
      </c>
      <c r="D15" s="10">
        <f t="shared" si="2"/>
        <v>0</v>
      </c>
      <c r="E15" s="13">
        <f t="shared" si="3"/>
        <v>0</v>
      </c>
      <c r="F15" s="23">
        <f t="shared" si="4"/>
        <v>0</v>
      </c>
      <c r="G15" s="14">
        <f t="shared" si="5"/>
        <v>0</v>
      </c>
      <c r="H15" s="10" t="e">
        <f t="shared" si="0"/>
        <v>#DIV/0!</v>
      </c>
      <c r="I15" s="36" t="e">
        <f t="shared" si="6"/>
        <v>#DIV/0!</v>
      </c>
      <c r="K15" s="18" t="s">
        <v>17</v>
      </c>
      <c r="L15" s="19">
        <f>(1/16)^2</f>
        <v>3.90625E-3</v>
      </c>
    </row>
    <row r="16" spans="1:12" x14ac:dyDescent="0.3">
      <c r="A16" s="2"/>
      <c r="B16" s="2"/>
      <c r="C16" s="3">
        <f t="shared" si="1"/>
        <v>0</v>
      </c>
      <c r="D16" s="10">
        <f t="shared" si="2"/>
        <v>0</v>
      </c>
      <c r="E16" s="13">
        <f t="shared" ref="E16:E24" si="7">CEILING(D16,1/16)</f>
        <v>0</v>
      </c>
      <c r="F16" s="23">
        <f t="shared" si="4"/>
        <v>0</v>
      </c>
      <c r="G16" s="14">
        <f t="shared" si="5"/>
        <v>0</v>
      </c>
      <c r="H16" s="10" t="e">
        <f t="shared" si="0"/>
        <v>#DIV/0!</v>
      </c>
      <c r="I16" s="36" t="e">
        <f t="shared" si="6"/>
        <v>#DIV/0!</v>
      </c>
      <c r="K16" s="18" t="s">
        <v>19</v>
      </c>
      <c r="L16" s="19">
        <f>(1/8)^2</f>
        <v>1.5625E-2</v>
      </c>
    </row>
    <row r="17" spans="1:12" ht="15" thickBot="1" x14ac:dyDescent="0.35">
      <c r="A17" s="2"/>
      <c r="B17" s="2"/>
      <c r="C17" s="3">
        <f t="shared" si="1"/>
        <v>0</v>
      </c>
      <c r="D17" s="10">
        <f t="shared" si="2"/>
        <v>0</v>
      </c>
      <c r="E17" s="13">
        <f t="shared" si="7"/>
        <v>0</v>
      </c>
      <c r="F17" s="23">
        <f t="shared" si="4"/>
        <v>0</v>
      </c>
      <c r="G17" s="14">
        <f t="shared" si="5"/>
        <v>0</v>
      </c>
      <c r="H17" s="10" t="e">
        <f t="shared" si="0"/>
        <v>#DIV/0!</v>
      </c>
      <c r="I17" s="36" t="e">
        <f t="shared" si="6"/>
        <v>#DIV/0!</v>
      </c>
      <c r="K17" s="20" t="s">
        <v>20</v>
      </c>
      <c r="L17" s="21">
        <f>(1/4)^2</f>
        <v>6.25E-2</v>
      </c>
    </row>
    <row r="18" spans="1:12" x14ac:dyDescent="0.3">
      <c r="A18" s="2"/>
      <c r="B18" s="2"/>
      <c r="C18" s="3">
        <f t="shared" si="1"/>
        <v>0</v>
      </c>
      <c r="D18" s="10">
        <f t="shared" si="2"/>
        <v>0</v>
      </c>
      <c r="E18" s="13">
        <f t="shared" si="7"/>
        <v>0</v>
      </c>
      <c r="F18" s="23">
        <f t="shared" si="4"/>
        <v>0</v>
      </c>
      <c r="G18" s="14">
        <f t="shared" si="5"/>
        <v>0</v>
      </c>
      <c r="H18" s="10" t="e">
        <f t="shared" si="0"/>
        <v>#DIV/0!</v>
      </c>
      <c r="I18" s="36" t="e">
        <f t="shared" si="6"/>
        <v>#DIV/0!</v>
      </c>
      <c r="K18" s="22"/>
    </row>
    <row r="19" spans="1:12" x14ac:dyDescent="0.3">
      <c r="A19" s="2"/>
      <c r="B19" s="2"/>
      <c r="C19" s="3">
        <f t="shared" si="1"/>
        <v>0</v>
      </c>
      <c r="D19" s="10">
        <f t="shared" si="2"/>
        <v>0</v>
      </c>
      <c r="E19" s="13">
        <f t="shared" si="7"/>
        <v>0</v>
      </c>
      <c r="F19" s="23">
        <f t="shared" si="4"/>
        <v>0</v>
      </c>
      <c r="G19" s="14">
        <f t="shared" si="5"/>
        <v>0</v>
      </c>
      <c r="H19" s="10" t="e">
        <f t="shared" si="0"/>
        <v>#DIV/0!</v>
      </c>
      <c r="I19" s="36" t="e">
        <f t="shared" si="6"/>
        <v>#DIV/0!</v>
      </c>
      <c r="K19" s="22"/>
    </row>
    <row r="20" spans="1:12" x14ac:dyDescent="0.3">
      <c r="A20" s="2"/>
      <c r="B20" s="2"/>
      <c r="C20" s="3">
        <f t="shared" si="1"/>
        <v>0</v>
      </c>
      <c r="D20" s="10">
        <f t="shared" si="2"/>
        <v>0</v>
      </c>
      <c r="E20" s="13">
        <f t="shared" si="7"/>
        <v>0</v>
      </c>
      <c r="F20" s="23">
        <f t="shared" si="4"/>
        <v>0</v>
      </c>
      <c r="G20" s="14">
        <f t="shared" si="5"/>
        <v>0</v>
      </c>
      <c r="H20" s="10" t="e">
        <f t="shared" si="0"/>
        <v>#DIV/0!</v>
      </c>
      <c r="I20" s="36" t="e">
        <f t="shared" si="6"/>
        <v>#DIV/0!</v>
      </c>
      <c r="K20" s="22"/>
    </row>
    <row r="21" spans="1:12" x14ac:dyDescent="0.3">
      <c r="A21" s="2"/>
      <c r="B21" s="2"/>
      <c r="C21" s="3">
        <f t="shared" si="1"/>
        <v>0</v>
      </c>
      <c r="D21" s="10">
        <f t="shared" si="2"/>
        <v>0</v>
      </c>
      <c r="E21" s="13">
        <f t="shared" si="7"/>
        <v>0</v>
      </c>
      <c r="F21" s="23">
        <f t="shared" si="4"/>
        <v>0</v>
      </c>
      <c r="G21" s="14">
        <f t="shared" si="5"/>
        <v>0</v>
      </c>
      <c r="H21" s="10" t="e">
        <f t="shared" si="0"/>
        <v>#DIV/0!</v>
      </c>
      <c r="I21" s="36" t="e">
        <f t="shared" si="6"/>
        <v>#DIV/0!</v>
      </c>
      <c r="K21" s="22"/>
    </row>
    <row r="22" spans="1:12" x14ac:dyDescent="0.3">
      <c r="A22" s="2"/>
      <c r="B22" s="2"/>
      <c r="C22" s="3">
        <f t="shared" si="1"/>
        <v>0</v>
      </c>
      <c r="D22" s="10">
        <f t="shared" si="2"/>
        <v>0</v>
      </c>
      <c r="E22" s="13">
        <f t="shared" si="7"/>
        <v>0</v>
      </c>
      <c r="F22" s="23">
        <f t="shared" si="4"/>
        <v>0</v>
      </c>
      <c r="G22" s="14">
        <f t="shared" si="5"/>
        <v>0</v>
      </c>
      <c r="H22" s="10" t="e">
        <f t="shared" si="0"/>
        <v>#DIV/0!</v>
      </c>
      <c r="I22" s="36" t="e">
        <f t="shared" si="6"/>
        <v>#DIV/0!</v>
      </c>
      <c r="K22" s="22"/>
    </row>
    <row r="23" spans="1:12" x14ac:dyDescent="0.3">
      <c r="A23" s="2"/>
      <c r="B23" s="2"/>
      <c r="C23" s="3">
        <f t="shared" si="1"/>
        <v>0</v>
      </c>
      <c r="D23" s="10">
        <f t="shared" si="2"/>
        <v>0</v>
      </c>
      <c r="E23" s="13">
        <f t="shared" si="7"/>
        <v>0</v>
      </c>
      <c r="F23" s="23">
        <f t="shared" si="4"/>
        <v>0</v>
      </c>
      <c r="G23" s="14">
        <f t="shared" si="5"/>
        <v>0</v>
      </c>
      <c r="H23" s="10" t="e">
        <f t="shared" si="0"/>
        <v>#DIV/0!</v>
      </c>
      <c r="I23" s="36" t="e">
        <f t="shared" si="6"/>
        <v>#DIV/0!</v>
      </c>
      <c r="K23" s="22"/>
    </row>
    <row r="24" spans="1:12" x14ac:dyDescent="0.3">
      <c r="A24" s="2"/>
      <c r="B24" s="2"/>
      <c r="C24" s="3">
        <f t="shared" si="1"/>
        <v>0</v>
      </c>
      <c r="D24" s="10">
        <f t="shared" si="2"/>
        <v>0</v>
      </c>
      <c r="E24" s="13">
        <f t="shared" si="7"/>
        <v>0</v>
      </c>
      <c r="F24" s="23">
        <f t="shared" si="4"/>
        <v>0</v>
      </c>
      <c r="G24" s="14">
        <f t="shared" si="5"/>
        <v>0</v>
      </c>
      <c r="H24" s="10" t="e">
        <f t="shared" si="0"/>
        <v>#DIV/0!</v>
      </c>
      <c r="I24" s="36" t="e">
        <f t="shared" si="6"/>
        <v>#DIV/0!</v>
      </c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</row>
  </sheetData>
  <conditionalFormatting sqref="I9:I24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4E4A-7B1C-4C98-894C-494086445725}">
  <dimension ref="B2:I49"/>
  <sheetViews>
    <sheetView tabSelected="1" workbookViewId="0">
      <selection activeCell="H28" sqref="H28"/>
    </sheetView>
  </sheetViews>
  <sheetFormatPr defaultRowHeight="14.4" x14ac:dyDescent="0.3"/>
  <cols>
    <col min="2" max="2" width="12.109375" customWidth="1"/>
    <col min="3" max="3" width="10.88671875" customWidth="1"/>
    <col min="4" max="4" width="17.77734375" customWidth="1"/>
    <col min="5" max="5" width="20.5546875" customWidth="1"/>
    <col min="6" max="6" width="18.44140625" customWidth="1"/>
    <col min="9" max="9" width="19.5546875" customWidth="1"/>
  </cols>
  <sheetData>
    <row r="2" spans="2:9" x14ac:dyDescent="0.3">
      <c r="B2" t="s">
        <v>40</v>
      </c>
      <c r="C2" t="s">
        <v>41</v>
      </c>
      <c r="D2" t="s">
        <v>42</v>
      </c>
      <c r="E2" t="s">
        <v>43</v>
      </c>
      <c r="F2" t="s">
        <v>44</v>
      </c>
      <c r="I2" t="s">
        <v>45</v>
      </c>
    </row>
    <row r="3" spans="2:9" x14ac:dyDescent="0.3">
      <c r="B3">
        <v>1</v>
      </c>
      <c r="C3">
        <v>1.06</v>
      </c>
      <c r="D3" s="37">
        <v>0.01</v>
      </c>
      <c r="E3">
        <f>($C3*1000)/((3.14*($I$3^2))/4)</f>
        <v>15.282010766609092</v>
      </c>
      <c r="F3">
        <f>$D3/$I$6</f>
        <v>1E-4</v>
      </c>
      <c r="I3" s="38">
        <v>9.4</v>
      </c>
    </row>
    <row r="4" spans="2:9" x14ac:dyDescent="0.3">
      <c r="B4">
        <v>2</v>
      </c>
      <c r="C4">
        <v>2.08</v>
      </c>
      <c r="D4" s="38">
        <v>0.02</v>
      </c>
      <c r="E4">
        <f>($C4*1000)/((3.14*($I$3^2))/4)</f>
        <v>29.987341881648028</v>
      </c>
      <c r="F4">
        <f t="shared" ref="F4:F49" si="0">$D4/$I$6</f>
        <v>2.0000000000000001E-4</v>
      </c>
    </row>
    <row r="5" spans="2:9" x14ac:dyDescent="0.3">
      <c r="B5">
        <v>3</v>
      </c>
      <c r="C5">
        <v>3.01</v>
      </c>
      <c r="D5" s="38">
        <v>0.03</v>
      </c>
      <c r="E5">
        <f t="shared" ref="E5:E49" si="1">($C5*1000)/((3.14*($I$3^2))/4)</f>
        <v>43.395143780654116</v>
      </c>
      <c r="F5">
        <f t="shared" si="0"/>
        <v>2.9999999999999997E-4</v>
      </c>
      <c r="I5" t="s">
        <v>46</v>
      </c>
    </row>
    <row r="6" spans="2:9" x14ac:dyDescent="0.3">
      <c r="B6">
        <v>4</v>
      </c>
      <c r="C6">
        <v>3.93</v>
      </c>
      <c r="D6" s="38">
        <v>0.04</v>
      </c>
      <c r="E6">
        <f t="shared" si="1"/>
        <v>56.658775766767668</v>
      </c>
      <c r="F6">
        <f t="shared" si="0"/>
        <v>4.0000000000000002E-4</v>
      </c>
      <c r="I6">
        <v>100</v>
      </c>
    </row>
    <row r="7" spans="2:9" x14ac:dyDescent="0.3">
      <c r="B7">
        <v>5</v>
      </c>
      <c r="C7">
        <v>4.92</v>
      </c>
      <c r="D7" s="38">
        <v>0.05</v>
      </c>
      <c r="E7">
        <f t="shared" si="1"/>
        <v>70.931597143128997</v>
      </c>
      <c r="F7">
        <f t="shared" si="0"/>
        <v>5.0000000000000001E-4</v>
      </c>
    </row>
    <row r="8" spans="2:9" x14ac:dyDescent="0.3">
      <c r="B8">
        <v>6</v>
      </c>
      <c r="C8">
        <v>5.83</v>
      </c>
      <c r="D8" s="38">
        <v>0.06</v>
      </c>
      <c r="E8">
        <f t="shared" si="1"/>
        <v>84.051059216349998</v>
      </c>
      <c r="F8">
        <f t="shared" si="0"/>
        <v>5.9999999999999995E-4</v>
      </c>
    </row>
    <row r="9" spans="2:9" x14ac:dyDescent="0.3">
      <c r="B9">
        <v>7</v>
      </c>
      <c r="C9">
        <v>6.87</v>
      </c>
      <c r="D9" s="38">
        <v>7.0000000000000007E-2</v>
      </c>
      <c r="E9">
        <f t="shared" si="1"/>
        <v>99.044730157174016</v>
      </c>
      <c r="F9">
        <f t="shared" si="0"/>
        <v>7.000000000000001E-4</v>
      </c>
    </row>
    <row r="10" spans="2:9" x14ac:dyDescent="0.3">
      <c r="B10">
        <v>8</v>
      </c>
      <c r="C10">
        <v>8.02</v>
      </c>
      <c r="D10" s="38">
        <v>0.08</v>
      </c>
      <c r="E10">
        <f t="shared" si="1"/>
        <v>115.62427013981596</v>
      </c>
      <c r="F10">
        <f t="shared" si="0"/>
        <v>8.0000000000000004E-4</v>
      </c>
    </row>
    <row r="11" spans="2:9" x14ac:dyDescent="0.3">
      <c r="B11">
        <v>9</v>
      </c>
      <c r="C11">
        <v>8.9600000000000009</v>
      </c>
      <c r="D11" s="38">
        <v>0.09</v>
      </c>
      <c r="E11">
        <f t="shared" si="1"/>
        <v>129.17624195171459</v>
      </c>
      <c r="F11">
        <f t="shared" si="0"/>
        <v>8.9999999999999998E-4</v>
      </c>
    </row>
    <row r="12" spans="2:9" x14ac:dyDescent="0.3">
      <c r="B12">
        <v>10</v>
      </c>
      <c r="C12">
        <v>10.11</v>
      </c>
      <c r="D12" s="38">
        <v>0.1</v>
      </c>
      <c r="E12">
        <f t="shared" si="1"/>
        <v>145.75578193435652</v>
      </c>
      <c r="F12">
        <f t="shared" si="0"/>
        <v>1E-3</v>
      </c>
    </row>
    <row r="13" spans="2:9" x14ac:dyDescent="0.3">
      <c r="B13">
        <v>11</v>
      </c>
      <c r="C13">
        <v>14.95</v>
      </c>
      <c r="D13" s="38">
        <v>0.15</v>
      </c>
      <c r="E13">
        <f t="shared" si="1"/>
        <v>215.53401977434521</v>
      </c>
      <c r="F13">
        <f t="shared" si="0"/>
        <v>1.5E-3</v>
      </c>
    </row>
    <row r="14" spans="2:9" x14ac:dyDescent="0.3">
      <c r="B14">
        <v>12</v>
      </c>
      <c r="C14">
        <v>18.93</v>
      </c>
      <c r="D14" s="38">
        <v>0.2</v>
      </c>
      <c r="E14">
        <f t="shared" si="1"/>
        <v>272.9136451055756</v>
      </c>
      <c r="F14">
        <f t="shared" si="0"/>
        <v>2E-3</v>
      </c>
    </row>
    <row r="15" spans="2:9" x14ac:dyDescent="0.3">
      <c r="B15">
        <v>13</v>
      </c>
      <c r="C15">
        <v>12.19</v>
      </c>
      <c r="D15" s="38">
        <v>0.25</v>
      </c>
      <c r="E15">
        <f t="shared" si="1"/>
        <v>175.74312381600456</v>
      </c>
      <c r="F15">
        <f t="shared" si="0"/>
        <v>2.5000000000000001E-3</v>
      </c>
    </row>
    <row r="16" spans="2:9" x14ac:dyDescent="0.3">
      <c r="B16">
        <v>14</v>
      </c>
      <c r="C16">
        <v>12.29</v>
      </c>
      <c r="D16" s="38">
        <v>0.3</v>
      </c>
      <c r="E16">
        <f t="shared" si="1"/>
        <v>177.18482294492995</v>
      </c>
      <c r="F16">
        <f t="shared" si="0"/>
        <v>3.0000000000000001E-3</v>
      </c>
    </row>
    <row r="17" spans="2:6" x14ac:dyDescent="0.3">
      <c r="B17">
        <v>15</v>
      </c>
      <c r="D17" s="38">
        <v>0.35</v>
      </c>
      <c r="E17">
        <f t="shared" si="1"/>
        <v>0</v>
      </c>
      <c r="F17">
        <f t="shared" si="0"/>
        <v>3.4999999999999996E-3</v>
      </c>
    </row>
    <row r="18" spans="2:6" x14ac:dyDescent="0.3">
      <c r="B18">
        <v>16</v>
      </c>
      <c r="C18">
        <v>18.989999999999998</v>
      </c>
      <c r="D18" s="38">
        <v>0.4</v>
      </c>
      <c r="E18">
        <f t="shared" si="1"/>
        <v>273.77866458293079</v>
      </c>
      <c r="F18">
        <f t="shared" si="0"/>
        <v>4.0000000000000001E-3</v>
      </c>
    </row>
    <row r="19" spans="2:6" x14ac:dyDescent="0.3">
      <c r="B19">
        <v>17</v>
      </c>
      <c r="D19" s="38">
        <v>0.45</v>
      </c>
      <c r="E19">
        <f t="shared" si="1"/>
        <v>0</v>
      </c>
      <c r="F19">
        <f t="shared" si="0"/>
        <v>4.5000000000000005E-3</v>
      </c>
    </row>
    <row r="20" spans="2:6" x14ac:dyDescent="0.3">
      <c r="B20">
        <v>18</v>
      </c>
      <c r="C20">
        <v>12.26</v>
      </c>
      <c r="D20" s="38">
        <v>0.5</v>
      </c>
      <c r="E20">
        <f t="shared" si="1"/>
        <v>176.75231320625232</v>
      </c>
      <c r="F20">
        <f t="shared" si="0"/>
        <v>5.0000000000000001E-3</v>
      </c>
    </row>
    <row r="21" spans="2:6" x14ac:dyDescent="0.3">
      <c r="B21">
        <v>19</v>
      </c>
      <c r="C21" s="38">
        <v>20.2</v>
      </c>
      <c r="D21" s="38">
        <v>0.55000000000000004</v>
      </c>
      <c r="E21">
        <f t="shared" si="1"/>
        <v>291.223224042928</v>
      </c>
      <c r="F21">
        <f t="shared" si="0"/>
        <v>5.5000000000000005E-3</v>
      </c>
    </row>
    <row r="22" spans="2:6" x14ac:dyDescent="0.3">
      <c r="B22">
        <v>20</v>
      </c>
      <c r="C22">
        <v>19.88</v>
      </c>
      <c r="D22" s="38">
        <v>0.6</v>
      </c>
      <c r="E22">
        <f t="shared" si="1"/>
        <v>286.60978683036672</v>
      </c>
      <c r="F22">
        <f t="shared" si="0"/>
        <v>6.0000000000000001E-3</v>
      </c>
    </row>
    <row r="23" spans="2:6" x14ac:dyDescent="0.3">
      <c r="B23">
        <v>21</v>
      </c>
      <c r="C23" s="38">
        <v>20.100000000000001</v>
      </c>
      <c r="D23" s="38">
        <v>0.65</v>
      </c>
      <c r="E23">
        <f t="shared" si="1"/>
        <v>289.7815249140026</v>
      </c>
      <c r="F23">
        <f t="shared" si="0"/>
        <v>6.5000000000000006E-3</v>
      </c>
    </row>
    <row r="24" spans="2:6" x14ac:dyDescent="0.3">
      <c r="B24">
        <v>22</v>
      </c>
      <c r="C24">
        <v>20.37</v>
      </c>
      <c r="D24" s="38">
        <v>0.7</v>
      </c>
      <c r="E24">
        <f t="shared" si="1"/>
        <v>293.67411256210113</v>
      </c>
      <c r="F24">
        <f t="shared" si="0"/>
        <v>6.9999999999999993E-3</v>
      </c>
    </row>
    <row r="25" spans="2:6" x14ac:dyDescent="0.3">
      <c r="B25">
        <v>23</v>
      </c>
      <c r="C25">
        <v>20.190000000000001</v>
      </c>
      <c r="D25" s="38">
        <v>0.75</v>
      </c>
      <c r="E25">
        <f t="shared" si="1"/>
        <v>291.07905413003544</v>
      </c>
      <c r="F25">
        <f t="shared" si="0"/>
        <v>7.4999999999999997E-3</v>
      </c>
    </row>
    <row r="26" spans="2:6" x14ac:dyDescent="0.3">
      <c r="B26">
        <v>24</v>
      </c>
      <c r="C26">
        <v>20.350000000000001</v>
      </c>
      <c r="D26" s="38">
        <v>0.8</v>
      </c>
      <c r="E26">
        <f t="shared" si="1"/>
        <v>293.38577273631603</v>
      </c>
      <c r="F26">
        <f t="shared" si="0"/>
        <v>8.0000000000000002E-3</v>
      </c>
    </row>
    <row r="27" spans="2:6" x14ac:dyDescent="0.3">
      <c r="B27">
        <v>25</v>
      </c>
      <c r="C27">
        <v>20.34</v>
      </c>
      <c r="D27" s="38">
        <v>0.85</v>
      </c>
      <c r="E27">
        <f t="shared" si="1"/>
        <v>293.24160282342353</v>
      </c>
      <c r="F27">
        <f t="shared" si="0"/>
        <v>8.5000000000000006E-3</v>
      </c>
    </row>
    <row r="28" spans="2:6" x14ac:dyDescent="0.3">
      <c r="B28">
        <v>26</v>
      </c>
      <c r="C28">
        <v>20.350000000000001</v>
      </c>
      <c r="D28" s="38">
        <v>0.9</v>
      </c>
      <c r="E28">
        <f t="shared" si="1"/>
        <v>293.38577273631603</v>
      </c>
      <c r="F28">
        <f t="shared" si="0"/>
        <v>9.0000000000000011E-3</v>
      </c>
    </row>
    <row r="29" spans="2:6" x14ac:dyDescent="0.3">
      <c r="B29">
        <v>27</v>
      </c>
      <c r="D29" s="38">
        <v>0.95</v>
      </c>
      <c r="E29">
        <f t="shared" si="1"/>
        <v>0</v>
      </c>
      <c r="F29">
        <f t="shared" si="0"/>
        <v>9.4999999999999998E-3</v>
      </c>
    </row>
    <row r="30" spans="2:6" x14ac:dyDescent="0.3">
      <c r="B30">
        <v>28</v>
      </c>
      <c r="C30">
        <v>20.350000000000001</v>
      </c>
      <c r="D30" s="38">
        <v>1</v>
      </c>
      <c r="E30">
        <f t="shared" si="1"/>
        <v>293.38577273631603</v>
      </c>
      <c r="F30">
        <f t="shared" si="0"/>
        <v>0.01</v>
      </c>
    </row>
    <row r="31" spans="2:6" x14ac:dyDescent="0.3">
      <c r="B31">
        <v>29</v>
      </c>
      <c r="D31" s="38">
        <v>1.05</v>
      </c>
      <c r="E31">
        <f t="shared" si="1"/>
        <v>0</v>
      </c>
      <c r="F31">
        <f t="shared" si="0"/>
        <v>1.0500000000000001E-2</v>
      </c>
    </row>
    <row r="32" spans="2:6" x14ac:dyDescent="0.3">
      <c r="B32">
        <v>30</v>
      </c>
      <c r="D32" s="38">
        <v>1.1000000000000001</v>
      </c>
      <c r="E32">
        <f t="shared" si="1"/>
        <v>0</v>
      </c>
      <c r="F32">
        <f t="shared" si="0"/>
        <v>1.1000000000000001E-2</v>
      </c>
    </row>
    <row r="33" spans="2:6" x14ac:dyDescent="0.3">
      <c r="B33">
        <v>31</v>
      </c>
      <c r="C33">
        <v>19.36</v>
      </c>
      <c r="D33" s="38">
        <v>1.1499999999999999</v>
      </c>
      <c r="E33">
        <f t="shared" si="1"/>
        <v>279.11295135995471</v>
      </c>
      <c r="F33">
        <f t="shared" si="0"/>
        <v>1.15E-2</v>
      </c>
    </row>
    <row r="34" spans="2:6" x14ac:dyDescent="0.3">
      <c r="B34">
        <v>32</v>
      </c>
      <c r="C34">
        <v>20.71</v>
      </c>
      <c r="D34" s="38">
        <v>1.2</v>
      </c>
      <c r="E34">
        <f t="shared" si="1"/>
        <v>298.57588960044745</v>
      </c>
      <c r="F34">
        <f t="shared" si="0"/>
        <v>1.2E-2</v>
      </c>
    </row>
    <row r="35" spans="2:6" x14ac:dyDescent="0.3">
      <c r="B35">
        <v>33</v>
      </c>
      <c r="C35">
        <v>20.03</v>
      </c>
      <c r="D35" s="38">
        <v>1.25</v>
      </c>
      <c r="E35">
        <f t="shared" si="1"/>
        <v>288.7723355237548</v>
      </c>
      <c r="F35">
        <f t="shared" si="0"/>
        <v>1.2500000000000001E-2</v>
      </c>
    </row>
    <row r="36" spans="2:6" x14ac:dyDescent="0.3">
      <c r="B36">
        <v>34</v>
      </c>
      <c r="D36" s="38">
        <v>1.3</v>
      </c>
      <c r="E36">
        <f t="shared" si="1"/>
        <v>0</v>
      </c>
      <c r="F36">
        <f t="shared" si="0"/>
        <v>1.3000000000000001E-2</v>
      </c>
    </row>
    <row r="37" spans="2:6" x14ac:dyDescent="0.3">
      <c r="B37">
        <v>35</v>
      </c>
      <c r="C37">
        <v>20.73</v>
      </c>
      <c r="D37" s="38">
        <v>1.5</v>
      </c>
      <c r="E37">
        <f t="shared" si="1"/>
        <v>298.8642294262325</v>
      </c>
      <c r="F37">
        <f t="shared" si="0"/>
        <v>1.4999999999999999E-2</v>
      </c>
    </row>
    <row r="38" spans="2:6" x14ac:dyDescent="0.3">
      <c r="B38">
        <v>36</v>
      </c>
      <c r="C38">
        <v>20.89</v>
      </c>
      <c r="D38" s="38">
        <v>2</v>
      </c>
      <c r="E38">
        <f t="shared" si="1"/>
        <v>301.17094803251314</v>
      </c>
      <c r="F38">
        <f t="shared" si="0"/>
        <v>0.02</v>
      </c>
    </row>
    <row r="39" spans="2:6" x14ac:dyDescent="0.3">
      <c r="B39">
        <v>37</v>
      </c>
      <c r="C39">
        <v>21.17</v>
      </c>
      <c r="D39" s="38">
        <v>2.5</v>
      </c>
      <c r="E39">
        <f t="shared" si="1"/>
        <v>305.20770559350422</v>
      </c>
      <c r="F39">
        <f t="shared" si="0"/>
        <v>2.5000000000000001E-2</v>
      </c>
    </row>
    <row r="40" spans="2:6" x14ac:dyDescent="0.3">
      <c r="B40">
        <v>38</v>
      </c>
      <c r="C40">
        <v>21.29</v>
      </c>
      <c r="D40" s="38">
        <v>3</v>
      </c>
      <c r="E40">
        <f t="shared" si="1"/>
        <v>306.93774454821465</v>
      </c>
      <c r="F40">
        <f t="shared" si="0"/>
        <v>0.03</v>
      </c>
    </row>
    <row r="41" spans="2:6" x14ac:dyDescent="0.3">
      <c r="B41">
        <v>39</v>
      </c>
      <c r="C41">
        <v>21.42</v>
      </c>
      <c r="D41" s="38">
        <v>3.5</v>
      </c>
      <c r="E41">
        <f t="shared" si="1"/>
        <v>308.8119534158177</v>
      </c>
      <c r="F41">
        <f t="shared" si="0"/>
        <v>3.5000000000000003E-2</v>
      </c>
    </row>
    <row r="42" spans="2:6" x14ac:dyDescent="0.3">
      <c r="B42">
        <v>40</v>
      </c>
      <c r="C42">
        <v>21.46</v>
      </c>
      <c r="D42" s="38">
        <v>4</v>
      </c>
      <c r="E42">
        <f t="shared" si="1"/>
        <v>309.38863306738784</v>
      </c>
      <c r="F42">
        <f t="shared" si="0"/>
        <v>0.04</v>
      </c>
    </row>
    <row r="43" spans="2:6" x14ac:dyDescent="0.3">
      <c r="B43">
        <v>41</v>
      </c>
      <c r="C43">
        <v>21.06</v>
      </c>
      <c r="D43" s="38">
        <v>4.5</v>
      </c>
      <c r="E43">
        <f t="shared" si="1"/>
        <v>303.62183655168627</v>
      </c>
      <c r="F43">
        <f t="shared" si="0"/>
        <v>4.4999999999999998E-2</v>
      </c>
    </row>
    <row r="44" spans="2:6" x14ac:dyDescent="0.3">
      <c r="B44">
        <v>42</v>
      </c>
      <c r="C44">
        <v>21.03</v>
      </c>
      <c r="D44" s="38">
        <v>5</v>
      </c>
      <c r="E44">
        <f t="shared" si="1"/>
        <v>303.18932681300868</v>
      </c>
      <c r="F44">
        <f t="shared" si="0"/>
        <v>0.05</v>
      </c>
    </row>
    <row r="45" spans="2:6" x14ac:dyDescent="0.3">
      <c r="B45">
        <v>43</v>
      </c>
      <c r="D45" s="38">
        <v>5.5</v>
      </c>
      <c r="E45">
        <f t="shared" si="1"/>
        <v>0</v>
      </c>
      <c r="F45">
        <f t="shared" si="0"/>
        <v>5.5E-2</v>
      </c>
    </row>
    <row r="46" spans="2:6" x14ac:dyDescent="0.3">
      <c r="B46">
        <v>44</v>
      </c>
      <c r="C46">
        <v>19.29</v>
      </c>
      <c r="D46" s="38">
        <v>6</v>
      </c>
      <c r="E46">
        <f t="shared" si="1"/>
        <v>278.10376196970697</v>
      </c>
      <c r="F46">
        <f t="shared" si="0"/>
        <v>0.06</v>
      </c>
    </row>
    <row r="47" spans="2:6" x14ac:dyDescent="0.3">
      <c r="B47">
        <v>45</v>
      </c>
      <c r="C47">
        <v>18.71</v>
      </c>
      <c r="D47" s="38">
        <v>6.5</v>
      </c>
      <c r="E47">
        <f t="shared" si="1"/>
        <v>269.74190702193971</v>
      </c>
      <c r="F47">
        <f t="shared" si="0"/>
        <v>6.5000000000000002E-2</v>
      </c>
    </row>
    <row r="48" spans="2:6" x14ac:dyDescent="0.3">
      <c r="B48">
        <v>46</v>
      </c>
      <c r="C48">
        <v>17.16</v>
      </c>
      <c r="D48" s="38">
        <v>7</v>
      </c>
      <c r="E48">
        <f t="shared" si="1"/>
        <v>247.39557052359623</v>
      </c>
      <c r="F48">
        <f t="shared" si="0"/>
        <v>7.0000000000000007E-2</v>
      </c>
    </row>
    <row r="49" spans="2:6" x14ac:dyDescent="0.3">
      <c r="B49">
        <v>47</v>
      </c>
      <c r="C49">
        <v>15.98</v>
      </c>
      <c r="D49" s="38">
        <v>13.35</v>
      </c>
      <c r="E49">
        <f t="shared" si="1"/>
        <v>230.38352080227668</v>
      </c>
      <c r="F49">
        <f t="shared" si="0"/>
        <v>0.13350000000000001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ec7b9-7f9d-4be0-9cbb-31904524c9ea" xsi:nil="true"/>
    <lcf76f155ced4ddcb4097134ff3c332f xmlns="c2d0251c-d3f9-478b-be8d-b80a7c4575d0">
      <Terms xmlns="http://schemas.microsoft.com/office/infopath/2007/PartnerControls"/>
    </lcf76f155ced4ddcb4097134ff3c332f>
    <_x0072_to0 xmlns="c2d0251c-d3f9-478b-be8d-b80a7c4575d0">
      <UserInfo>
        <DisplayName/>
        <AccountId xsi:nil="true"/>
        <AccountType/>
      </UserInfo>
    </_x0072_to0>
    <_Flow_SignoffStatus xmlns="c2d0251c-d3f9-478b-be8d-b80a7c4575d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33E2657B8FC449B661C9D9CA65C417" ma:contentTypeVersion="21" ma:contentTypeDescription="Create a new document." ma:contentTypeScope="" ma:versionID="922c64a2f987665099d0bde33859706e">
  <xsd:schema xmlns:xsd="http://www.w3.org/2001/XMLSchema" xmlns:xs="http://www.w3.org/2001/XMLSchema" xmlns:p="http://schemas.microsoft.com/office/2006/metadata/properties" xmlns:ns2="c2d0251c-d3f9-478b-be8d-b80a7c4575d0" xmlns:ns3="0ffec7b9-7f9d-4be0-9cbb-31904524c9ea" targetNamespace="http://schemas.microsoft.com/office/2006/metadata/properties" ma:root="true" ma:fieldsID="ec8b8127c09c3092f04109c7e9501b7d" ns2:_="" ns3:_="">
    <xsd:import namespace="c2d0251c-d3f9-478b-be8d-b80a7c4575d0"/>
    <xsd:import namespace="0ffec7b9-7f9d-4be0-9cbb-31904524c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x0072_to0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0251c-d3f9-478b-be8d-b80a7c457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x0072_to0" ma:index="20" nillable="true" ma:displayName="Person or Group" ma:list="UserInfo" ma:internalName="_x0072_to0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_Flow_SignoffStatus" ma:index="28" nillable="true" ma:displayName="Sign-off status" ma:internalName="_x0024_Resources_x003a_core_x002c_Signoff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ec7b9-7f9d-4be0-9cbb-31904524c9e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780ec9-2c22-4b52-b419-4dd302023630}" ma:internalName="TaxCatchAll" ma:showField="CatchAllData" ma:web="0ffec7b9-7f9d-4be0-9cbb-31904524c9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844E14-6DD8-4950-BCFC-B90FA480FEA9}">
  <ds:schemaRefs>
    <ds:schemaRef ds:uri="http://schemas.microsoft.com/office/2006/metadata/properties"/>
    <ds:schemaRef ds:uri="http://schemas.microsoft.com/office/infopath/2007/PartnerControls"/>
    <ds:schemaRef ds:uri="0ffec7b9-7f9d-4be0-9cbb-31904524c9ea"/>
    <ds:schemaRef ds:uri="c2d0251c-d3f9-478b-be8d-b80a7c4575d0"/>
  </ds:schemaRefs>
</ds:datastoreItem>
</file>

<file path=customXml/itemProps2.xml><?xml version="1.0" encoding="utf-8"?>
<ds:datastoreItem xmlns:ds="http://schemas.openxmlformats.org/officeDocument/2006/customXml" ds:itemID="{D4AFAD8B-210A-48EC-9379-AEB781D1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0251c-d3f9-478b-be8d-b80a7c4575d0"/>
    <ds:schemaRef ds:uri="0ffec7b9-7f9d-4be0-9cbb-31904524c9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934BE-F6B3-4F6F-B121-678216D603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Tension Design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Matarazzo, Thomas J Dr.</dc:creator>
  <cp:lastModifiedBy>Monahan, William E CDT 2027</cp:lastModifiedBy>
  <dcterms:created xsi:type="dcterms:W3CDTF">2023-11-28T21:01:24Z</dcterms:created>
  <dcterms:modified xsi:type="dcterms:W3CDTF">2025-03-29T05:13:39Z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0x010100B133E2657B8FC449B661C9D9CA65C417</vt:lpwstr>
  </property>
  <property fmtid="{D5CDD505-2E9C-101B-9397-08002B2CF9AE}" pid="3" name="MediaServiceImageTags">
    <vt:lpwstr/>
  </property>
</Properties>
</file>