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Рабочий стол\Gamedev\2 модуль\"/>
    </mc:Choice>
  </mc:AlternateContent>
  <xr:revisionPtr revIDLastSave="0" documentId="13_ncr:1_{9B7FBC60-F53D-4FB8-B96F-B23F635DBC11}" xr6:coauthVersionLast="47" xr6:coauthVersionMax="47" xr10:uidLastSave="{00000000-0000-0000-0000-000000000000}"/>
  <bookViews>
    <workbookView xWindow="-120" yWindow="-120" windowWidth="51840" windowHeight="21240" activeTab="1" xr2:uid="{5815E6A8-144A-49C1-94E2-3DCF59EF73B6}"/>
  </bookViews>
  <sheets>
    <sheet name="Items" sheetId="1" r:id="rId1"/>
    <sheet name="Calculator" sheetId="2" r:id="rId2"/>
    <sheet name="TAG" sheetId="3" r:id="rId3"/>
  </sheets>
  <definedNames>
    <definedName name="_xlnm._FilterDatabase" localSheetId="1" hidden="1">Calculator!$C$1:$C$44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" i="1"/>
  <c r="I4" i="1"/>
  <c r="I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3" i="1"/>
  <c r="B4" i="1"/>
  <c r="B5" i="1" s="1"/>
  <c r="B6" i="1" s="1"/>
  <c r="B7" i="1" s="1"/>
  <c r="B8" i="1" s="1"/>
  <c r="B9" i="1" s="1"/>
  <c r="B10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3" i="1"/>
  <c r="U51" i="2" a="1"/>
  <c r="U51" i="2" s="1"/>
  <c r="V51" i="2" a="1"/>
  <c r="V51" i="2" s="1"/>
  <c r="S49" i="2"/>
  <c r="S48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7" i="2"/>
  <c r="A8" i="2" s="1"/>
  <c r="A9" i="2" s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O6" i="2"/>
  <c r="L6" i="2"/>
  <c r="I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6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B7" i="2"/>
  <c r="B8" i="2"/>
  <c r="B9" i="2"/>
  <c r="B10" i="2"/>
  <c r="P10" i="2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6" i="2"/>
  <c r="P6" i="2" l="1"/>
  <c r="P9" i="2"/>
  <c r="P8" i="2"/>
  <c r="P7" i="2"/>
  <c r="Q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<sst xmlns="http://schemas.openxmlformats.org/spreadsheetml/2006/main" count="102" uniqueCount="60">
  <si>
    <t>Item name</t>
  </si>
  <si>
    <t>Description</t>
  </si>
  <si>
    <t>Rarity</t>
  </si>
  <si>
    <t>Default amount</t>
  </si>
  <si>
    <t>mushroom</t>
  </si>
  <si>
    <t>toadstool</t>
  </si>
  <si>
    <t>fern</t>
  </si>
  <si>
    <t>brambles</t>
  </si>
  <si>
    <t>corn</t>
  </si>
  <si>
    <t>Обычные грибы, встречаются повсеместно</t>
  </si>
  <si>
    <t>Ядовитые грибы, опасны для человека</t>
  </si>
  <si>
    <t>Папоротник, обладает целебными свойствами</t>
  </si>
  <si>
    <t>Яжевика, используется в медицине</t>
  </si>
  <si>
    <t>Кукуруза, древнейшее хлебное растение в мире</t>
  </si>
  <si>
    <t>Common</t>
  </si>
  <si>
    <t>Uncommon</t>
  </si>
  <si>
    <t>Rare</t>
  </si>
  <si>
    <t>Recipe fullname</t>
  </si>
  <si>
    <t>Outcome product name</t>
  </si>
  <si>
    <t>Product quantity</t>
  </si>
  <si>
    <t>time (min)</t>
  </si>
  <si>
    <t>rarity</t>
  </si>
  <si>
    <t>ingredient 1</t>
  </si>
  <si>
    <t>Extra amount</t>
  </si>
  <si>
    <t>Total amount</t>
  </si>
  <si>
    <t>ingredient 2</t>
  </si>
  <si>
    <t>ingredient 3</t>
  </si>
  <si>
    <t>water</t>
  </si>
  <si>
    <t>Вода, доступная основа многих зелий</t>
  </si>
  <si>
    <t>alcohol</t>
  </si>
  <si>
    <t>oil</t>
  </si>
  <si>
    <t>Масло, основа для зелий усиливает свойста</t>
  </si>
  <si>
    <t>Спирт, основа для зелий, усиливает свойства, раскывает новые</t>
  </si>
  <si>
    <t>mushroom decoction</t>
  </si>
  <si>
    <t>berry tincture</t>
  </si>
  <si>
    <t>popcorn</t>
  </si>
  <si>
    <t>XML</t>
  </si>
  <si>
    <t>&lt;recipe type="</t>
  </si>
  <si>
    <t>" outcome="</t>
  </si>
  <si>
    <t>" quantity="</t>
  </si>
  <si>
    <t>" time="</t>
  </si>
  <si>
    <t xml:space="preserve">" rarity=" </t>
  </si>
  <si>
    <t>"&gt;&lt;consume&gt;&lt;ingredient item="</t>
  </si>
  <si>
    <t>" amount="</t>
  </si>
  <si>
    <t>" /&gt;&lt;ingredient item="</t>
  </si>
  <si>
    <t>" /&gt;&lt;/consume&gt;&lt;/recipe&gt;</t>
  </si>
  <si>
    <t>Recipe</t>
  </si>
  <si>
    <t>Time (min)</t>
  </si>
  <si>
    <t>For Copy (After validation)</t>
  </si>
  <si>
    <t>Заполняется автоматически</t>
  </si>
  <si>
    <t>Выбирается из списка</t>
  </si>
  <si>
    <t>Необходимо заполнить (число)</t>
  </si>
  <si>
    <t>№</t>
  </si>
  <si>
    <t>T</t>
  </si>
  <si>
    <t>Legendary</t>
  </si>
  <si>
    <t>victory</t>
  </si>
  <si>
    <t>Победа</t>
  </si>
  <si>
    <t>victory сocktail</t>
  </si>
  <si>
    <t>&lt;!-- Калькулятор рецептов XML v1.0 --&gt;
&lt;data&gt;&lt;recipe type="recipe_mushroom_decoction" outcome="mushroom decoction" quantity="1" time="2" rarity=" Common"&gt;&lt;consume&gt;&lt;ingredient item="mushroom" amount="2" /&gt;&lt;ingredient item="water" amount="1" /&gt;&lt;ingredient item="corn" amount="2" /&gt;&lt;/consume&gt;&lt;/recipe&gt;&lt;recipe type="recipe_berry_tincture" outcome="berry tincture" quantity="1" time="3" rarity=" Rare"&gt;&lt;consume&gt;&lt;ingredient item="brambles" amount="3" /&gt;&lt;ingredient item="alcohol" amount="3" /&gt;&lt;/consume&gt;&lt;/recipe&gt;&lt;recipe type="recipe_popcorn" outcome="popcorn" quantity="3" time="1" rarity=" Uncommon"&gt;&lt;consume&gt;&lt;ingredient item="corn" amount="2" /&gt;&lt;ingredient item="oil" amount="1" /&gt;&lt;/consume&gt;&lt;/recipe&gt;&lt;recipe type="recipe_victory_сocktail" outcome="victory сocktail" quantity="2" time="10" rarity=" Legendary"&gt;&lt;consume&gt;&lt;ingredient item="water" amount="3" /&gt;&lt;ingredient item="alcohol" amount="4" /&gt;&lt;ingredient item="victory" amount="38" /&gt;&lt;/consume&gt;&lt;/recipe&gt;&lt;/data&gt;</t>
  </si>
  <si>
    <t>&lt;data&gt;
    &lt;recipe type="recipe_mushroom_decoction" outcome="mushroom decoction" quantity="1" time="2" rarity=" Common"&gt;
        &lt;consume&gt;
            &lt;ingredient item="mushroom" amount="2"/&gt;
            &lt;ingredient item="water" amount="1"/&gt;
            &lt;ingredient item="corn" amount="2"/&gt;
        &lt;/consume&gt;
    &lt;/recipe&gt;
    &lt;recipe type="recipe_berry_tincture" outcome="berry tincture" quantity="1" time="3" rarity=" Rare"&gt;
        &lt;consume&gt;
            &lt;ingredient item="brambles" amount="3"/&gt;
            &lt;ingredient item="alcohol" amount="3"/&gt;
        &lt;/consume&gt;
    &lt;/recipe&gt;
    &lt;recipe type="recipe_popcorn" outcome="popcorn" quantity="3" time="1" rarity=" Uncommon"&gt;
        &lt;consume&gt;
            &lt;ingredient item="corn" amount="2"/&gt;
            &lt;ingredient item="oil" amount="1"/&gt;
        &lt;/consume&gt;
    &lt;/recipe&gt;
    &lt;recipe type="recipe_victory_сocktail" outcome="victory сocktail" quantity="2" time="10" rarity=" Legendary"&gt;
        &lt;consume&gt;
            &lt;ingredient item="water" amount="3"/&gt;
            &lt;ingredient item="alcohol" amount="4"/&gt;
            &lt;ingredient item="victory" amount="38"/&gt;
        &lt;/consume&gt;
    &lt;/recipe&gt;
&lt;/data&gt;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</si>
</sst>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/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7" borderId="7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BF75-CE4C-4238-872B-6CB2020F1524}">
  <dimension ref="A1:S49"/>
  <sheetViews>
    <sheetView workbookViewId="0">
      <selection activeCell="F10" sqref="F10"/>
    </sheetView>
  </sheetViews>
  <sheetFormatPr defaultRowHeight="15" x14ac:dyDescent="0.25"/>
  <cols>
    <col min="1" max="1" width="9.140625" style="15"/>
    <col min="2" max="2" width="9.140625" style="7"/>
    <col min="3" max="3" width="16.7109375" style="7" customWidth="1"/>
    <col min="4" max="4" width="45.42578125" style="2" customWidth="1"/>
    <col min="5" max="5" width="11.5703125" style="2" customWidth="1"/>
    <col min="6" max="6" width="15.85546875" style="7" customWidth="1"/>
    <col min="8" max="8" width="9.140625" style="15"/>
    <col min="9" max="9" width="9.140625" style="7"/>
    <col min="10" max="10" width="14.7109375" style="7" customWidth="1"/>
    <col min="11" max="12" width="9.140625" style="2"/>
    <col min="13" max="13" width="14.140625" style="7" customWidth="1"/>
    <col min="15" max="15" width="9.140625" style="15"/>
    <col min="16" max="16" width="9.140625" style="7"/>
    <col min="17" max="17" width="15.5703125" style="14" customWidth="1"/>
  </cols>
  <sheetData>
    <row r="1" spans="2:19" ht="46.5" customHeight="1" x14ac:dyDescent="0.25">
      <c r="B1" s="34" t="s">
        <v>52</v>
      </c>
      <c r="C1" s="34" t="s">
        <v>0</v>
      </c>
      <c r="D1" s="31" t="s">
        <v>1</v>
      </c>
      <c r="E1" s="31" t="s">
        <v>2</v>
      </c>
      <c r="F1" s="31" t="s">
        <v>3</v>
      </c>
      <c r="G1" s="15"/>
      <c r="I1" s="12" t="s">
        <v>52</v>
      </c>
      <c r="J1" s="33" t="s">
        <v>46</v>
      </c>
      <c r="K1" s="12" t="s">
        <v>19</v>
      </c>
      <c r="L1" s="12" t="s">
        <v>47</v>
      </c>
      <c r="M1" s="12" t="s">
        <v>2</v>
      </c>
      <c r="N1" s="15"/>
      <c r="P1" s="35" t="s">
        <v>52</v>
      </c>
      <c r="Q1" s="13" t="s">
        <v>2</v>
      </c>
    </row>
    <row r="2" spans="2:19" ht="30" x14ac:dyDescent="0.25">
      <c r="B2" s="7">
        <v>1</v>
      </c>
      <c r="C2" s="7" t="s">
        <v>4</v>
      </c>
      <c r="D2" s="2" t="s">
        <v>9</v>
      </c>
      <c r="E2" s="2" t="s">
        <v>14</v>
      </c>
      <c r="F2" s="7">
        <v>2</v>
      </c>
      <c r="I2" s="7">
        <v>1</v>
      </c>
      <c r="J2" s="14" t="s">
        <v>33</v>
      </c>
      <c r="K2" s="1">
        <v>1</v>
      </c>
      <c r="L2" s="1">
        <v>2</v>
      </c>
      <c r="M2" s="14" t="s">
        <v>14</v>
      </c>
      <c r="P2" s="7">
        <v>1</v>
      </c>
      <c r="Q2" s="14" t="s">
        <v>14</v>
      </c>
    </row>
    <row r="3" spans="2:19" x14ac:dyDescent="0.25">
      <c r="B3" s="7">
        <f>IF(ISBLANK(C3),"",B2+1)</f>
        <v>2</v>
      </c>
      <c r="C3" s="7" t="s">
        <v>6</v>
      </c>
      <c r="D3" s="2" t="s">
        <v>11</v>
      </c>
      <c r="E3" s="2" t="s">
        <v>14</v>
      </c>
      <c r="F3" s="7">
        <v>1</v>
      </c>
      <c r="I3" s="7">
        <f>IF(ISBLANK(J3),"",I2+1)</f>
        <v>2</v>
      </c>
      <c r="J3" s="14" t="s">
        <v>35</v>
      </c>
      <c r="K3" s="14">
        <v>3</v>
      </c>
      <c r="L3" s="14">
        <v>1</v>
      </c>
      <c r="M3" s="14" t="s">
        <v>15</v>
      </c>
      <c r="P3" s="7">
        <f>IF(ISBLANK(Q3),"",P2+1)</f>
        <v>2</v>
      </c>
      <c r="Q3" s="14" t="s">
        <v>15</v>
      </c>
    </row>
    <row r="4" spans="2:19" ht="27" customHeight="1" x14ac:dyDescent="0.25">
      <c r="B4" s="7">
        <f t="shared" ref="B4:B49" si="0">IF(ISBLANK(C4),"",B3+1)</f>
        <v>3</v>
      </c>
      <c r="C4" s="7" t="s">
        <v>27</v>
      </c>
      <c r="D4" s="2" t="s">
        <v>28</v>
      </c>
      <c r="E4" s="2" t="s">
        <v>14</v>
      </c>
      <c r="F4" s="7">
        <v>1</v>
      </c>
      <c r="I4" s="7">
        <f t="shared" ref="I4:I48" si="1">IF(ISBLANK(J4),"",I3+1)</f>
        <v>3</v>
      </c>
      <c r="J4" s="14" t="s">
        <v>34</v>
      </c>
      <c r="K4" s="14">
        <v>1</v>
      </c>
      <c r="L4" s="14">
        <v>3</v>
      </c>
      <c r="M4" s="14" t="s">
        <v>16</v>
      </c>
      <c r="P4" s="7">
        <f t="shared" ref="P4:P36" si="2">IF(ISBLANK(Q4),"",P3+1)</f>
        <v>3</v>
      </c>
      <c r="Q4" s="14" t="s">
        <v>16</v>
      </c>
    </row>
    <row r="5" spans="2:19" x14ac:dyDescent="0.25">
      <c r="B5" s="7">
        <f t="shared" si="0"/>
        <v>4</v>
      </c>
      <c r="C5" s="7" t="s">
        <v>5</v>
      </c>
      <c r="D5" s="2" t="s">
        <v>10</v>
      </c>
      <c r="E5" s="2" t="s">
        <v>15</v>
      </c>
      <c r="F5" s="7">
        <v>1</v>
      </c>
      <c r="I5" s="7">
        <f t="shared" si="1"/>
        <v>4</v>
      </c>
      <c r="J5" s="30" t="s">
        <v>57</v>
      </c>
      <c r="K5" s="30">
        <v>2</v>
      </c>
      <c r="L5" s="30">
        <v>10</v>
      </c>
      <c r="M5" s="7" t="s">
        <v>54</v>
      </c>
      <c r="P5" s="7">
        <f t="shared" si="2"/>
        <v>4</v>
      </c>
      <c r="Q5" s="14" t="s">
        <v>54</v>
      </c>
      <c r="S5" s="15"/>
    </row>
    <row r="6" spans="2:19" x14ac:dyDescent="0.25">
      <c r="B6" s="7">
        <f t="shared" si="0"/>
        <v>5</v>
      </c>
      <c r="C6" s="7" t="s">
        <v>8</v>
      </c>
      <c r="D6" s="2" t="s">
        <v>13</v>
      </c>
      <c r="E6" s="2" t="s">
        <v>15</v>
      </c>
      <c r="F6" s="7">
        <v>1</v>
      </c>
      <c r="I6" s="7" t="str">
        <f t="shared" si="1"/>
        <v/>
      </c>
      <c r="P6" s="7" t="str">
        <f t="shared" si="2"/>
        <v/>
      </c>
    </row>
    <row r="7" spans="2:19" x14ac:dyDescent="0.25">
      <c r="B7" s="7">
        <f t="shared" si="0"/>
        <v>6</v>
      </c>
      <c r="C7" s="7" t="s">
        <v>30</v>
      </c>
      <c r="D7" s="2" t="s">
        <v>31</v>
      </c>
      <c r="E7" s="2" t="s">
        <v>15</v>
      </c>
      <c r="F7" s="7">
        <v>1</v>
      </c>
      <c r="I7" s="7" t="str">
        <f t="shared" si="1"/>
        <v/>
      </c>
      <c r="L7" s="7"/>
      <c r="N7" s="15"/>
      <c r="P7" s="7" t="str">
        <f t="shared" si="2"/>
        <v/>
      </c>
    </row>
    <row r="8" spans="2:19" x14ac:dyDescent="0.25">
      <c r="B8" s="7">
        <f t="shared" si="0"/>
        <v>7</v>
      </c>
      <c r="C8" s="7" t="s">
        <v>7</v>
      </c>
      <c r="D8" s="2" t="s">
        <v>12</v>
      </c>
      <c r="E8" s="2" t="s">
        <v>16</v>
      </c>
      <c r="F8" s="7">
        <v>3</v>
      </c>
      <c r="I8" s="7" t="str">
        <f t="shared" si="1"/>
        <v/>
      </c>
      <c r="N8" s="15"/>
      <c r="P8" s="7" t="str">
        <f t="shared" si="2"/>
        <v/>
      </c>
    </row>
    <row r="9" spans="2:19" ht="30" x14ac:dyDescent="0.25">
      <c r="B9" s="7">
        <f t="shared" si="0"/>
        <v>8</v>
      </c>
      <c r="C9" s="7" t="s">
        <v>29</v>
      </c>
      <c r="D9" s="1" t="s">
        <v>32</v>
      </c>
      <c r="E9" s="2" t="s">
        <v>16</v>
      </c>
      <c r="F9" s="7">
        <v>1</v>
      </c>
      <c r="I9" s="7" t="str">
        <f t="shared" si="1"/>
        <v/>
      </c>
      <c r="P9" s="7" t="str">
        <f t="shared" si="2"/>
        <v/>
      </c>
    </row>
    <row r="10" spans="2:19" x14ac:dyDescent="0.25">
      <c r="B10" s="7">
        <f t="shared" si="0"/>
        <v>9</v>
      </c>
      <c r="C10" s="7" t="s">
        <v>55</v>
      </c>
      <c r="D10" s="2" t="s">
        <v>56</v>
      </c>
      <c r="E10" s="2" t="s">
        <v>54</v>
      </c>
      <c r="F10" s="32">
        <v>33</v>
      </c>
      <c r="I10" s="7" t="str">
        <f t="shared" si="1"/>
        <v/>
      </c>
      <c r="P10" s="7" t="str">
        <f t="shared" si="2"/>
        <v/>
      </c>
    </row>
    <row r="11" spans="2:19" x14ac:dyDescent="0.25">
      <c r="B11" s="7" t="str">
        <f t="shared" si="0"/>
        <v/>
      </c>
      <c r="I11" s="7" t="str">
        <f t="shared" si="1"/>
        <v/>
      </c>
      <c r="P11" s="7" t="str">
        <f t="shared" si="2"/>
        <v/>
      </c>
    </row>
    <row r="12" spans="2:19" x14ac:dyDescent="0.25">
      <c r="B12" s="7" t="str">
        <f t="shared" si="0"/>
        <v/>
      </c>
      <c r="I12" s="7" t="str">
        <f t="shared" si="1"/>
        <v/>
      </c>
      <c r="P12" s="7" t="str">
        <f t="shared" si="2"/>
        <v/>
      </c>
    </row>
    <row r="13" spans="2:19" x14ac:dyDescent="0.25">
      <c r="B13" s="7" t="str">
        <f t="shared" si="0"/>
        <v/>
      </c>
      <c r="I13" s="7" t="str">
        <f t="shared" si="1"/>
        <v/>
      </c>
      <c r="P13" s="7" t="str">
        <f t="shared" si="2"/>
        <v/>
      </c>
    </row>
    <row r="14" spans="2:19" x14ac:dyDescent="0.25">
      <c r="B14" s="7" t="str">
        <f t="shared" si="0"/>
        <v/>
      </c>
      <c r="I14" s="7" t="str">
        <f t="shared" si="1"/>
        <v/>
      </c>
      <c r="P14" s="7" t="str">
        <f t="shared" si="2"/>
        <v/>
      </c>
    </row>
    <row r="15" spans="2:19" x14ac:dyDescent="0.25">
      <c r="B15" s="7" t="str">
        <f t="shared" si="0"/>
        <v/>
      </c>
      <c r="I15" s="7" t="str">
        <f t="shared" si="1"/>
        <v/>
      </c>
      <c r="P15" s="7" t="str">
        <f t="shared" si="2"/>
        <v/>
      </c>
    </row>
    <row r="16" spans="2:19" x14ac:dyDescent="0.25">
      <c r="B16" s="7" t="str">
        <f t="shared" si="0"/>
        <v/>
      </c>
      <c r="I16" s="7" t="str">
        <f t="shared" si="1"/>
        <v/>
      </c>
      <c r="P16" s="7" t="str">
        <f t="shared" si="2"/>
        <v/>
      </c>
    </row>
    <row r="17" spans="2:16" x14ac:dyDescent="0.25">
      <c r="B17" s="7" t="str">
        <f t="shared" si="0"/>
        <v/>
      </c>
      <c r="I17" s="7" t="str">
        <f t="shared" si="1"/>
        <v/>
      </c>
      <c r="P17" s="7" t="str">
        <f t="shared" si="2"/>
        <v/>
      </c>
    </row>
    <row r="18" spans="2:16" x14ac:dyDescent="0.25">
      <c r="B18" s="7" t="str">
        <f t="shared" si="0"/>
        <v/>
      </c>
      <c r="I18" s="7" t="str">
        <f t="shared" si="1"/>
        <v/>
      </c>
      <c r="P18" s="7" t="str">
        <f t="shared" si="2"/>
        <v/>
      </c>
    </row>
    <row r="19" spans="2:16" x14ac:dyDescent="0.25">
      <c r="B19" s="7" t="str">
        <f t="shared" si="0"/>
        <v/>
      </c>
      <c r="I19" s="7" t="str">
        <f t="shared" si="1"/>
        <v/>
      </c>
      <c r="P19" s="7" t="str">
        <f t="shared" si="2"/>
        <v/>
      </c>
    </row>
    <row r="20" spans="2:16" x14ac:dyDescent="0.25">
      <c r="B20" s="7" t="str">
        <f t="shared" si="0"/>
        <v/>
      </c>
      <c r="I20" s="7" t="str">
        <f t="shared" si="1"/>
        <v/>
      </c>
      <c r="P20" s="7" t="str">
        <f t="shared" si="2"/>
        <v/>
      </c>
    </row>
    <row r="21" spans="2:16" x14ac:dyDescent="0.25">
      <c r="B21" s="7" t="str">
        <f t="shared" si="0"/>
        <v/>
      </c>
      <c r="I21" s="7" t="str">
        <f t="shared" si="1"/>
        <v/>
      </c>
      <c r="P21" s="7" t="str">
        <f t="shared" si="2"/>
        <v/>
      </c>
    </row>
    <row r="22" spans="2:16" x14ac:dyDescent="0.25">
      <c r="B22" s="7" t="str">
        <f t="shared" si="0"/>
        <v/>
      </c>
      <c r="I22" s="7" t="str">
        <f t="shared" si="1"/>
        <v/>
      </c>
      <c r="P22" s="7" t="str">
        <f t="shared" si="2"/>
        <v/>
      </c>
    </row>
    <row r="23" spans="2:16" x14ac:dyDescent="0.25">
      <c r="B23" s="7" t="str">
        <f t="shared" si="0"/>
        <v/>
      </c>
      <c r="I23" s="7" t="str">
        <f t="shared" si="1"/>
        <v/>
      </c>
      <c r="P23" s="7" t="str">
        <f t="shared" si="2"/>
        <v/>
      </c>
    </row>
    <row r="24" spans="2:16" x14ac:dyDescent="0.25">
      <c r="B24" s="7" t="str">
        <f t="shared" si="0"/>
        <v/>
      </c>
      <c r="I24" s="7" t="str">
        <f t="shared" si="1"/>
        <v/>
      </c>
      <c r="P24" s="7" t="str">
        <f t="shared" si="2"/>
        <v/>
      </c>
    </row>
    <row r="25" spans="2:16" x14ac:dyDescent="0.25">
      <c r="B25" s="7" t="str">
        <f t="shared" si="0"/>
        <v/>
      </c>
      <c r="I25" s="7" t="str">
        <f t="shared" si="1"/>
        <v/>
      </c>
      <c r="P25" s="7" t="str">
        <f t="shared" si="2"/>
        <v/>
      </c>
    </row>
    <row r="26" spans="2:16" x14ac:dyDescent="0.25">
      <c r="B26" s="7" t="str">
        <f t="shared" si="0"/>
        <v/>
      </c>
      <c r="I26" s="7" t="str">
        <f t="shared" si="1"/>
        <v/>
      </c>
      <c r="P26" s="7" t="str">
        <f t="shared" si="2"/>
        <v/>
      </c>
    </row>
    <row r="27" spans="2:16" x14ac:dyDescent="0.25">
      <c r="B27" s="7" t="str">
        <f t="shared" si="0"/>
        <v/>
      </c>
      <c r="I27" s="7" t="str">
        <f t="shared" si="1"/>
        <v/>
      </c>
      <c r="P27" s="7" t="str">
        <f t="shared" si="2"/>
        <v/>
      </c>
    </row>
    <row r="28" spans="2:16" x14ac:dyDescent="0.25">
      <c r="B28" s="7" t="str">
        <f t="shared" si="0"/>
        <v/>
      </c>
      <c r="I28" s="7" t="str">
        <f t="shared" si="1"/>
        <v/>
      </c>
      <c r="P28" s="7" t="str">
        <f t="shared" si="2"/>
        <v/>
      </c>
    </row>
    <row r="29" spans="2:16" x14ac:dyDescent="0.25">
      <c r="B29" s="7" t="str">
        <f t="shared" si="0"/>
        <v/>
      </c>
      <c r="I29" s="7" t="str">
        <f t="shared" si="1"/>
        <v/>
      </c>
      <c r="P29" s="7" t="str">
        <f t="shared" si="2"/>
        <v/>
      </c>
    </row>
    <row r="30" spans="2:16" x14ac:dyDescent="0.25">
      <c r="B30" s="7" t="str">
        <f t="shared" si="0"/>
        <v/>
      </c>
      <c r="I30" s="7" t="str">
        <f t="shared" si="1"/>
        <v/>
      </c>
      <c r="P30" s="7" t="str">
        <f t="shared" si="2"/>
        <v/>
      </c>
    </row>
    <row r="31" spans="2:16" x14ac:dyDescent="0.25">
      <c r="B31" s="7" t="str">
        <f t="shared" si="0"/>
        <v/>
      </c>
      <c r="I31" s="7" t="str">
        <f t="shared" si="1"/>
        <v/>
      </c>
      <c r="P31" s="7" t="str">
        <f t="shared" si="2"/>
        <v/>
      </c>
    </row>
    <row r="32" spans="2:16" x14ac:dyDescent="0.25">
      <c r="B32" s="7" t="str">
        <f t="shared" si="0"/>
        <v/>
      </c>
      <c r="I32" s="7" t="str">
        <f t="shared" si="1"/>
        <v/>
      </c>
      <c r="P32" s="7" t="str">
        <f t="shared" si="2"/>
        <v/>
      </c>
    </row>
    <row r="33" spans="2:16" x14ac:dyDescent="0.25">
      <c r="B33" s="7" t="str">
        <f t="shared" si="0"/>
        <v/>
      </c>
      <c r="I33" s="7" t="str">
        <f t="shared" si="1"/>
        <v/>
      </c>
      <c r="P33" s="7" t="str">
        <f t="shared" si="2"/>
        <v/>
      </c>
    </row>
    <row r="34" spans="2:16" x14ac:dyDescent="0.25">
      <c r="B34" s="7" t="str">
        <f t="shared" si="0"/>
        <v/>
      </c>
      <c r="I34" s="7" t="str">
        <f t="shared" si="1"/>
        <v/>
      </c>
      <c r="P34" s="7" t="str">
        <f t="shared" si="2"/>
        <v/>
      </c>
    </row>
    <row r="35" spans="2:16" x14ac:dyDescent="0.25">
      <c r="B35" s="7" t="str">
        <f t="shared" si="0"/>
        <v/>
      </c>
      <c r="I35" s="7" t="str">
        <f t="shared" si="1"/>
        <v/>
      </c>
      <c r="P35" s="7" t="str">
        <f t="shared" si="2"/>
        <v/>
      </c>
    </row>
    <row r="36" spans="2:16" x14ac:dyDescent="0.25">
      <c r="B36" s="7" t="str">
        <f t="shared" si="0"/>
        <v/>
      </c>
      <c r="I36" s="7" t="str">
        <f t="shared" si="1"/>
        <v/>
      </c>
      <c r="P36" s="7" t="str">
        <f t="shared" si="2"/>
        <v/>
      </c>
    </row>
    <row r="37" spans="2:16" x14ac:dyDescent="0.25">
      <c r="B37" s="7" t="str">
        <f t="shared" si="0"/>
        <v/>
      </c>
      <c r="I37" s="7" t="str">
        <f t="shared" si="1"/>
        <v/>
      </c>
    </row>
    <row r="38" spans="2:16" x14ac:dyDescent="0.25">
      <c r="B38" s="7" t="str">
        <f t="shared" si="0"/>
        <v/>
      </c>
      <c r="I38" s="7" t="str">
        <f t="shared" si="1"/>
        <v/>
      </c>
    </row>
    <row r="39" spans="2:16" x14ac:dyDescent="0.25">
      <c r="B39" s="7" t="str">
        <f t="shared" si="0"/>
        <v/>
      </c>
      <c r="I39" s="7" t="str">
        <f t="shared" si="1"/>
        <v/>
      </c>
    </row>
    <row r="40" spans="2:16" x14ac:dyDescent="0.25">
      <c r="B40" s="7" t="str">
        <f t="shared" si="0"/>
        <v/>
      </c>
      <c r="I40" s="7" t="str">
        <f t="shared" si="1"/>
        <v/>
      </c>
    </row>
    <row r="41" spans="2:16" x14ac:dyDescent="0.25">
      <c r="B41" s="7" t="str">
        <f t="shared" si="0"/>
        <v/>
      </c>
      <c r="I41" s="7" t="str">
        <f t="shared" si="1"/>
        <v/>
      </c>
    </row>
    <row r="42" spans="2:16" x14ac:dyDescent="0.25">
      <c r="B42" s="7" t="str">
        <f t="shared" si="0"/>
        <v/>
      </c>
      <c r="I42" s="7" t="str">
        <f t="shared" si="1"/>
        <v/>
      </c>
    </row>
    <row r="43" spans="2:16" x14ac:dyDescent="0.25">
      <c r="B43" s="7" t="str">
        <f t="shared" si="0"/>
        <v/>
      </c>
      <c r="I43" s="7" t="str">
        <f t="shared" si="1"/>
        <v/>
      </c>
    </row>
    <row r="44" spans="2:16" x14ac:dyDescent="0.25">
      <c r="B44" s="7" t="str">
        <f t="shared" si="0"/>
        <v/>
      </c>
      <c r="I44" s="7" t="str">
        <f t="shared" si="1"/>
        <v/>
      </c>
    </row>
    <row r="45" spans="2:16" x14ac:dyDescent="0.25">
      <c r="B45" s="7" t="str">
        <f t="shared" si="0"/>
        <v/>
      </c>
      <c r="I45" s="7" t="str">
        <f t="shared" si="1"/>
        <v/>
      </c>
    </row>
    <row r="46" spans="2:16" x14ac:dyDescent="0.25">
      <c r="B46" s="7" t="str">
        <f t="shared" si="0"/>
        <v/>
      </c>
      <c r="I46" s="7" t="str">
        <f t="shared" si="1"/>
        <v/>
      </c>
    </row>
    <row r="47" spans="2:16" x14ac:dyDescent="0.25">
      <c r="B47" s="7" t="str">
        <f t="shared" si="0"/>
        <v/>
      </c>
      <c r="I47" s="7" t="str">
        <f t="shared" si="1"/>
        <v/>
      </c>
    </row>
    <row r="48" spans="2:16" x14ac:dyDescent="0.25">
      <c r="B48" s="7" t="str">
        <f t="shared" si="0"/>
        <v/>
      </c>
      <c r="I48" s="7" t="str">
        <f t="shared" si="1"/>
        <v/>
      </c>
    </row>
    <row r="49" spans="2:2" x14ac:dyDescent="0.25">
      <c r="B49" s="7" t="str">
        <f t="shared" si="0"/>
        <v/>
      </c>
    </row>
  </sheetData>
  <dataValidations count="2">
    <dataValidation type="list" allowBlank="1" showInputMessage="1" showErrorMessage="1" sqref="M2:M1048576" xr:uid="{6552367E-2704-4A47-8455-B87DC605EEC9}">
      <formula1>$Q:$Q</formula1>
    </dataValidation>
    <dataValidation type="list" allowBlank="1" showInputMessage="1" showErrorMessage="1" sqref="E2:E1048576" xr:uid="{11A83ED0-802F-4076-8215-08C432339C43}">
      <formula1>$Q$2:$Q$1048576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EA1D-F547-4584-98AF-722DA5A00634}">
  <dimension ref="A1:V51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9.140625" style="2"/>
    <col min="2" max="2" width="29.42578125" customWidth="1"/>
    <col min="3" max="3" width="20.5703125" customWidth="1"/>
    <col min="6" max="6" width="11" customWidth="1"/>
    <col min="7" max="7" width="13.42578125" customWidth="1"/>
    <col min="9" max="9" width="13" customWidth="1"/>
    <col min="10" max="10" width="12.7109375" customWidth="1"/>
    <col min="13" max="13" width="12.140625" customWidth="1"/>
    <col min="16" max="16" width="101.5703125" customWidth="1"/>
    <col min="17" max="18" width="87.85546875" customWidth="1"/>
    <col min="19" max="19" width="165.140625" customWidth="1"/>
  </cols>
  <sheetData>
    <row r="1" spans="1:19" x14ac:dyDescent="0.25">
      <c r="B1" s="24" t="s">
        <v>49</v>
      </c>
    </row>
    <row r="2" spans="1:19" x14ac:dyDescent="0.25">
      <c r="B2" s="23" t="s">
        <v>50</v>
      </c>
    </row>
    <row r="3" spans="1:19" x14ac:dyDescent="0.25">
      <c r="B3" s="25" t="s">
        <v>51</v>
      </c>
    </row>
    <row r="5" spans="1:19" ht="30" x14ac:dyDescent="0.25">
      <c r="A5" s="3" t="s">
        <v>52</v>
      </c>
      <c r="B5" s="3" t="s">
        <v>17</v>
      </c>
      <c r="C5" s="20" t="s">
        <v>18</v>
      </c>
      <c r="D5" s="3" t="s">
        <v>19</v>
      </c>
      <c r="E5" s="3" t="s">
        <v>20</v>
      </c>
      <c r="F5" s="3" t="s">
        <v>21</v>
      </c>
      <c r="G5" s="20" t="s">
        <v>22</v>
      </c>
      <c r="H5" s="21" t="s">
        <v>23</v>
      </c>
      <c r="I5" s="3" t="s">
        <v>24</v>
      </c>
      <c r="J5" s="20" t="s">
        <v>25</v>
      </c>
      <c r="K5" s="21" t="s">
        <v>23</v>
      </c>
      <c r="L5" s="3" t="s">
        <v>24</v>
      </c>
      <c r="M5" s="20" t="s">
        <v>26</v>
      </c>
      <c r="N5" s="22" t="s">
        <v>23</v>
      </c>
      <c r="O5" s="3" t="s">
        <v>24</v>
      </c>
      <c r="P5" s="3" t="s">
        <v>36</v>
      </c>
      <c r="Q5" s="11" t="s">
        <v>36</v>
      </c>
      <c r="R5" s="26" t="s">
        <v>36</v>
      </c>
      <c r="S5" s="26" t="s">
        <v>48</v>
      </c>
    </row>
    <row r="6" spans="1:19" ht="54" customHeight="1" x14ac:dyDescent="0.25">
      <c r="A6" s="2">
        <v>1</v>
      </c>
      <c r="B6" s="4" t="str">
        <f>IF(ISBLANK(C6),"", SUBSTITUTE(CONCATENATE("recipe_",C6)," ","_"))</f>
        <v>recipe_mushroom_decoction</v>
      </c>
      <c r="C6" s="2" t="s">
        <v>33</v>
      </c>
      <c r="D6" s="2">
        <f>IF(ISBLANK(C6),"",VLOOKUP(C6,Items!J:M,2,0))</f>
        <v>1</v>
      </c>
      <c r="E6" s="2">
        <f>IF(ISBLANK(C6),"",VLOOKUP(C6,Items!J:M,3,0))</f>
        <v>2</v>
      </c>
      <c r="F6" s="4" t="str">
        <f>IF(ISBLANK(C6),"",VLOOKUP(C6,Items!J:M,4,0))</f>
        <v>Common</v>
      </c>
      <c r="G6" s="2" t="s">
        <v>4</v>
      </c>
      <c r="H6" s="2"/>
      <c r="I6" s="4">
        <f xml:space="preserve"> IF(ISBLANK(C6),"",SUM(H6, VLOOKUP(Calculator!G6,Items!C:F,4,FALSE)))</f>
        <v>2</v>
      </c>
      <c r="J6" s="2" t="s">
        <v>27</v>
      </c>
      <c r="K6" s="2"/>
      <c r="L6" s="4">
        <f xml:space="preserve"> IF(ISBLANK(C6),"",SUM(K6, VLOOKUP(Calculator!J6,Items!C:F,4,FALSE)))</f>
        <v>1</v>
      </c>
      <c r="M6" s="2" t="s">
        <v>8</v>
      </c>
      <c r="N6" s="2">
        <v>1</v>
      </c>
      <c r="O6" s="8">
        <f>IFERROR(SUM(N6,VLOOKUP(Calculator!M6,Items!C:F,4,FALSE)),"")</f>
        <v>2</v>
      </c>
      <c r="P6" s="4" t="str">
        <f>IF(ISBLANK(C6),"",IF(ISBLANK(M6),CONCATENATE(TAG!$A$1,Calculator!B6,TAG!$C$1,Calculator!C6,TAG!$E$1,Calculator!D6,TAG!$G$1,Calculator!E6,TAG!$I$1,Calculator!F6,TAG!$K$1,Calculator!G6,TAG!$M$1,Calculator!I6,TAG!$O$1,Calculator!J6,TAG!$Q$1,Calculator!L6,TAG!$W$1),CONCATENATE(TAG!$A$1,Calculator!B6,TAG!$C$1,Calculator!C6,TAG!$E$1,Calculator!D6,TAG!$G$1,Calculator!E6,TAG!$I$1,Calculator!F6,TAG!$K$1,Calculator!G6,TAG!$M$1,Calculator!I6,TAG!$O$1,Calculator!J6,TAG!$Q$1,Calculator!L6,TAG!$S$1,Calculator!M6,TAG!$U$1,Calculator!O6,TAG!$W$1)))</f>
        <v>&lt;recipe type="recipe_mushroom_decoction" outcome="mushroom decoction" quantity="1" time="2" rarity=" Common"&gt;&lt;consume&gt;&lt;ingredient item="mushroom" amount="2" /&gt;&lt;ingredient item="water" amount="1" /&gt;&lt;ingredient item="corn" amount="2" /&gt;&lt;/consume&gt;&lt;/recipe&gt;</v>
      </c>
      <c r="Q6" s="19" t="str">
        <f>_xlfn.CONCAT("&lt;!-- Калькулятор рецептов XML v1.0 --&gt;
&lt;data&gt;",P6:P44,"&lt;/data&gt;")</f>
        <v>&lt;!-- Калькулятор рецептов XML v1.0 --&gt;
&lt;data&gt;&lt;recipe type="recipe_mushroom_decoction" outcome="mushroom decoction" quantity="1" time="2" rarity=" Common"&gt;&lt;consume&gt;&lt;ingredient item="mushroom" amount="2" /&gt;&lt;ingredient item="water" amount="1" /&gt;&lt;ingredient item="corn" amount="2" /&gt;&lt;/consume&gt;&lt;/recipe&gt;&lt;recipe type="recipe_berry_tincture" outcome="berry tincture" quantity="1" time="3" rarity=" Rare"&gt;&lt;consume&gt;&lt;ingredient item="brambles" amount="3" /&gt;&lt;ingredient item="alcohol" amount="3" /&gt;&lt;/consume&gt;&lt;/recipe&gt;&lt;recipe type="recipe_popcorn" outcome="popcorn" quantity="3" time="1" rarity=" Uncommon"&gt;&lt;consume&gt;&lt;ingredient item="corn" amount="2" /&gt;&lt;ingredient item="oil" amount="1" /&gt;&lt;/consume&gt;&lt;/recipe&gt;&lt;recipe type="recipe_victory_сocktail" outcome="victory сocktail" quantity="2" time="10" rarity=" Legendary"&gt;&lt;consume&gt;&lt;ingredient item="water" amount="3" /&gt;&lt;ingredient item="alcohol" amount="4" /&gt;&lt;ingredient item="victory" amount="38" /&gt;&lt;/consume&gt;&lt;/recipe&gt;&lt;/data&gt;</v>
      </c>
      <c r="R6" s="19" t="s">
        <v>58</v>
      </c>
      <c r="S6" s="27" t="s">
        <v>59</v>
      </c>
    </row>
    <row r="7" spans="1:19" ht="29.25" customHeight="1" x14ac:dyDescent="0.25">
      <c r="A7" s="2">
        <f>IF(ISBLANK(C7),"",A6+1)</f>
        <v>2</v>
      </c>
      <c r="B7" s="4" t="str">
        <f t="shared" ref="B7:B44" si="0">IF(ISBLANK(C7),"", SUBSTITUTE(CONCATENATE("recipe_",C7)," ","_"))</f>
        <v>recipe_berry_tincture</v>
      </c>
      <c r="C7" s="2" t="s">
        <v>34</v>
      </c>
      <c r="D7" s="2">
        <f>IF(ISBLANK(C7),"",VLOOKUP(C7,Items!J:M,2,0))</f>
        <v>1</v>
      </c>
      <c r="E7" s="2">
        <f>IF(ISBLANK(C7),"",VLOOKUP(C7,Items!J:M,3,0))</f>
        <v>3</v>
      </c>
      <c r="F7" s="4" t="str">
        <f>IF(ISBLANK(C7),"",VLOOKUP(C7,Items!J:M,4,0))</f>
        <v>Rare</v>
      </c>
      <c r="G7" s="2" t="s">
        <v>7</v>
      </c>
      <c r="H7" s="2"/>
      <c r="I7" s="4">
        <f xml:space="preserve"> IF(ISBLANK(C7),"",SUM(H7, VLOOKUP(Calculator!G7,Items!C:F,4,FALSE)))</f>
        <v>3</v>
      </c>
      <c r="J7" s="2" t="s">
        <v>29</v>
      </c>
      <c r="K7" s="2">
        <v>2</v>
      </c>
      <c r="L7" s="4">
        <f xml:space="preserve"> IF(ISBLANK(C7),"",SUM(K7, VLOOKUP(Calculator!J7,Items!C:F,4,FALSE)))</f>
        <v>3</v>
      </c>
      <c r="M7" s="2"/>
      <c r="N7" s="2"/>
      <c r="O7" s="8" t="str">
        <f>IFERROR(SUM(N7,VLOOKUP(Calculator!M7,Items!C:F,4,FALSE)),"")</f>
        <v/>
      </c>
      <c r="P7" s="4" t="str">
        <f>IF(ISBLANK(C7),"",IF(ISBLANK(M7),CONCATENATE(TAG!$A$1,Calculator!B7,TAG!$C$1,Calculator!C7,TAG!$E$1,Calculator!D7,TAG!$G$1,Calculator!E7,TAG!$I$1,Calculator!F7,TAG!$K$1,Calculator!G7,TAG!$M$1,Calculator!I7,TAG!$O$1,Calculator!J7,TAG!$Q$1,Calculator!L7,TAG!$W$1),CONCATENATE(TAG!$A$1,Calculator!B7,TAG!$C$1,Calculator!C7,TAG!$E$1,Calculator!D7,TAG!$G$1,Calculator!E7,TAG!$I$1,Calculator!F7,TAG!$K$1,Calculator!G7,TAG!$M$1,Calculator!I7,TAG!$O$1,Calculator!J7,TAG!$Q$1,Calculator!L7,TAG!$S$1,Calculator!M7,TAG!$U$1,Calculator!O7,TAG!$W$1)))</f>
        <v>&lt;recipe type="recipe_berry_tincture" outcome="berry tincture" quantity="1" time="3" rarity=" Rare"&gt;&lt;consume&gt;&lt;ingredient item="brambles" amount="3" /&gt;&lt;ingredient item="alcohol" amount="3" /&gt;&lt;/consume&gt;&lt;/recipe&gt;</v>
      </c>
      <c r="Q7" s="17"/>
      <c r="R7" s="17"/>
      <c r="S7" s="28"/>
    </row>
    <row r="8" spans="1:19" ht="28.5" customHeight="1" x14ac:dyDescent="0.25">
      <c r="A8" s="2">
        <f t="shared" ref="A8:A44" si="1">IF(ISBLANK(C8),"",A7+1)</f>
        <v>3</v>
      </c>
      <c r="B8" s="4" t="str">
        <f t="shared" si="0"/>
        <v>recipe_popcorn</v>
      </c>
      <c r="C8" s="29" t="s">
        <v>35</v>
      </c>
      <c r="D8" s="2">
        <f>IF(ISBLANK(C8),"",VLOOKUP(C8,Items!J:M,2,0))</f>
        <v>3</v>
      </c>
      <c r="E8" s="2">
        <f>IF(ISBLANK(C8),"",VLOOKUP(C8,Items!J:M,3,0))</f>
        <v>1</v>
      </c>
      <c r="F8" s="4" t="str">
        <f>IF(ISBLANK(C8),"",VLOOKUP(C8,Items!J:M,4,0))</f>
        <v>Uncommon</v>
      </c>
      <c r="G8" s="7" t="s">
        <v>8</v>
      </c>
      <c r="H8" s="7">
        <v>1</v>
      </c>
      <c r="I8" s="4">
        <f xml:space="preserve"> IF(ISBLANK(C8),"",SUM(H8, VLOOKUP(Calculator!G8,Items!C:F,4,FALSE)))</f>
        <v>2</v>
      </c>
      <c r="J8" s="7" t="s">
        <v>30</v>
      </c>
      <c r="K8" s="7"/>
      <c r="L8" s="4">
        <f xml:space="preserve"> IF(ISBLANK(C8),"",SUM(K8, VLOOKUP(Calculator!J8,Items!C:F,4,FALSE)))</f>
        <v>1</v>
      </c>
      <c r="M8" s="7"/>
      <c r="N8" s="7"/>
      <c r="O8" s="8" t="str">
        <f>IFERROR(SUM(N8,VLOOKUP(Calculator!M8,Items!C:F,4,FALSE)),"")</f>
        <v/>
      </c>
      <c r="P8" s="4" t="str">
        <f>IF(ISBLANK(C8),"",IF(ISBLANK(M8),CONCATENATE(TAG!$A$1,Calculator!B8,TAG!$C$1,Calculator!C8,TAG!$E$1,Calculator!D8,TAG!$G$1,Calculator!E8,TAG!$I$1,Calculator!F8,TAG!$K$1,Calculator!G8,TAG!$M$1,Calculator!I8,TAG!$O$1,Calculator!J8,TAG!$Q$1,Calculator!L8,TAG!$W$1),CONCATENATE(TAG!$A$1,Calculator!B8,TAG!$C$1,Calculator!C8,TAG!$E$1,Calculator!D8,TAG!$G$1,Calculator!E8,TAG!$I$1,Calculator!F8,TAG!$K$1,Calculator!G8,TAG!$M$1,Calculator!I8,TAG!$O$1,Calculator!J8,TAG!$Q$1,Calculator!L8,TAG!$S$1,Calculator!M8,TAG!$U$1,Calculator!O8,TAG!$W$1)))</f>
        <v>&lt;recipe type="recipe_popcorn" outcome="popcorn" quantity="3" time="1" rarity=" Uncommon"&gt;&lt;consume&gt;&lt;ingredient item="corn" amount="2" /&gt;&lt;ingredient item="oil" amount="1" /&gt;&lt;/consume&gt;&lt;/recipe&gt;</v>
      </c>
      <c r="Q8" s="17"/>
      <c r="R8" s="17"/>
      <c r="S8" s="28"/>
    </row>
    <row r="9" spans="1:19" x14ac:dyDescent="0.25">
      <c r="A9" s="2">
        <f t="shared" si="1"/>
        <v>4</v>
      </c>
      <c r="B9" s="4" t="str">
        <f t="shared" si="0"/>
        <v>recipe_victory_сocktail</v>
      </c>
      <c r="C9" s="29" t="s">
        <v>57</v>
      </c>
      <c r="D9" s="2">
        <f>IF(ISBLANK(C9),"",VLOOKUP(C9,Items!J:M,2,0))</f>
        <v>2</v>
      </c>
      <c r="E9" s="2">
        <f>IF(ISBLANK(C9),"",VLOOKUP(C9,Items!J:M,3,0))</f>
        <v>10</v>
      </c>
      <c r="F9" s="4" t="str">
        <f>IF(ISBLANK(C9),"",VLOOKUP(C9,Items!J:M,4,0))</f>
        <v>Legendary</v>
      </c>
      <c r="G9" s="29" t="s">
        <v>27</v>
      </c>
      <c r="H9" s="7">
        <v>2</v>
      </c>
      <c r="I9" s="4">
        <f xml:space="preserve"> IF(ISBLANK(C9),"",SUM(H9, VLOOKUP(Calculator!G9,Items!C:F,4,FALSE)))</f>
        <v>3</v>
      </c>
      <c r="J9" s="29" t="s">
        <v>29</v>
      </c>
      <c r="K9" s="7">
        <v>3</v>
      </c>
      <c r="L9" s="4">
        <f xml:space="preserve"> IF(ISBLANK(C9),"",SUM(K9, VLOOKUP(Calculator!J9,Items!C:F,4,FALSE)))</f>
        <v>4</v>
      </c>
      <c r="M9" s="29" t="s">
        <v>55</v>
      </c>
      <c r="N9" s="4">
        <v>5</v>
      </c>
      <c r="O9" s="8">
        <f>IFERROR(SUM(N9,VLOOKUP(Calculator!M9,Items!C:F,4,FALSE)),"")</f>
        <v>38</v>
      </c>
      <c r="P9" s="4" t="str">
        <f>IF(ISBLANK(C9),"",IF(ISBLANK(M9),CONCATENATE(TAG!$A$1,Calculator!B9,TAG!$C$1,Calculator!C9,TAG!$E$1,Calculator!D9,TAG!$G$1,Calculator!E9,TAG!$I$1,Calculator!F9,TAG!$K$1,Calculator!G9,TAG!$M$1,Calculator!I9,TAG!$O$1,Calculator!J9,TAG!$Q$1,Calculator!L9,TAG!$W$1),CONCATENATE(TAG!$A$1,Calculator!B9,TAG!$C$1,Calculator!C9,TAG!$E$1,Calculator!D9,TAG!$G$1,Calculator!E9,TAG!$I$1,Calculator!F9,TAG!$K$1,Calculator!G9,TAG!$M$1,Calculator!I9,TAG!$O$1,Calculator!J9,TAG!$Q$1,Calculator!L9,TAG!$S$1,Calculator!M9,TAG!$U$1,Calculator!O9,TAG!$W$1)))</f>
        <v>&lt;recipe type="recipe_victory_сocktail" outcome="victory сocktail" quantity="2" time="10" rarity=" Legendary"&gt;&lt;consume&gt;&lt;ingredient item="water" amount="3" /&gt;&lt;ingredient item="alcohol" amount="4" /&gt;&lt;ingredient item="victory" amount="38" /&gt;&lt;/consume&gt;&lt;/recipe&gt;</v>
      </c>
      <c r="Q9" s="17"/>
      <c r="R9" s="17"/>
      <c r="S9" s="28"/>
    </row>
    <row r="10" spans="1:19" x14ac:dyDescent="0.25">
      <c r="A10" s="2" t="str">
        <f t="shared" si="1"/>
        <v/>
      </c>
      <c r="B10" s="4" t="str">
        <f t="shared" si="0"/>
        <v/>
      </c>
      <c r="C10" s="7"/>
      <c r="D10" s="2" t="str">
        <f>IF(ISBLANK(C10),"",VLOOKUP(C10,Items!J:M,2,0))</f>
        <v/>
      </c>
      <c r="E10" s="2" t="str">
        <f>IF(ISBLANK(C10),"",VLOOKUP(C10,Items!J:M,3,0))</f>
        <v/>
      </c>
      <c r="F10" s="4" t="str">
        <f>IF(ISBLANK(C10),"",VLOOKUP(C10,Items!J:M,4,0))</f>
        <v/>
      </c>
      <c r="G10" s="7"/>
      <c r="H10" s="7"/>
      <c r="I10" s="4" t="str">
        <f xml:space="preserve"> IF(ISBLANK(C10),"",SUM(H10, VLOOKUP(Calculator!G10,Items!C:F,4,FALSE)))</f>
        <v/>
      </c>
      <c r="J10" s="7"/>
      <c r="K10" s="7"/>
      <c r="L10" s="4" t="str">
        <f xml:space="preserve"> IF(ISBLANK(C10),"",SUM(K10, VLOOKUP(Calculator!J10,Items!C:F,4,FALSE)))</f>
        <v/>
      </c>
      <c r="M10" s="7"/>
      <c r="N10" s="7"/>
      <c r="O10" s="8" t="str">
        <f>IFERROR(SUM(N10,VLOOKUP(Calculator!M10,Items!C:F,4,FALSE)),"")</f>
        <v/>
      </c>
      <c r="P10" s="4" t="str">
        <f>IF(ISBLANK(C10),"",IF(ISBLANK(M10),CONCATENATE(TAG!$A$1,Calculator!B10,TAG!$C$1,Calculator!C10,TAG!$E$1,Calculator!D10,TAG!$G$1,Calculator!E10,TAG!$I$1,Calculator!F10,TAG!$K$1,Calculator!G10,TAG!$M$1,Calculator!I10,TAG!$O$1,Calculator!J10,TAG!$Q$1,Calculator!L10,TAG!$W$1),CONCATENATE(TAG!$A$1,Calculator!B10,TAG!$C$1,Calculator!C10,TAG!$E$1,Calculator!D10,TAG!$G$1,Calculator!E10,TAG!$I$1,Calculator!F10,TAG!$K$1,Calculator!G10,TAG!$M$1,Calculator!I10,TAG!$O$1,Calculator!J10,TAG!$Q$1,Calculator!L10,TAG!$S$1,Calculator!M10,TAG!$U$1,Calculator!O10,TAG!$W$1)))</f>
        <v/>
      </c>
      <c r="Q10" s="17"/>
      <c r="R10" s="17"/>
      <c r="S10" s="28"/>
    </row>
    <row r="11" spans="1:19" x14ac:dyDescent="0.25">
      <c r="A11" s="2" t="str">
        <f t="shared" si="1"/>
        <v/>
      </c>
      <c r="B11" s="4" t="str">
        <f t="shared" si="0"/>
        <v/>
      </c>
      <c r="C11" s="7"/>
      <c r="D11" s="2" t="str">
        <f>IF(ISBLANK(C11),"",VLOOKUP(C11,Items!J:M,2,0))</f>
        <v/>
      </c>
      <c r="E11" s="2" t="str">
        <f>IF(ISBLANK(C11),"",VLOOKUP(C11,Items!J:M,3,0))</f>
        <v/>
      </c>
      <c r="F11" s="4" t="str">
        <f>IF(ISBLANK(C11),"",VLOOKUP(C11,Items!J:M,4,0))</f>
        <v/>
      </c>
      <c r="G11" s="7"/>
      <c r="H11" s="7"/>
      <c r="I11" s="4" t="str">
        <f xml:space="preserve"> IF(ISBLANK(C11),"",SUM(H11, VLOOKUP(Calculator!G11,Items!C:F,4,FALSE)))</f>
        <v/>
      </c>
      <c r="J11" s="7"/>
      <c r="K11" s="7"/>
      <c r="L11" s="4" t="str">
        <f xml:space="preserve"> IF(ISBLANK(C11),"",SUM(K11, VLOOKUP(Calculator!J11,Items!C:F,4,FALSE)))</f>
        <v/>
      </c>
      <c r="M11" s="7"/>
      <c r="N11" s="7"/>
      <c r="O11" s="8" t="str">
        <f>IFERROR(SUM(N11,VLOOKUP(Calculator!M11,Items!C:F,4,FALSE)),"")</f>
        <v/>
      </c>
      <c r="P11" s="4" t="str">
        <f>IF(ISBLANK(C11),"",IF(ISBLANK(M11),CONCATENATE(TAG!$A$1,Calculator!B11,TAG!$C$1,Calculator!C11,TAG!$E$1,Calculator!D11,TAG!$G$1,Calculator!E11,TAG!$I$1,Calculator!F11,TAG!$K$1,Calculator!G11,TAG!$M$1,Calculator!I11,TAG!$O$1,Calculator!J11,TAG!$Q$1,Calculator!L11,TAG!$W$1),CONCATENATE(TAG!$A$1,Calculator!B11,TAG!$C$1,Calculator!C11,TAG!$E$1,Calculator!D11,TAG!$G$1,Calculator!E11,TAG!$I$1,Calculator!F11,TAG!$K$1,Calculator!G11,TAG!$M$1,Calculator!I11,TAG!$O$1,Calculator!J11,TAG!$Q$1,Calculator!L11,TAG!$S$1,Calculator!M11,TAG!$U$1,Calculator!O11,TAG!$W$1)))</f>
        <v/>
      </c>
      <c r="Q11" s="17"/>
      <c r="R11" s="17"/>
      <c r="S11" s="28"/>
    </row>
    <row r="12" spans="1:19" x14ac:dyDescent="0.25">
      <c r="A12" s="2" t="str">
        <f t="shared" si="1"/>
        <v/>
      </c>
      <c r="B12" s="4" t="str">
        <f t="shared" si="0"/>
        <v/>
      </c>
      <c r="C12" s="7"/>
      <c r="D12" s="2" t="str">
        <f>IF(ISBLANK(C12),"",VLOOKUP(C12,Items!J:M,2,0))</f>
        <v/>
      </c>
      <c r="E12" s="2" t="str">
        <f>IF(ISBLANK(C12),"",VLOOKUP(C12,Items!J:M,3,0))</f>
        <v/>
      </c>
      <c r="F12" s="4" t="str">
        <f>IF(ISBLANK(C12),"",VLOOKUP(C12,Items!J:M,4,0))</f>
        <v/>
      </c>
      <c r="I12" s="4" t="str">
        <f xml:space="preserve"> IF(ISBLANK(C12),"",SUM(H12, VLOOKUP(Calculator!G12,Items!C:F,4,FALSE)))</f>
        <v/>
      </c>
      <c r="J12" s="7"/>
      <c r="K12" s="7"/>
      <c r="L12" s="4" t="str">
        <f xml:space="preserve"> IF(ISBLANK(C12),"",SUM(K12, VLOOKUP(Calculator!J12,Items!C:F,4,FALSE)))</f>
        <v/>
      </c>
      <c r="M12" s="7"/>
      <c r="N12" s="7"/>
      <c r="O12" s="8" t="str">
        <f>IFERROR(SUM(N12,VLOOKUP(Calculator!M12,Items!C:F,4,FALSE)),"")</f>
        <v/>
      </c>
      <c r="P12" s="4" t="str">
        <f>IF(ISBLANK(C12),"",IF(ISBLANK(M12),CONCATENATE(TAG!$A$1,Calculator!B12,TAG!$C$1,Calculator!C12,TAG!$E$1,Calculator!D12,TAG!$G$1,Calculator!E12,TAG!$I$1,Calculator!F12,TAG!$K$1,Calculator!G12,TAG!$M$1,Calculator!I12,TAG!$O$1,Calculator!J12,TAG!$Q$1,Calculator!L12,TAG!$W$1),CONCATENATE(TAG!$A$1,Calculator!B12,TAG!$C$1,Calculator!C12,TAG!$E$1,Calculator!D12,TAG!$G$1,Calculator!E12,TAG!$I$1,Calculator!F12,TAG!$K$1,Calculator!G12,TAG!$M$1,Calculator!I12,TAG!$O$1,Calculator!J12,TAG!$Q$1,Calculator!L12,TAG!$S$1,Calculator!M12,TAG!$U$1,Calculator!O12,TAG!$W$1)))</f>
        <v/>
      </c>
      <c r="Q12" s="17"/>
      <c r="R12" s="17"/>
      <c r="S12" s="28"/>
    </row>
    <row r="13" spans="1:19" x14ac:dyDescent="0.25">
      <c r="A13" s="2" t="str">
        <f t="shared" si="1"/>
        <v/>
      </c>
      <c r="B13" s="4" t="str">
        <f t="shared" si="0"/>
        <v/>
      </c>
      <c r="C13" s="7"/>
      <c r="D13" s="2" t="str">
        <f>IF(ISBLANK(C13),"",VLOOKUP(C13,Items!J:M,2,0))</f>
        <v/>
      </c>
      <c r="E13" s="2" t="str">
        <f>IF(ISBLANK(C13),"",VLOOKUP(C13,Items!J:M,3,0))</f>
        <v/>
      </c>
      <c r="F13" s="4" t="str">
        <f>IF(ISBLANK(C13),"",VLOOKUP(C13,Items!J:M,4,0))</f>
        <v/>
      </c>
      <c r="I13" s="4" t="str">
        <f xml:space="preserve"> IF(ISBLANK(C13),"",SUM(H13, VLOOKUP(Calculator!G13,Items!C:F,4,FALSE)))</f>
        <v/>
      </c>
      <c r="J13" s="7"/>
      <c r="K13" s="7"/>
      <c r="L13" s="4" t="str">
        <f xml:space="preserve"> IF(ISBLANK(C13),"",SUM(K13, VLOOKUP(Calculator!J13,Items!C:F,4,FALSE)))</f>
        <v/>
      </c>
      <c r="M13" s="7"/>
      <c r="N13" s="7"/>
      <c r="O13" s="8" t="str">
        <f>IFERROR(SUM(N13,VLOOKUP(Calculator!M13,Items!C:F,4,FALSE)),"")</f>
        <v/>
      </c>
      <c r="P13" s="4" t="str">
        <f>IF(ISBLANK(C13),"",IF(ISBLANK(M13),CONCATENATE(TAG!$A$1,Calculator!B13,TAG!$C$1,Calculator!C13,TAG!$E$1,Calculator!D13,TAG!$G$1,Calculator!E13,TAG!$I$1,Calculator!F13,TAG!$K$1,Calculator!G13,TAG!$M$1,Calculator!I13,TAG!$O$1,Calculator!J13,TAG!$Q$1,Calculator!L13,TAG!$W$1),CONCATENATE(TAG!$A$1,Calculator!B13,TAG!$C$1,Calculator!C13,TAG!$E$1,Calculator!D13,TAG!$G$1,Calculator!E13,TAG!$I$1,Calculator!F13,TAG!$K$1,Calculator!G13,TAG!$M$1,Calculator!I13,TAG!$O$1,Calculator!J13,TAG!$Q$1,Calculator!L13,TAG!$S$1,Calculator!M13,TAG!$U$1,Calculator!O13,TAG!$W$1)))</f>
        <v/>
      </c>
      <c r="Q13" s="17"/>
      <c r="R13" s="17"/>
      <c r="S13" s="28"/>
    </row>
    <row r="14" spans="1:19" x14ac:dyDescent="0.25">
      <c r="A14" s="2" t="str">
        <f t="shared" si="1"/>
        <v/>
      </c>
      <c r="B14" s="4" t="str">
        <f t="shared" si="0"/>
        <v/>
      </c>
      <c r="C14" s="7"/>
      <c r="D14" s="2" t="str">
        <f>IF(ISBLANK(C14),"",VLOOKUP(C14,Items!J:M,2,0))</f>
        <v/>
      </c>
      <c r="E14" s="2" t="str">
        <f>IF(ISBLANK(C14),"",VLOOKUP(C14,Items!J:M,3,0))</f>
        <v/>
      </c>
      <c r="F14" s="4" t="str">
        <f>IF(ISBLANK(C14),"",VLOOKUP(C14,Items!J:M,4,0))</f>
        <v/>
      </c>
      <c r="I14" s="4" t="str">
        <f xml:space="preserve"> IF(ISBLANK(C14),"",SUM(H14, VLOOKUP(Calculator!G14,Items!C:F,4,FALSE)))</f>
        <v/>
      </c>
      <c r="J14" s="7"/>
      <c r="K14" s="7"/>
      <c r="L14" s="4" t="str">
        <f xml:space="preserve"> IF(ISBLANK(C14),"",SUM(K14, VLOOKUP(Calculator!J14,Items!C:F,4,FALSE)))</f>
        <v/>
      </c>
      <c r="M14" s="7"/>
      <c r="N14" s="7"/>
      <c r="O14" s="8" t="str">
        <f>IFERROR(SUM(N14,VLOOKUP(Calculator!M14,Items!C:F,4,FALSE)),"")</f>
        <v/>
      </c>
      <c r="P14" s="4" t="str">
        <f>IF(ISBLANK(C14),"",IF(ISBLANK(M14),CONCATENATE(TAG!$A$1,Calculator!B14,TAG!$C$1,Calculator!C14,TAG!$E$1,Calculator!D14,TAG!$G$1,Calculator!E14,TAG!$I$1,Calculator!F14,TAG!$K$1,Calculator!G14,TAG!$M$1,Calculator!I14,TAG!$O$1,Calculator!J14,TAG!$Q$1,Calculator!L14,TAG!$W$1),CONCATENATE(TAG!$A$1,Calculator!B14,TAG!$C$1,Calculator!C14,TAG!$E$1,Calculator!D14,TAG!$G$1,Calculator!E14,TAG!$I$1,Calculator!F14,TAG!$K$1,Calculator!G14,TAG!$M$1,Calculator!I14,TAG!$O$1,Calculator!J14,TAG!$Q$1,Calculator!L14,TAG!$S$1,Calculator!M14,TAG!$U$1,Calculator!O14,TAG!$W$1)))</f>
        <v/>
      </c>
      <c r="Q14" s="17"/>
      <c r="R14" s="17"/>
      <c r="S14" s="28"/>
    </row>
    <row r="15" spans="1:19" x14ac:dyDescent="0.25">
      <c r="A15" s="2" t="str">
        <f t="shared" si="1"/>
        <v/>
      </c>
      <c r="B15" s="4" t="str">
        <f t="shared" si="0"/>
        <v/>
      </c>
      <c r="C15" s="7"/>
      <c r="D15" s="2" t="str">
        <f>IF(ISBLANK(C15),"",VLOOKUP(C15,Items!J:M,2,0))</f>
        <v/>
      </c>
      <c r="E15" s="2" t="str">
        <f>IF(ISBLANK(C15),"",VLOOKUP(C15,Items!J:M,3,0))</f>
        <v/>
      </c>
      <c r="F15" s="4" t="str">
        <f>IF(ISBLANK(C15),"",VLOOKUP(C15,Items!J:M,4,0))</f>
        <v/>
      </c>
      <c r="I15" s="4" t="str">
        <f xml:space="preserve"> IF(ISBLANK(C15),"",SUM(H15, VLOOKUP(Calculator!G15,Items!C:F,4,FALSE)))</f>
        <v/>
      </c>
      <c r="J15" s="7"/>
      <c r="K15" s="7"/>
      <c r="L15" s="4" t="str">
        <f xml:space="preserve"> IF(ISBLANK(C15),"",SUM(K15, VLOOKUP(Calculator!J15,Items!C:F,4,FALSE)))</f>
        <v/>
      </c>
      <c r="M15" s="7"/>
      <c r="N15" s="7"/>
      <c r="O15" s="8" t="str">
        <f>IFERROR(SUM(N15,VLOOKUP(Calculator!M15,Items!C:F,4,FALSE)),"")</f>
        <v/>
      </c>
      <c r="P15" s="4" t="str">
        <f>IF(ISBLANK(C15),"",IF(ISBLANK(M15),CONCATENATE(TAG!$A$1,Calculator!B15,TAG!$C$1,Calculator!C15,TAG!$E$1,Calculator!D15,TAG!$G$1,Calculator!E15,TAG!$I$1,Calculator!F15,TAG!$K$1,Calculator!G15,TAG!$M$1,Calculator!I15,TAG!$O$1,Calculator!J15,TAG!$Q$1,Calculator!L15,TAG!$W$1),CONCATENATE(TAG!$A$1,Calculator!B15,TAG!$C$1,Calculator!C15,TAG!$E$1,Calculator!D15,TAG!$G$1,Calculator!E15,TAG!$I$1,Calculator!F15,TAG!$K$1,Calculator!G15,TAG!$M$1,Calculator!I15,TAG!$O$1,Calculator!J15,TAG!$Q$1,Calculator!L15,TAG!$S$1,Calculator!M15,TAG!$U$1,Calculator!O15,TAG!$W$1)))</f>
        <v/>
      </c>
      <c r="Q15" s="17"/>
      <c r="R15" s="17"/>
      <c r="S15" s="28"/>
    </row>
    <row r="16" spans="1:19" x14ac:dyDescent="0.25">
      <c r="A16" s="2" t="str">
        <f t="shared" si="1"/>
        <v/>
      </c>
      <c r="B16" s="4" t="str">
        <f t="shared" si="0"/>
        <v/>
      </c>
      <c r="C16" s="7"/>
      <c r="D16" s="2" t="str">
        <f>IF(ISBLANK(C16),"",VLOOKUP(C16,Items!J:M,2,0))</f>
        <v/>
      </c>
      <c r="E16" s="2" t="str">
        <f>IF(ISBLANK(C16),"",VLOOKUP(C16,Items!J:M,3,0))</f>
        <v/>
      </c>
      <c r="F16" s="4" t="str">
        <f>IF(ISBLANK(C16),"",VLOOKUP(C16,Items!J:M,4,0))</f>
        <v/>
      </c>
      <c r="I16" s="4" t="str">
        <f xml:space="preserve"> IF(ISBLANK(C16),"",SUM(H16, VLOOKUP(Calculator!G16,Items!C:F,4,FALSE)))</f>
        <v/>
      </c>
      <c r="J16" s="7"/>
      <c r="K16" s="7"/>
      <c r="L16" s="4" t="str">
        <f xml:space="preserve"> IF(ISBLANK(C16),"",SUM(K16, VLOOKUP(Calculator!J16,Items!C:F,4,FALSE)))</f>
        <v/>
      </c>
      <c r="M16" s="7"/>
      <c r="N16" s="7"/>
      <c r="O16" s="8" t="str">
        <f>IFERROR(SUM(N16,VLOOKUP(Calculator!M16,Items!C:F,4,FALSE)),"")</f>
        <v/>
      </c>
      <c r="P16" s="4" t="str">
        <f>IF(ISBLANK(C16),"",IF(ISBLANK(M16),CONCATENATE(TAG!$A$1,Calculator!B16,TAG!$C$1,Calculator!C16,TAG!$E$1,Calculator!D16,TAG!$G$1,Calculator!E16,TAG!$I$1,Calculator!F16,TAG!$K$1,Calculator!G16,TAG!$M$1,Calculator!I16,TAG!$O$1,Calculator!J16,TAG!$Q$1,Calculator!L16,TAG!$W$1),CONCATENATE(TAG!$A$1,Calculator!B16,TAG!$C$1,Calculator!C16,TAG!$E$1,Calculator!D16,TAG!$G$1,Calculator!E16,TAG!$I$1,Calculator!F16,TAG!$K$1,Calculator!G16,TAG!$M$1,Calculator!I16,TAG!$O$1,Calculator!J16,TAG!$Q$1,Calculator!L16,TAG!$S$1,Calculator!M16,TAG!$U$1,Calculator!O16,TAG!$W$1)))</f>
        <v/>
      </c>
      <c r="Q16" s="17"/>
      <c r="R16" s="17"/>
      <c r="S16" s="28"/>
    </row>
    <row r="17" spans="1:19" x14ac:dyDescent="0.25">
      <c r="A17" s="2" t="str">
        <f t="shared" si="1"/>
        <v/>
      </c>
      <c r="B17" s="4" t="str">
        <f t="shared" si="0"/>
        <v/>
      </c>
      <c r="C17" s="7"/>
      <c r="D17" s="2" t="str">
        <f>IF(ISBLANK(C17),"",VLOOKUP(C17,Items!J:M,2,0))</f>
        <v/>
      </c>
      <c r="E17" s="2" t="str">
        <f>IF(ISBLANK(C17),"",VLOOKUP(C17,Items!J:M,3,0))</f>
        <v/>
      </c>
      <c r="F17" s="4" t="str">
        <f>IF(ISBLANK(C17),"",VLOOKUP(C17,Items!J:M,4,0))</f>
        <v/>
      </c>
      <c r="I17" s="4" t="str">
        <f xml:space="preserve"> IF(ISBLANK(C17),"",SUM(H17, VLOOKUP(Calculator!G17,Items!C:F,4,FALSE)))</f>
        <v/>
      </c>
      <c r="J17" s="7"/>
      <c r="K17" s="7"/>
      <c r="L17" s="4" t="str">
        <f xml:space="preserve"> IF(ISBLANK(C17),"",SUM(K17, VLOOKUP(Calculator!J17,Items!C:F,4,FALSE)))</f>
        <v/>
      </c>
      <c r="M17" s="7"/>
      <c r="N17" s="7"/>
      <c r="O17" s="8" t="str">
        <f>IFERROR(SUM(N17,VLOOKUP(Calculator!M17,Items!C:F,4,FALSE)),"")</f>
        <v/>
      </c>
      <c r="P17" s="4" t="str">
        <f>IF(ISBLANK(C17),"",IF(ISBLANK(M17),CONCATENATE(TAG!$A$1,Calculator!B17,TAG!$C$1,Calculator!C17,TAG!$E$1,Calculator!D17,TAG!$G$1,Calculator!E17,TAG!$I$1,Calculator!F17,TAG!$K$1,Calculator!G17,TAG!$M$1,Calculator!I17,TAG!$O$1,Calculator!J17,TAG!$Q$1,Calculator!L17,TAG!$W$1),CONCATENATE(TAG!$A$1,Calculator!B17,TAG!$C$1,Calculator!C17,TAG!$E$1,Calculator!D17,TAG!$G$1,Calculator!E17,TAG!$I$1,Calculator!F17,TAG!$K$1,Calculator!G17,TAG!$M$1,Calculator!I17,TAG!$O$1,Calculator!J17,TAG!$Q$1,Calculator!L17,TAG!$S$1,Calculator!M17,TAG!$U$1,Calculator!O17,TAG!$W$1)))</f>
        <v/>
      </c>
      <c r="Q17" s="17"/>
      <c r="R17" s="17"/>
      <c r="S17" s="28"/>
    </row>
    <row r="18" spans="1:19" x14ac:dyDescent="0.25">
      <c r="A18" s="2" t="str">
        <f t="shared" si="1"/>
        <v/>
      </c>
      <c r="B18" s="4" t="str">
        <f t="shared" si="0"/>
        <v/>
      </c>
      <c r="D18" s="2" t="str">
        <f>IF(ISBLANK(C18),"",VLOOKUP(C18,Items!J:M,2,0))</f>
        <v/>
      </c>
      <c r="E18" s="2" t="str">
        <f>IF(ISBLANK(C18),"",VLOOKUP(C18,Items!J:M,3,0))</f>
        <v/>
      </c>
      <c r="F18" s="4" t="str">
        <f>IF(ISBLANK(C18),"",VLOOKUP(C18,Items!J:M,4,0))</f>
        <v/>
      </c>
      <c r="I18" s="4" t="str">
        <f xml:space="preserve"> IF(ISBLANK(C18),"",SUM(H18, VLOOKUP(Calculator!G18,Items!C:F,4,FALSE)))</f>
        <v/>
      </c>
      <c r="L18" s="4" t="str">
        <f xml:space="preserve"> IF(ISBLANK(C18),"",SUM(K18, VLOOKUP(Calculator!J18,Items!C:F,4,FALSE)))</f>
        <v/>
      </c>
      <c r="O18" s="8" t="str">
        <f>IFERROR(SUM(N18,VLOOKUP(Calculator!M18,Items!C:F,4,FALSE)),"")</f>
        <v/>
      </c>
      <c r="P18" s="4" t="str">
        <f>IF(ISBLANK(C18),"",IF(ISBLANK(M18),CONCATENATE(TAG!$A$1,Calculator!B18,TAG!$C$1,Calculator!C18,TAG!$E$1,Calculator!D18,TAG!$G$1,Calculator!E18,TAG!$I$1,Calculator!F18,TAG!$K$1,Calculator!G18,TAG!$M$1,Calculator!I18,TAG!$O$1,Calculator!J18,TAG!$Q$1,Calculator!L18,TAG!$W$1),CONCATENATE(TAG!$A$1,Calculator!B18,TAG!$C$1,Calculator!C18,TAG!$E$1,Calculator!D18,TAG!$G$1,Calculator!E18,TAG!$I$1,Calculator!F18,TAG!$K$1,Calculator!G18,TAG!$M$1,Calculator!I18,TAG!$O$1,Calculator!J18,TAG!$Q$1,Calculator!L18,TAG!$S$1,Calculator!M18,TAG!$U$1,Calculator!O18,TAG!$W$1)))</f>
        <v/>
      </c>
      <c r="Q18" s="17"/>
      <c r="R18" s="17"/>
      <c r="S18" s="28"/>
    </row>
    <row r="19" spans="1:19" x14ac:dyDescent="0.25">
      <c r="A19" s="2" t="str">
        <f t="shared" si="1"/>
        <v/>
      </c>
      <c r="B19" s="4" t="str">
        <f t="shared" si="0"/>
        <v/>
      </c>
      <c r="D19" s="2" t="str">
        <f>IF(ISBLANK(C19),"",VLOOKUP(C19,Items!J:M,2,0))</f>
        <v/>
      </c>
      <c r="E19" s="2" t="str">
        <f>IF(ISBLANK(C19),"",VLOOKUP(C19,Items!J:M,3,0))</f>
        <v/>
      </c>
      <c r="F19" s="4" t="str">
        <f>IF(ISBLANK(C19),"",VLOOKUP(C19,Items!J:M,4,0))</f>
        <v/>
      </c>
      <c r="I19" s="4" t="str">
        <f xml:space="preserve"> IF(ISBLANK(C19),"",SUM(H19, VLOOKUP(Calculator!G19,Items!C:F,4,FALSE)))</f>
        <v/>
      </c>
      <c r="L19" s="4" t="str">
        <f xml:space="preserve"> IF(ISBLANK(C19),"",SUM(K19, VLOOKUP(Calculator!J19,Items!C:F,4,FALSE)))</f>
        <v/>
      </c>
      <c r="O19" s="8" t="str">
        <f>IFERROR(SUM(N19,VLOOKUP(Calculator!M19,Items!C:F,4,FALSE)),"")</f>
        <v/>
      </c>
      <c r="P19" s="4" t="str">
        <f>IF(ISBLANK(C19),"",IF(ISBLANK(M19),CONCATENATE(TAG!$A$1,Calculator!B19,TAG!$C$1,Calculator!C19,TAG!$E$1,Calculator!D19,TAG!$G$1,Calculator!E19,TAG!$I$1,Calculator!F19,TAG!$K$1,Calculator!G19,TAG!$M$1,Calculator!I19,TAG!$O$1,Calculator!J19,TAG!$Q$1,Calculator!L19,TAG!$W$1),CONCATENATE(TAG!$A$1,Calculator!B19,TAG!$C$1,Calculator!C19,TAG!$E$1,Calculator!D19,TAG!$G$1,Calculator!E19,TAG!$I$1,Calculator!F19,TAG!$K$1,Calculator!G19,TAG!$M$1,Calculator!I19,TAG!$O$1,Calculator!J19,TAG!$Q$1,Calculator!L19,TAG!$S$1,Calculator!M19,TAG!$U$1,Calculator!O19,TAG!$W$1)))</f>
        <v/>
      </c>
      <c r="Q19" s="17"/>
      <c r="R19" s="17"/>
      <c r="S19" s="28"/>
    </row>
    <row r="20" spans="1:19" x14ac:dyDescent="0.25">
      <c r="A20" s="2" t="str">
        <f t="shared" si="1"/>
        <v/>
      </c>
      <c r="B20" s="4" t="str">
        <f t="shared" si="0"/>
        <v/>
      </c>
      <c r="D20" s="2" t="str">
        <f>IF(ISBLANK(C20),"",VLOOKUP(C20,Items!J:M,2,0))</f>
        <v/>
      </c>
      <c r="E20" s="2" t="str">
        <f>IF(ISBLANK(C20),"",VLOOKUP(C20,Items!J:M,3,0))</f>
        <v/>
      </c>
      <c r="F20" s="4" t="str">
        <f>IF(ISBLANK(C20),"",VLOOKUP(C20,Items!J:M,4,0))</f>
        <v/>
      </c>
      <c r="I20" s="4" t="str">
        <f xml:space="preserve"> IF(ISBLANK(C20),"",SUM(H20, VLOOKUP(Calculator!G20,Items!C:F,4,FALSE)))</f>
        <v/>
      </c>
      <c r="L20" s="4" t="str">
        <f xml:space="preserve"> IF(ISBLANK(C20),"",SUM(K20, VLOOKUP(Calculator!J20,Items!C:F,4,FALSE)))</f>
        <v/>
      </c>
      <c r="O20" s="8" t="str">
        <f>IFERROR(SUM(N20,VLOOKUP(Calculator!M20,Items!C:F,4,FALSE)),"")</f>
        <v/>
      </c>
      <c r="P20" s="4" t="str">
        <f>IF(ISBLANK(C20),"",IF(ISBLANK(M20),CONCATENATE(TAG!$A$1,Calculator!B20,TAG!$C$1,Calculator!C20,TAG!$E$1,Calculator!D20,TAG!$G$1,Calculator!E20,TAG!$I$1,Calculator!F20,TAG!$K$1,Calculator!G20,TAG!$M$1,Calculator!I20,TAG!$O$1,Calculator!J20,TAG!$Q$1,Calculator!L20,TAG!$W$1),CONCATENATE(TAG!$A$1,Calculator!B20,TAG!$C$1,Calculator!C20,TAG!$E$1,Calculator!D20,TAG!$G$1,Calculator!E20,TAG!$I$1,Calculator!F20,TAG!$K$1,Calculator!G20,TAG!$M$1,Calculator!I20,TAG!$O$1,Calculator!J20,TAG!$Q$1,Calculator!L20,TAG!$S$1,Calculator!M20,TAG!$U$1,Calculator!O20,TAG!$W$1)))</f>
        <v/>
      </c>
      <c r="Q20" s="17"/>
      <c r="R20" s="17"/>
      <c r="S20" s="28"/>
    </row>
    <row r="21" spans="1:19" x14ac:dyDescent="0.25">
      <c r="A21" s="2" t="str">
        <f t="shared" si="1"/>
        <v/>
      </c>
      <c r="B21" s="4" t="str">
        <f t="shared" si="0"/>
        <v/>
      </c>
      <c r="D21" s="2" t="str">
        <f>IF(ISBLANK(C21),"",VLOOKUP(C21,Items!J:M,2,0))</f>
        <v/>
      </c>
      <c r="E21" s="2" t="str">
        <f>IF(ISBLANK(C21),"",VLOOKUP(C21,Items!J:M,3,0))</f>
        <v/>
      </c>
      <c r="F21" s="4" t="str">
        <f>IF(ISBLANK(C21),"",VLOOKUP(C21,Items!J:M,4,0))</f>
        <v/>
      </c>
      <c r="I21" s="4" t="str">
        <f xml:space="preserve"> IF(ISBLANK(C21),"",SUM(H21, VLOOKUP(Calculator!G21,Items!C:F,4,FALSE)))</f>
        <v/>
      </c>
      <c r="L21" s="4" t="str">
        <f xml:space="preserve"> IF(ISBLANK(C21),"",SUM(K21, VLOOKUP(Calculator!J21,Items!C:F,4,FALSE)))</f>
        <v/>
      </c>
      <c r="O21" s="8" t="str">
        <f>IFERROR(SUM(N21,VLOOKUP(Calculator!M21,Items!C:F,4,FALSE)),"")</f>
        <v/>
      </c>
      <c r="P21" s="4" t="str">
        <f>IF(ISBLANK(C21),"",IF(ISBLANK(M21),CONCATENATE(TAG!$A$1,Calculator!B21,TAG!$C$1,Calculator!C21,TAG!$E$1,Calculator!D21,TAG!$G$1,Calculator!E21,TAG!$I$1,Calculator!F21,TAG!$K$1,Calculator!G21,TAG!$M$1,Calculator!I21,TAG!$O$1,Calculator!J21,TAG!$Q$1,Calculator!L21,TAG!$W$1),CONCATENATE(TAG!$A$1,Calculator!B21,TAG!$C$1,Calculator!C21,TAG!$E$1,Calculator!D21,TAG!$G$1,Calculator!E21,TAG!$I$1,Calculator!F21,TAG!$K$1,Calculator!G21,TAG!$M$1,Calculator!I21,TAG!$O$1,Calculator!J21,TAG!$Q$1,Calculator!L21,TAG!$S$1,Calculator!M21,TAG!$U$1,Calculator!O21,TAG!$W$1)))</f>
        <v/>
      </c>
      <c r="Q21" s="17"/>
      <c r="R21" s="17"/>
      <c r="S21" s="28"/>
    </row>
    <row r="22" spans="1:19" x14ac:dyDescent="0.25">
      <c r="A22" s="2" t="str">
        <f t="shared" si="1"/>
        <v/>
      </c>
      <c r="B22" s="4" t="str">
        <f t="shared" si="0"/>
        <v/>
      </c>
      <c r="D22" s="2" t="str">
        <f>IF(ISBLANK(C22),"",VLOOKUP(C22,Items!J:M,2,0))</f>
        <v/>
      </c>
      <c r="E22" s="2" t="str">
        <f>IF(ISBLANK(C22),"",VLOOKUP(C22,Items!J:M,3,0))</f>
        <v/>
      </c>
      <c r="F22" s="4" t="str">
        <f>IF(ISBLANK(C22),"",VLOOKUP(C22,Items!J:M,4,0))</f>
        <v/>
      </c>
      <c r="I22" s="4" t="str">
        <f xml:space="preserve"> IF(ISBLANK(C22),"",SUM(H22, VLOOKUP(Calculator!G22,Items!C:F,4,FALSE)))</f>
        <v/>
      </c>
      <c r="L22" s="4" t="str">
        <f xml:space="preserve"> IF(ISBLANK(C22),"",SUM(K22, VLOOKUP(Calculator!J22,Items!C:F,4,FALSE)))</f>
        <v/>
      </c>
      <c r="O22" s="8" t="str">
        <f>IFERROR(SUM(N22,VLOOKUP(Calculator!M22,Items!C:F,4,FALSE)),"")</f>
        <v/>
      </c>
      <c r="P22" s="4" t="str">
        <f>IF(ISBLANK(C22),"",IF(ISBLANK(M22),CONCATENATE(TAG!$A$1,Calculator!B22,TAG!$C$1,Calculator!C22,TAG!$E$1,Calculator!D22,TAG!$G$1,Calculator!E22,TAG!$I$1,Calculator!F22,TAG!$K$1,Calculator!G22,TAG!$M$1,Calculator!I22,TAG!$O$1,Calculator!J22,TAG!$Q$1,Calculator!L22,TAG!$W$1),CONCATENATE(TAG!$A$1,Calculator!B22,TAG!$C$1,Calculator!C22,TAG!$E$1,Calculator!D22,TAG!$G$1,Calculator!E22,TAG!$I$1,Calculator!F22,TAG!$K$1,Calculator!G22,TAG!$M$1,Calculator!I22,TAG!$O$1,Calculator!J22,TAG!$Q$1,Calculator!L22,TAG!$S$1,Calculator!M22,TAG!$U$1,Calculator!O22,TAG!$W$1)))</f>
        <v/>
      </c>
      <c r="Q22" s="17"/>
      <c r="R22" s="17"/>
      <c r="S22" s="28"/>
    </row>
    <row r="23" spans="1:19" x14ac:dyDescent="0.25">
      <c r="A23" s="2" t="str">
        <f t="shared" si="1"/>
        <v/>
      </c>
      <c r="B23" s="4" t="str">
        <f t="shared" si="0"/>
        <v/>
      </c>
      <c r="D23" s="2" t="str">
        <f>IF(ISBLANK(C23),"",VLOOKUP(C23,Items!J:M,2,0))</f>
        <v/>
      </c>
      <c r="E23" s="2" t="str">
        <f>IF(ISBLANK(C23),"",VLOOKUP(C23,Items!J:M,3,0))</f>
        <v/>
      </c>
      <c r="F23" s="4" t="str">
        <f>IF(ISBLANK(C23),"",VLOOKUP(C23,Items!J:M,4,0))</f>
        <v/>
      </c>
      <c r="I23" s="4" t="str">
        <f xml:space="preserve"> IF(ISBLANK(C23),"",SUM(H23, VLOOKUP(Calculator!G23,Items!C:F,4,FALSE)))</f>
        <v/>
      </c>
      <c r="L23" s="4" t="str">
        <f xml:space="preserve"> IF(ISBLANK(C23),"",SUM(K23, VLOOKUP(Calculator!J23,Items!C:F,4,FALSE)))</f>
        <v/>
      </c>
      <c r="O23" s="8" t="str">
        <f>IFERROR(SUM(N23,VLOOKUP(Calculator!M23,Items!C:F,4,FALSE)),"")</f>
        <v/>
      </c>
      <c r="P23" s="4" t="str">
        <f>IF(ISBLANK(C23),"",IF(ISBLANK(M23),CONCATENATE(TAG!$A$1,Calculator!B23,TAG!$C$1,Calculator!C23,TAG!$E$1,Calculator!D23,TAG!$G$1,Calculator!E23,TAG!$I$1,Calculator!F23,TAG!$K$1,Calculator!G23,TAG!$M$1,Calculator!I23,TAG!$O$1,Calculator!J23,TAG!$Q$1,Calculator!L23,TAG!$W$1),CONCATENATE(TAG!$A$1,Calculator!B23,TAG!$C$1,Calculator!C23,TAG!$E$1,Calculator!D23,TAG!$G$1,Calculator!E23,TAG!$I$1,Calculator!F23,TAG!$K$1,Calculator!G23,TAG!$M$1,Calculator!I23,TAG!$O$1,Calculator!J23,TAG!$Q$1,Calculator!L23,TAG!$S$1,Calculator!M23,TAG!$U$1,Calculator!O23,TAG!$W$1)))</f>
        <v/>
      </c>
      <c r="Q23" s="17"/>
      <c r="R23" s="17"/>
      <c r="S23" s="28"/>
    </row>
    <row r="24" spans="1:19" x14ac:dyDescent="0.25">
      <c r="A24" s="2" t="str">
        <f t="shared" si="1"/>
        <v/>
      </c>
      <c r="B24" s="4" t="str">
        <f t="shared" si="0"/>
        <v/>
      </c>
      <c r="D24" s="2" t="str">
        <f>IF(ISBLANK(C24),"",VLOOKUP(C24,Items!J:M,2,0))</f>
        <v/>
      </c>
      <c r="E24" s="2" t="str">
        <f>IF(ISBLANK(C24),"",VLOOKUP(C24,Items!J:M,3,0))</f>
        <v/>
      </c>
      <c r="F24" s="4" t="str">
        <f>IF(ISBLANK(C24),"",VLOOKUP(C24,Items!J:M,4,0))</f>
        <v/>
      </c>
      <c r="I24" s="4" t="str">
        <f xml:space="preserve"> IF(ISBLANK(C24),"",SUM(H24, VLOOKUP(Calculator!G24,Items!C:F,4,FALSE)))</f>
        <v/>
      </c>
      <c r="L24" s="4" t="str">
        <f xml:space="preserve"> IF(ISBLANK(C24),"",SUM(K24, VLOOKUP(Calculator!J24,Items!C:F,4,FALSE)))</f>
        <v/>
      </c>
      <c r="O24" s="8" t="str">
        <f>IFERROR(SUM(N24,VLOOKUP(Calculator!M24,Items!C:F,4,FALSE)),"")</f>
        <v/>
      </c>
      <c r="P24" s="4" t="str">
        <f>IF(ISBLANK(C24),"",IF(ISBLANK(M24),CONCATENATE(TAG!$A$1,Calculator!B24,TAG!$C$1,Calculator!C24,TAG!$E$1,Calculator!D24,TAG!$G$1,Calculator!E24,TAG!$I$1,Calculator!F24,TAG!$K$1,Calculator!G24,TAG!$M$1,Calculator!I24,TAG!$O$1,Calculator!J24,TAG!$Q$1,Calculator!L24,TAG!$W$1),CONCATENATE(TAG!$A$1,Calculator!B24,TAG!$C$1,Calculator!C24,TAG!$E$1,Calculator!D24,TAG!$G$1,Calculator!E24,TAG!$I$1,Calculator!F24,TAG!$K$1,Calculator!G24,TAG!$M$1,Calculator!I24,TAG!$O$1,Calculator!J24,TAG!$Q$1,Calculator!L24,TAG!$S$1,Calculator!M24,TAG!$U$1,Calculator!O24,TAG!$W$1)))</f>
        <v/>
      </c>
      <c r="Q24" s="17"/>
      <c r="R24" s="17"/>
      <c r="S24" s="28"/>
    </row>
    <row r="25" spans="1:19" x14ac:dyDescent="0.25">
      <c r="A25" s="2" t="str">
        <f t="shared" si="1"/>
        <v/>
      </c>
      <c r="B25" s="4" t="str">
        <f t="shared" si="0"/>
        <v/>
      </c>
      <c r="D25" s="2" t="str">
        <f>IF(ISBLANK(C25),"",VLOOKUP(C25,Items!J:M,2,0))</f>
        <v/>
      </c>
      <c r="E25" s="2" t="str">
        <f>IF(ISBLANK(C25),"",VLOOKUP(C25,Items!J:M,3,0))</f>
        <v/>
      </c>
      <c r="F25" s="4" t="str">
        <f>IF(ISBLANK(C25),"",VLOOKUP(C25,Items!J:M,4,0))</f>
        <v/>
      </c>
      <c r="I25" s="4" t="str">
        <f xml:space="preserve"> IF(ISBLANK(C25),"",SUM(H25, VLOOKUP(Calculator!G25,Items!C:F,4,FALSE)))</f>
        <v/>
      </c>
      <c r="L25" s="4" t="str">
        <f xml:space="preserve"> IF(ISBLANK(C25),"",SUM(K25, VLOOKUP(Calculator!J25,Items!C:F,4,FALSE)))</f>
        <v/>
      </c>
      <c r="O25" s="8" t="str">
        <f>IFERROR(SUM(N25,VLOOKUP(Calculator!M25,Items!C:F,4,FALSE)),"")</f>
        <v/>
      </c>
      <c r="P25" s="4" t="str">
        <f>IF(ISBLANK(C25),"",IF(ISBLANK(M25),CONCATENATE(TAG!$A$1,Calculator!B25,TAG!$C$1,Calculator!C25,TAG!$E$1,Calculator!D25,TAG!$G$1,Calculator!E25,TAG!$I$1,Calculator!F25,TAG!$K$1,Calculator!G25,TAG!$M$1,Calculator!I25,TAG!$O$1,Calculator!J25,TAG!$Q$1,Calculator!L25,TAG!$W$1),CONCATENATE(TAG!$A$1,Calculator!B25,TAG!$C$1,Calculator!C25,TAG!$E$1,Calculator!D25,TAG!$G$1,Calculator!E25,TAG!$I$1,Calculator!F25,TAG!$K$1,Calculator!G25,TAG!$M$1,Calculator!I25,TAG!$O$1,Calculator!J25,TAG!$Q$1,Calculator!L25,TAG!$S$1,Calculator!M25,TAG!$U$1,Calculator!O25,TAG!$W$1)))</f>
        <v/>
      </c>
      <c r="Q25" s="17"/>
      <c r="R25" s="17"/>
      <c r="S25" s="28"/>
    </row>
    <row r="26" spans="1:19" x14ac:dyDescent="0.25">
      <c r="A26" s="2" t="str">
        <f t="shared" si="1"/>
        <v/>
      </c>
      <c r="B26" s="4" t="str">
        <f t="shared" si="0"/>
        <v/>
      </c>
      <c r="D26" s="2" t="str">
        <f>IF(ISBLANK(C26),"",VLOOKUP(C26,Items!J:M,2,0))</f>
        <v/>
      </c>
      <c r="E26" s="2" t="str">
        <f>IF(ISBLANK(C26),"",VLOOKUP(C26,Items!J:M,3,0))</f>
        <v/>
      </c>
      <c r="F26" s="4" t="str">
        <f>IF(ISBLANK(C26),"",VLOOKUP(C26,Items!J:M,4,0))</f>
        <v/>
      </c>
      <c r="I26" s="4" t="str">
        <f xml:space="preserve"> IF(ISBLANK(C26),"",SUM(H26, VLOOKUP(Calculator!G26,Items!C:F,4,FALSE)))</f>
        <v/>
      </c>
      <c r="L26" s="4" t="str">
        <f xml:space="preserve"> IF(ISBLANK(C26),"",SUM(K26, VLOOKUP(Calculator!J26,Items!C:F,4,FALSE)))</f>
        <v/>
      </c>
      <c r="O26" s="8" t="str">
        <f>IFERROR(SUM(N26,VLOOKUP(Calculator!M26,Items!C:F,4,FALSE)),"")</f>
        <v/>
      </c>
      <c r="P26" s="4" t="str">
        <f>IF(ISBLANK(C26),"",IF(ISBLANK(M26),CONCATENATE(TAG!$A$1,Calculator!B26,TAG!$C$1,Calculator!C26,TAG!$E$1,Calculator!D26,TAG!$G$1,Calculator!E26,TAG!$I$1,Calculator!F26,TAG!$K$1,Calculator!G26,TAG!$M$1,Calculator!I26,TAG!$O$1,Calculator!J26,TAG!$Q$1,Calculator!L26,TAG!$W$1),CONCATENATE(TAG!$A$1,Calculator!B26,TAG!$C$1,Calculator!C26,TAG!$E$1,Calculator!D26,TAG!$G$1,Calculator!E26,TAG!$I$1,Calculator!F26,TAG!$K$1,Calculator!G26,TAG!$M$1,Calculator!I26,TAG!$O$1,Calculator!J26,TAG!$Q$1,Calculator!L26,TAG!$S$1,Calculator!M26,TAG!$U$1,Calculator!O26,TAG!$W$1)))</f>
        <v/>
      </c>
      <c r="Q26" s="17"/>
      <c r="R26" s="17"/>
      <c r="S26" s="28"/>
    </row>
    <row r="27" spans="1:19" x14ac:dyDescent="0.25">
      <c r="A27" s="2" t="str">
        <f t="shared" si="1"/>
        <v/>
      </c>
      <c r="B27" s="4" t="str">
        <f t="shared" si="0"/>
        <v/>
      </c>
      <c r="D27" s="2" t="str">
        <f>IF(ISBLANK(C27),"",VLOOKUP(C27,Items!J:M,2,0))</f>
        <v/>
      </c>
      <c r="E27" s="2" t="str">
        <f>IF(ISBLANK(C27),"",VLOOKUP(C27,Items!J:M,3,0))</f>
        <v/>
      </c>
      <c r="F27" s="4" t="str">
        <f>IF(ISBLANK(C27),"",VLOOKUP(C27,Items!J:M,4,0))</f>
        <v/>
      </c>
      <c r="I27" s="4" t="str">
        <f xml:space="preserve"> IF(ISBLANK(C27),"",SUM(H27, VLOOKUP(Calculator!G27,Items!C:F,4,FALSE)))</f>
        <v/>
      </c>
      <c r="L27" s="4" t="str">
        <f xml:space="preserve"> IF(ISBLANK(C27),"",SUM(K27, VLOOKUP(Calculator!J27,Items!C:F,4,FALSE)))</f>
        <v/>
      </c>
      <c r="O27" s="8" t="str">
        <f>IFERROR(SUM(N27,VLOOKUP(Calculator!M27,Items!C:F,4,FALSE)),"")</f>
        <v/>
      </c>
      <c r="P27" s="4" t="str">
        <f>IF(ISBLANK(C27),"",IF(ISBLANK(M27),CONCATENATE(TAG!$A$1,Calculator!B27,TAG!$C$1,Calculator!C27,TAG!$E$1,Calculator!D27,TAG!$G$1,Calculator!E27,TAG!$I$1,Calculator!F27,TAG!$K$1,Calculator!G27,TAG!$M$1,Calculator!I27,TAG!$O$1,Calculator!J27,TAG!$Q$1,Calculator!L27,TAG!$W$1),CONCATENATE(TAG!$A$1,Calculator!B27,TAG!$C$1,Calculator!C27,TAG!$E$1,Calculator!D27,TAG!$G$1,Calculator!E27,TAG!$I$1,Calculator!F27,TAG!$K$1,Calculator!G27,TAG!$M$1,Calculator!I27,TAG!$O$1,Calculator!J27,TAG!$Q$1,Calculator!L27,TAG!$S$1,Calculator!M27,TAG!$U$1,Calculator!O27,TAG!$W$1)))</f>
        <v/>
      </c>
      <c r="Q27" s="17"/>
      <c r="R27" s="17"/>
      <c r="S27" s="28"/>
    </row>
    <row r="28" spans="1:19" x14ac:dyDescent="0.25">
      <c r="A28" s="2" t="str">
        <f t="shared" si="1"/>
        <v/>
      </c>
      <c r="B28" s="4" t="str">
        <f t="shared" si="0"/>
        <v/>
      </c>
      <c r="D28" s="2" t="str">
        <f>IF(ISBLANK(C28),"",VLOOKUP(C28,Items!J:M,2,0))</f>
        <v/>
      </c>
      <c r="E28" s="2" t="str">
        <f>IF(ISBLANK(C28),"",VLOOKUP(C28,Items!J:M,3,0))</f>
        <v/>
      </c>
      <c r="F28" s="4" t="str">
        <f>IF(ISBLANK(C28),"",VLOOKUP(C28,Items!J:M,4,0))</f>
        <v/>
      </c>
      <c r="I28" s="4" t="str">
        <f xml:space="preserve"> IF(ISBLANK(C28),"",SUM(H28, VLOOKUP(Calculator!G28,Items!C:F,4,FALSE)))</f>
        <v/>
      </c>
      <c r="L28" s="4" t="str">
        <f xml:space="preserve"> IF(ISBLANK(C28),"",SUM(K28, VLOOKUP(Calculator!J28,Items!C:F,4,FALSE)))</f>
        <v/>
      </c>
      <c r="O28" s="8" t="str">
        <f>IFERROR(SUM(N28,VLOOKUP(Calculator!M28,Items!C:F,4,FALSE)),"")</f>
        <v/>
      </c>
      <c r="P28" s="4" t="str">
        <f>IF(ISBLANK(C28),"",IF(ISBLANK(M28),CONCATENATE(TAG!$A$1,Calculator!B28,TAG!$C$1,Calculator!C28,TAG!$E$1,Calculator!D28,TAG!$G$1,Calculator!E28,TAG!$I$1,Calculator!F28,TAG!$K$1,Calculator!G28,TAG!$M$1,Calculator!I28,TAG!$O$1,Calculator!J28,TAG!$Q$1,Calculator!L28,TAG!$W$1),CONCATENATE(TAG!$A$1,Calculator!B28,TAG!$C$1,Calculator!C28,TAG!$E$1,Calculator!D28,TAG!$G$1,Calculator!E28,TAG!$I$1,Calculator!F28,TAG!$K$1,Calculator!G28,TAG!$M$1,Calculator!I28,TAG!$O$1,Calculator!J28,TAG!$Q$1,Calculator!L28,TAG!$S$1,Calculator!M28,TAG!$U$1,Calculator!O28,TAG!$W$1)))</f>
        <v/>
      </c>
      <c r="Q28" s="17"/>
      <c r="R28" s="17"/>
      <c r="S28" s="28"/>
    </row>
    <row r="29" spans="1:19" x14ac:dyDescent="0.25">
      <c r="A29" s="2" t="str">
        <f t="shared" si="1"/>
        <v/>
      </c>
      <c r="B29" s="4" t="str">
        <f t="shared" si="0"/>
        <v/>
      </c>
      <c r="D29" s="2" t="str">
        <f>IF(ISBLANK(C29),"",VLOOKUP(C29,Items!J:M,2,0))</f>
        <v/>
      </c>
      <c r="E29" s="2" t="str">
        <f>IF(ISBLANK(C29),"",VLOOKUP(C29,Items!J:M,3,0))</f>
        <v/>
      </c>
      <c r="F29" s="4" t="str">
        <f>IF(ISBLANK(C29),"",VLOOKUP(C29,Items!J:M,4,0))</f>
        <v/>
      </c>
      <c r="I29" s="4" t="str">
        <f xml:space="preserve"> IF(ISBLANK(C29),"",SUM(H29, VLOOKUP(Calculator!G29,Items!C:F,4,FALSE)))</f>
        <v/>
      </c>
      <c r="L29" s="4" t="str">
        <f xml:space="preserve"> IF(ISBLANK(C29),"",SUM(K29, VLOOKUP(Calculator!J29,Items!C:F,4,FALSE)))</f>
        <v/>
      </c>
      <c r="O29" s="8" t="str">
        <f>IFERROR(SUM(N29,VLOOKUP(Calculator!M29,Items!C:F,4,FALSE)),"")</f>
        <v/>
      </c>
      <c r="P29" s="4" t="str">
        <f>IF(ISBLANK(C29),"",IF(ISBLANK(M29),CONCATENATE(TAG!$A$1,Calculator!B29,TAG!$C$1,Calculator!C29,TAG!$E$1,Calculator!D29,TAG!$G$1,Calculator!E29,TAG!$I$1,Calculator!F29,TAG!$K$1,Calculator!G29,TAG!$M$1,Calculator!I29,TAG!$O$1,Calculator!J29,TAG!$Q$1,Calculator!L29,TAG!$W$1),CONCATENATE(TAG!$A$1,Calculator!B29,TAG!$C$1,Calculator!C29,TAG!$E$1,Calculator!D29,TAG!$G$1,Calculator!E29,TAG!$I$1,Calculator!F29,TAG!$K$1,Calculator!G29,TAG!$M$1,Calculator!I29,TAG!$O$1,Calculator!J29,TAG!$Q$1,Calculator!L29,TAG!$S$1,Calculator!M29,TAG!$U$1,Calculator!O29,TAG!$W$1)))</f>
        <v/>
      </c>
      <c r="Q29" s="17"/>
      <c r="R29" s="17"/>
      <c r="S29" s="28"/>
    </row>
    <row r="30" spans="1:19" x14ac:dyDescent="0.25">
      <c r="A30" s="2" t="str">
        <f t="shared" si="1"/>
        <v/>
      </c>
      <c r="B30" s="4" t="str">
        <f t="shared" si="0"/>
        <v/>
      </c>
      <c r="D30" s="2" t="str">
        <f>IF(ISBLANK(C30),"",VLOOKUP(C30,Items!J:M,2,0))</f>
        <v/>
      </c>
      <c r="E30" s="2" t="str">
        <f>IF(ISBLANK(C30),"",VLOOKUP(C30,Items!J:M,3,0))</f>
        <v/>
      </c>
      <c r="F30" s="4" t="str">
        <f>IF(ISBLANK(C30),"",VLOOKUP(C30,Items!J:M,4,0))</f>
        <v/>
      </c>
      <c r="I30" s="4" t="str">
        <f xml:space="preserve"> IF(ISBLANK(C30),"",SUM(H30, VLOOKUP(Calculator!G30,Items!C:F,4,FALSE)))</f>
        <v/>
      </c>
      <c r="L30" s="4" t="str">
        <f xml:space="preserve"> IF(ISBLANK(C30),"",SUM(K30, VLOOKUP(Calculator!J30,Items!C:F,4,FALSE)))</f>
        <v/>
      </c>
      <c r="O30" s="8" t="str">
        <f>IFERROR(SUM(N30,VLOOKUP(Calculator!M30,Items!C:F,4,FALSE)),"")</f>
        <v/>
      </c>
      <c r="P30" s="4" t="str">
        <f>IF(ISBLANK(C30),"",IF(ISBLANK(M30),CONCATENATE(TAG!$A$1,Calculator!B30,TAG!$C$1,Calculator!C30,TAG!$E$1,Calculator!D30,TAG!$G$1,Calculator!E30,TAG!$I$1,Calculator!F30,TAG!$K$1,Calculator!G30,TAG!$M$1,Calculator!I30,TAG!$O$1,Calculator!J30,TAG!$Q$1,Calculator!L30,TAG!$W$1),CONCATENATE(TAG!$A$1,Calculator!B30,TAG!$C$1,Calculator!C30,TAG!$E$1,Calculator!D30,TAG!$G$1,Calculator!E30,TAG!$I$1,Calculator!F30,TAG!$K$1,Calculator!G30,TAG!$M$1,Calculator!I30,TAG!$O$1,Calculator!J30,TAG!$Q$1,Calculator!L30,TAG!$S$1,Calculator!M30,TAG!$U$1,Calculator!O30,TAG!$W$1)))</f>
        <v/>
      </c>
      <c r="Q30" s="17"/>
      <c r="R30" s="17"/>
      <c r="S30" s="28"/>
    </row>
    <row r="31" spans="1:19" x14ac:dyDescent="0.25">
      <c r="A31" s="2" t="str">
        <f t="shared" si="1"/>
        <v/>
      </c>
      <c r="B31" s="4" t="str">
        <f t="shared" si="0"/>
        <v/>
      </c>
      <c r="D31" s="2" t="str">
        <f>IF(ISBLANK(C31),"",VLOOKUP(C31,Items!J:M,2,0))</f>
        <v/>
      </c>
      <c r="E31" s="2" t="str">
        <f>IF(ISBLANK(C31),"",VLOOKUP(C31,Items!J:M,3,0))</f>
        <v/>
      </c>
      <c r="F31" s="4" t="str">
        <f>IF(ISBLANK(C31),"",VLOOKUP(C31,Items!J:M,4,0))</f>
        <v/>
      </c>
      <c r="I31" s="4" t="str">
        <f xml:space="preserve"> IF(ISBLANK(C31),"",SUM(H31, VLOOKUP(Calculator!G31,Items!C:F,4,FALSE)))</f>
        <v/>
      </c>
      <c r="L31" s="4" t="str">
        <f xml:space="preserve"> IF(ISBLANK(C31),"",SUM(K31, VLOOKUP(Calculator!J31,Items!C:F,4,FALSE)))</f>
        <v/>
      </c>
      <c r="O31" s="8" t="str">
        <f>IFERROR(SUM(N31,VLOOKUP(Calculator!M31,Items!C:F,4,FALSE)),"")</f>
        <v/>
      </c>
      <c r="P31" s="4" t="str">
        <f>IF(ISBLANK(C31),"",IF(ISBLANK(M31),CONCATENATE(TAG!$A$1,Calculator!B31,TAG!$C$1,Calculator!C31,TAG!$E$1,Calculator!D31,TAG!$G$1,Calculator!E31,TAG!$I$1,Calculator!F31,TAG!$K$1,Calculator!G31,TAG!$M$1,Calculator!I31,TAG!$O$1,Calculator!J31,TAG!$Q$1,Calculator!L31,TAG!$W$1),CONCATENATE(TAG!$A$1,Calculator!B31,TAG!$C$1,Calculator!C31,TAG!$E$1,Calculator!D31,TAG!$G$1,Calculator!E31,TAG!$I$1,Calculator!F31,TAG!$K$1,Calculator!G31,TAG!$M$1,Calculator!I31,TAG!$O$1,Calculator!J31,TAG!$Q$1,Calculator!L31,TAG!$S$1,Calculator!M31,TAG!$U$1,Calculator!O31,TAG!$W$1)))</f>
        <v/>
      </c>
      <c r="Q31" s="17"/>
      <c r="R31" s="17"/>
      <c r="S31" s="28"/>
    </row>
    <row r="32" spans="1:19" x14ac:dyDescent="0.25">
      <c r="A32" s="2" t="str">
        <f t="shared" si="1"/>
        <v/>
      </c>
      <c r="B32" s="4" t="str">
        <f t="shared" si="0"/>
        <v/>
      </c>
      <c r="D32" s="2" t="str">
        <f>IF(ISBLANK(C32),"",VLOOKUP(C32,Items!J:M,2,0))</f>
        <v/>
      </c>
      <c r="E32" s="2" t="str">
        <f>IF(ISBLANK(C32),"",VLOOKUP(C32,Items!J:M,3,0))</f>
        <v/>
      </c>
      <c r="F32" s="4" t="str">
        <f>IF(ISBLANK(C32),"",VLOOKUP(C32,Items!J:M,4,0))</f>
        <v/>
      </c>
      <c r="I32" s="4" t="str">
        <f xml:space="preserve"> IF(ISBLANK(C32),"",SUM(H32, VLOOKUP(Calculator!G32,Items!C:F,4,FALSE)))</f>
        <v/>
      </c>
      <c r="L32" s="4" t="str">
        <f xml:space="preserve"> IF(ISBLANK(C32),"",SUM(K32, VLOOKUP(Calculator!J32,Items!C:F,4,FALSE)))</f>
        <v/>
      </c>
      <c r="O32" s="8" t="str">
        <f>IFERROR(SUM(N32,VLOOKUP(Calculator!M32,Items!C:F,4,FALSE)),"")</f>
        <v/>
      </c>
      <c r="P32" s="4" t="str">
        <f>IF(ISBLANK(C32),"",IF(ISBLANK(M32),CONCATENATE(TAG!$A$1,Calculator!B32,TAG!$C$1,Calculator!C32,TAG!$E$1,Calculator!D32,TAG!$G$1,Calculator!E32,TAG!$I$1,Calculator!F32,TAG!$K$1,Calculator!G32,TAG!$M$1,Calculator!I32,TAG!$O$1,Calculator!J32,TAG!$Q$1,Calculator!L32,TAG!$W$1),CONCATENATE(TAG!$A$1,Calculator!B32,TAG!$C$1,Calculator!C32,TAG!$E$1,Calculator!D32,TAG!$G$1,Calculator!E32,TAG!$I$1,Calculator!F32,TAG!$K$1,Calculator!G32,TAG!$M$1,Calculator!I32,TAG!$O$1,Calculator!J32,TAG!$Q$1,Calculator!L32,TAG!$S$1,Calculator!M32,TAG!$U$1,Calculator!O32,TAG!$W$1)))</f>
        <v/>
      </c>
      <c r="Q32" s="17"/>
      <c r="R32" s="17"/>
      <c r="S32" s="28"/>
    </row>
    <row r="33" spans="1:21" x14ac:dyDescent="0.25">
      <c r="A33" s="2" t="str">
        <f t="shared" si="1"/>
        <v/>
      </c>
      <c r="B33" s="4" t="str">
        <f t="shared" si="0"/>
        <v/>
      </c>
      <c r="D33" s="2" t="str">
        <f>IF(ISBLANK(C33),"",VLOOKUP(C33,Items!J:M,2,0))</f>
        <v/>
      </c>
      <c r="E33" s="2" t="str">
        <f>IF(ISBLANK(C33),"",VLOOKUP(C33,Items!J:M,3,0))</f>
        <v/>
      </c>
      <c r="F33" s="4" t="str">
        <f>IF(ISBLANK(C33),"",VLOOKUP(C33,Items!J:M,4,0))</f>
        <v/>
      </c>
      <c r="I33" s="4" t="str">
        <f xml:space="preserve"> IF(ISBLANK(C33),"",SUM(H33, VLOOKUP(Calculator!G33,Items!C:F,4,FALSE)))</f>
        <v/>
      </c>
      <c r="L33" s="4" t="str">
        <f xml:space="preserve"> IF(ISBLANK(C33),"",SUM(K33, VLOOKUP(Calculator!J33,Items!C:F,4,FALSE)))</f>
        <v/>
      </c>
      <c r="O33" s="8" t="str">
        <f>IFERROR(SUM(N33,VLOOKUP(Calculator!M33,Items!C:F,4,FALSE)),"")</f>
        <v/>
      </c>
      <c r="P33" s="4" t="str">
        <f>IF(ISBLANK(C33),"",IF(ISBLANK(M33),CONCATENATE(TAG!$A$1,Calculator!B33,TAG!$C$1,Calculator!C33,TAG!$E$1,Calculator!D33,TAG!$G$1,Calculator!E33,TAG!$I$1,Calculator!F33,TAG!$K$1,Calculator!G33,TAG!$M$1,Calculator!I33,TAG!$O$1,Calculator!J33,TAG!$Q$1,Calculator!L33,TAG!$W$1),CONCATENATE(TAG!$A$1,Calculator!B33,TAG!$C$1,Calculator!C33,TAG!$E$1,Calculator!D33,TAG!$G$1,Calculator!E33,TAG!$I$1,Calculator!F33,TAG!$K$1,Calculator!G33,TAG!$M$1,Calculator!I33,TAG!$O$1,Calculator!J33,TAG!$Q$1,Calculator!L33,TAG!$S$1,Calculator!M33,TAG!$U$1,Calculator!O33,TAG!$W$1)))</f>
        <v/>
      </c>
      <c r="Q33" s="17"/>
      <c r="R33" s="17"/>
      <c r="S33" s="28"/>
    </row>
    <row r="34" spans="1:21" x14ac:dyDescent="0.25">
      <c r="A34" s="2" t="str">
        <f t="shared" si="1"/>
        <v/>
      </c>
      <c r="B34" s="4" t="str">
        <f t="shared" si="0"/>
        <v/>
      </c>
      <c r="D34" s="2" t="str">
        <f>IF(ISBLANK(C34),"",VLOOKUP(C34,Items!J:M,2,0))</f>
        <v/>
      </c>
      <c r="E34" s="2" t="str">
        <f>IF(ISBLANK(C34),"",VLOOKUP(C34,Items!J:M,3,0))</f>
        <v/>
      </c>
      <c r="F34" s="4" t="str">
        <f>IF(ISBLANK(C34),"",VLOOKUP(C34,Items!J:M,4,0))</f>
        <v/>
      </c>
      <c r="I34" s="4" t="str">
        <f xml:space="preserve"> IF(ISBLANK(C34),"",SUM(H34, VLOOKUP(Calculator!G34,Items!C:F,4,FALSE)))</f>
        <v/>
      </c>
      <c r="L34" s="4" t="str">
        <f xml:space="preserve"> IF(ISBLANK(C34),"",SUM(K34, VLOOKUP(Calculator!J34,Items!C:F,4,FALSE)))</f>
        <v/>
      </c>
      <c r="O34" s="8" t="str">
        <f>IFERROR(SUM(N34,VLOOKUP(Calculator!M34,Items!C:F,4,FALSE)),"")</f>
        <v/>
      </c>
      <c r="P34" s="4" t="str">
        <f>IF(ISBLANK(C34),"",IF(ISBLANK(M34),CONCATENATE(TAG!$A$1,Calculator!B34,TAG!$C$1,Calculator!C34,TAG!$E$1,Calculator!D34,TAG!$G$1,Calculator!E34,TAG!$I$1,Calculator!F34,TAG!$K$1,Calculator!G34,TAG!$M$1,Calculator!I34,TAG!$O$1,Calculator!J34,TAG!$Q$1,Calculator!L34,TAG!$W$1),CONCATENATE(TAG!$A$1,Calculator!B34,TAG!$C$1,Calculator!C34,TAG!$E$1,Calculator!D34,TAG!$G$1,Calculator!E34,TAG!$I$1,Calculator!F34,TAG!$K$1,Calculator!G34,TAG!$M$1,Calculator!I34,TAG!$O$1,Calculator!J34,TAG!$Q$1,Calculator!L34,TAG!$S$1,Calculator!M34,TAG!$U$1,Calculator!O34,TAG!$W$1)))</f>
        <v/>
      </c>
      <c r="Q34" s="17"/>
      <c r="R34" s="17"/>
      <c r="S34" s="28"/>
    </row>
    <row r="35" spans="1:21" x14ac:dyDescent="0.25">
      <c r="A35" s="2" t="str">
        <f t="shared" si="1"/>
        <v/>
      </c>
      <c r="B35" s="4" t="str">
        <f t="shared" si="0"/>
        <v/>
      </c>
      <c r="D35" s="2" t="str">
        <f>IF(ISBLANK(C35),"",VLOOKUP(C35,Items!J:M,2,0))</f>
        <v/>
      </c>
      <c r="E35" s="2" t="str">
        <f>IF(ISBLANK(C35),"",VLOOKUP(C35,Items!J:M,3,0))</f>
        <v/>
      </c>
      <c r="F35" s="4" t="str">
        <f>IF(ISBLANK(C35),"",VLOOKUP(C35,Items!J:M,4,0))</f>
        <v/>
      </c>
      <c r="I35" s="4" t="str">
        <f xml:space="preserve"> IF(ISBLANK(C35),"",SUM(H35, VLOOKUP(Calculator!G35,Items!C:F,4,FALSE)))</f>
        <v/>
      </c>
      <c r="L35" s="4" t="str">
        <f xml:space="preserve"> IF(ISBLANK(C35),"",SUM(K35, VLOOKUP(Calculator!J35,Items!C:F,4,FALSE)))</f>
        <v/>
      </c>
      <c r="O35" s="8" t="str">
        <f>IFERROR(SUM(N35,VLOOKUP(Calculator!M35,Items!C:F,4,FALSE)),"")</f>
        <v/>
      </c>
      <c r="P35" s="4" t="str">
        <f>IF(ISBLANK(C35),"",IF(ISBLANK(M35),CONCATENATE(TAG!$A$1,Calculator!B35,TAG!$C$1,Calculator!C35,TAG!$E$1,Calculator!D35,TAG!$G$1,Calculator!E35,TAG!$I$1,Calculator!F35,TAG!$K$1,Calculator!G35,TAG!$M$1,Calculator!I35,TAG!$O$1,Calculator!J35,TAG!$Q$1,Calculator!L35,TAG!$W$1),CONCATENATE(TAG!$A$1,Calculator!B35,TAG!$C$1,Calculator!C35,TAG!$E$1,Calculator!D35,TAG!$G$1,Calculator!E35,TAG!$I$1,Calculator!F35,TAG!$K$1,Calculator!G35,TAG!$M$1,Calculator!I35,TAG!$O$1,Calculator!J35,TAG!$Q$1,Calculator!L35,TAG!$S$1,Calculator!M35,TAG!$U$1,Calculator!O35,TAG!$W$1)))</f>
        <v/>
      </c>
      <c r="Q35" s="17"/>
      <c r="R35" s="17"/>
      <c r="S35" s="28"/>
    </row>
    <row r="36" spans="1:21" x14ac:dyDescent="0.25">
      <c r="A36" s="2" t="str">
        <f t="shared" si="1"/>
        <v/>
      </c>
      <c r="B36" s="4" t="str">
        <f t="shared" si="0"/>
        <v/>
      </c>
      <c r="D36" s="2" t="str">
        <f>IF(ISBLANK(C36),"",VLOOKUP(C36,Items!J:M,2,0))</f>
        <v/>
      </c>
      <c r="E36" s="2" t="str">
        <f>IF(ISBLANK(C36),"",VLOOKUP(C36,Items!J:M,3,0))</f>
        <v/>
      </c>
      <c r="F36" s="4" t="str">
        <f>IF(ISBLANK(C36),"",VLOOKUP(C36,Items!J:M,4,0))</f>
        <v/>
      </c>
      <c r="I36" s="4" t="str">
        <f xml:space="preserve"> IF(ISBLANK(C36),"",SUM(H36, VLOOKUP(Calculator!G36,Items!C:F,4,FALSE)))</f>
        <v/>
      </c>
      <c r="L36" s="4" t="str">
        <f xml:space="preserve"> IF(ISBLANK(C36),"",SUM(K36, VLOOKUP(Calculator!J36,Items!C:F,4,FALSE)))</f>
        <v/>
      </c>
      <c r="O36" s="8" t="str">
        <f>IFERROR(SUM(N36,VLOOKUP(Calculator!M36,Items!C:F,4,FALSE)),"")</f>
        <v/>
      </c>
      <c r="P36" s="4" t="str">
        <f>IF(ISBLANK(C36),"",IF(ISBLANK(M36),CONCATENATE(TAG!$A$1,Calculator!B36,TAG!$C$1,Calculator!C36,TAG!$E$1,Calculator!D36,TAG!$G$1,Calculator!E36,TAG!$I$1,Calculator!F36,TAG!$K$1,Calculator!G36,TAG!$M$1,Calculator!I36,TAG!$O$1,Calculator!J36,TAG!$Q$1,Calculator!L36,TAG!$W$1),CONCATENATE(TAG!$A$1,Calculator!B36,TAG!$C$1,Calculator!C36,TAG!$E$1,Calculator!D36,TAG!$G$1,Calculator!E36,TAG!$I$1,Calculator!F36,TAG!$K$1,Calculator!G36,TAG!$M$1,Calculator!I36,TAG!$O$1,Calculator!J36,TAG!$Q$1,Calculator!L36,TAG!$S$1,Calculator!M36,TAG!$U$1,Calculator!O36,TAG!$W$1)))</f>
        <v/>
      </c>
      <c r="Q36" s="17"/>
      <c r="R36" s="17"/>
      <c r="S36" s="28"/>
    </row>
    <row r="37" spans="1:21" x14ac:dyDescent="0.25">
      <c r="A37" s="2" t="str">
        <f t="shared" si="1"/>
        <v/>
      </c>
      <c r="B37" s="4" t="str">
        <f t="shared" si="0"/>
        <v/>
      </c>
      <c r="D37" s="2" t="str">
        <f>IF(ISBLANK(C37),"",VLOOKUP(C37,Items!J:M,2,0))</f>
        <v/>
      </c>
      <c r="E37" s="2" t="str">
        <f>IF(ISBLANK(C37),"",VLOOKUP(C37,Items!J:M,3,0))</f>
        <v/>
      </c>
      <c r="F37" s="4" t="str">
        <f>IF(ISBLANK(C37),"",VLOOKUP(C37,Items!J:M,4,0))</f>
        <v/>
      </c>
      <c r="I37" s="4" t="str">
        <f xml:space="preserve"> IF(ISBLANK(C37),"",SUM(H37, VLOOKUP(Calculator!G37,Items!C:F,4,FALSE)))</f>
        <v/>
      </c>
      <c r="L37" s="4" t="str">
        <f xml:space="preserve"> IF(ISBLANK(C37),"",SUM(K37, VLOOKUP(Calculator!J37,Items!C:F,4,FALSE)))</f>
        <v/>
      </c>
      <c r="O37" s="8" t="str">
        <f>IFERROR(SUM(N37,VLOOKUP(Calculator!M37,Items!C:F,4,FALSE)),"")</f>
        <v/>
      </c>
      <c r="P37" s="4" t="str">
        <f>IF(ISBLANK(C37),"",IF(ISBLANK(M37),CONCATENATE(TAG!$A$1,Calculator!B37,TAG!$C$1,Calculator!C37,TAG!$E$1,Calculator!D37,TAG!$G$1,Calculator!E37,TAG!$I$1,Calculator!F37,TAG!$K$1,Calculator!G37,TAG!$M$1,Calculator!I37,TAG!$O$1,Calculator!J37,TAG!$Q$1,Calculator!L37,TAG!$W$1),CONCATENATE(TAG!$A$1,Calculator!B37,TAG!$C$1,Calculator!C37,TAG!$E$1,Calculator!D37,TAG!$G$1,Calculator!E37,TAG!$I$1,Calculator!F37,TAG!$K$1,Calculator!G37,TAG!$M$1,Calculator!I37,TAG!$O$1,Calculator!J37,TAG!$Q$1,Calculator!L37,TAG!$S$1,Calculator!M37,TAG!$U$1,Calculator!O37,TAG!$W$1)))</f>
        <v/>
      </c>
      <c r="Q37" s="17"/>
      <c r="R37" s="17"/>
      <c r="S37" s="28"/>
    </row>
    <row r="38" spans="1:21" x14ac:dyDescent="0.25">
      <c r="A38" s="2" t="str">
        <f t="shared" si="1"/>
        <v/>
      </c>
      <c r="B38" s="4" t="str">
        <f t="shared" si="0"/>
        <v/>
      </c>
      <c r="D38" s="2" t="str">
        <f>IF(ISBLANK(C38),"",VLOOKUP(C38,Items!J:M,2,0))</f>
        <v/>
      </c>
      <c r="E38" s="2" t="str">
        <f>IF(ISBLANK(C38),"",VLOOKUP(C38,Items!J:M,3,0))</f>
        <v/>
      </c>
      <c r="F38" s="4" t="str">
        <f>IF(ISBLANK(C38),"",VLOOKUP(C38,Items!J:M,4,0))</f>
        <v/>
      </c>
      <c r="I38" s="4" t="str">
        <f xml:space="preserve"> IF(ISBLANK(C38),"",SUM(H38, VLOOKUP(Calculator!G38,Items!C:F,4,FALSE)))</f>
        <v/>
      </c>
      <c r="L38" s="4" t="str">
        <f xml:space="preserve"> IF(ISBLANK(C38),"",SUM(K38, VLOOKUP(Calculator!J38,Items!C:F,4,FALSE)))</f>
        <v/>
      </c>
      <c r="O38" s="8" t="str">
        <f>IFERROR(SUM(N38,VLOOKUP(Calculator!M38,Items!C:F,4,FALSE)),"")</f>
        <v/>
      </c>
      <c r="P38" s="4" t="str">
        <f>IF(ISBLANK(C38),"",IF(ISBLANK(M38),CONCATENATE(TAG!$A$1,Calculator!B38,TAG!$C$1,Calculator!C38,TAG!$E$1,Calculator!D38,TAG!$G$1,Calculator!E38,TAG!$I$1,Calculator!F38,TAG!$K$1,Calculator!G38,TAG!$M$1,Calculator!I38,TAG!$O$1,Calculator!J38,TAG!$Q$1,Calculator!L38,TAG!$W$1),CONCATENATE(TAG!$A$1,Calculator!B38,TAG!$C$1,Calculator!C38,TAG!$E$1,Calculator!D38,TAG!$G$1,Calculator!E38,TAG!$I$1,Calculator!F38,TAG!$K$1,Calculator!G38,TAG!$M$1,Calculator!I38,TAG!$O$1,Calculator!J38,TAG!$Q$1,Calculator!L38,TAG!$S$1,Calculator!M38,TAG!$U$1,Calculator!O38,TAG!$W$1)))</f>
        <v/>
      </c>
      <c r="Q38" s="17"/>
      <c r="R38" s="17"/>
      <c r="S38" s="28"/>
    </row>
    <row r="39" spans="1:21" x14ac:dyDescent="0.25">
      <c r="A39" s="2" t="str">
        <f t="shared" si="1"/>
        <v/>
      </c>
      <c r="B39" s="4" t="str">
        <f t="shared" si="0"/>
        <v/>
      </c>
      <c r="D39" s="2" t="str">
        <f>IF(ISBLANK(C39),"",VLOOKUP(C39,Items!J:M,2,0))</f>
        <v/>
      </c>
      <c r="E39" s="2" t="str">
        <f>IF(ISBLANK(C39),"",VLOOKUP(C39,Items!J:M,3,0))</f>
        <v/>
      </c>
      <c r="F39" s="4" t="str">
        <f>IF(ISBLANK(C39),"",VLOOKUP(C39,Items!J:M,4,0))</f>
        <v/>
      </c>
      <c r="I39" s="4" t="str">
        <f xml:space="preserve"> IF(ISBLANK(C39),"",SUM(H39, VLOOKUP(Calculator!G39,Items!C:F,4,FALSE)))</f>
        <v/>
      </c>
      <c r="L39" s="4" t="str">
        <f xml:space="preserve"> IF(ISBLANK(C39),"",SUM(K39, VLOOKUP(Calculator!J39,Items!C:F,4,FALSE)))</f>
        <v/>
      </c>
      <c r="O39" s="8" t="str">
        <f>IFERROR(SUM(N39,VLOOKUP(Calculator!M39,Items!C:F,4,FALSE)),"")</f>
        <v/>
      </c>
      <c r="P39" s="4" t="str">
        <f>IF(ISBLANK(C39),"",IF(ISBLANK(M39),CONCATENATE(TAG!$A$1,Calculator!B39,TAG!$C$1,Calculator!C39,TAG!$E$1,Calculator!D39,TAG!$G$1,Calculator!E39,TAG!$I$1,Calculator!F39,TAG!$K$1,Calculator!G39,TAG!$M$1,Calculator!I39,TAG!$O$1,Calculator!J39,TAG!$Q$1,Calculator!L39,TAG!$W$1),CONCATENATE(TAG!$A$1,Calculator!B39,TAG!$C$1,Calculator!C39,TAG!$E$1,Calculator!D39,TAG!$G$1,Calculator!E39,TAG!$I$1,Calculator!F39,TAG!$K$1,Calculator!G39,TAG!$M$1,Calculator!I39,TAG!$O$1,Calculator!J39,TAG!$Q$1,Calculator!L39,TAG!$S$1,Calculator!M39,TAG!$U$1,Calculator!O39,TAG!$W$1)))</f>
        <v/>
      </c>
      <c r="Q39" s="17"/>
      <c r="R39" s="17"/>
      <c r="S39" s="28"/>
    </row>
    <row r="40" spans="1:21" x14ac:dyDescent="0.25">
      <c r="A40" s="2" t="str">
        <f t="shared" si="1"/>
        <v/>
      </c>
      <c r="B40" s="4" t="str">
        <f t="shared" si="0"/>
        <v/>
      </c>
      <c r="D40" s="2" t="str">
        <f>IF(ISBLANK(C40),"",VLOOKUP(C40,Items!J:M,2,0))</f>
        <v/>
      </c>
      <c r="E40" s="2" t="str">
        <f>IF(ISBLANK(C40),"",VLOOKUP(C40,Items!J:M,3,0))</f>
        <v/>
      </c>
      <c r="F40" s="4" t="str">
        <f>IF(ISBLANK(C40),"",VLOOKUP(C40,Items!J:M,4,0))</f>
        <v/>
      </c>
      <c r="I40" s="4" t="str">
        <f xml:space="preserve"> IF(ISBLANK(C40),"",SUM(H40, VLOOKUP(Calculator!G40,Items!C:F,4,FALSE)))</f>
        <v/>
      </c>
      <c r="L40" s="4" t="str">
        <f xml:space="preserve"> IF(ISBLANK(C40),"",SUM(K40, VLOOKUP(Calculator!J40,Items!C:F,4,FALSE)))</f>
        <v/>
      </c>
      <c r="O40" s="8" t="str">
        <f>IFERROR(SUM(N40,VLOOKUP(Calculator!M40,Items!C:F,4,FALSE)),"")</f>
        <v/>
      </c>
      <c r="P40" s="4" t="str">
        <f>IF(ISBLANK(C40),"",IF(ISBLANK(M40),CONCATENATE(TAG!$A$1,Calculator!B40,TAG!$C$1,Calculator!C40,TAG!$E$1,Calculator!D40,TAG!$G$1,Calculator!E40,TAG!$I$1,Calculator!F40,TAG!$K$1,Calculator!G40,TAG!$M$1,Calculator!I40,TAG!$O$1,Calculator!J40,TAG!$Q$1,Calculator!L40,TAG!$W$1),CONCATENATE(TAG!$A$1,Calculator!B40,TAG!$C$1,Calculator!C40,TAG!$E$1,Calculator!D40,TAG!$G$1,Calculator!E40,TAG!$I$1,Calculator!F40,TAG!$K$1,Calculator!G40,TAG!$M$1,Calculator!I40,TAG!$O$1,Calculator!J40,TAG!$Q$1,Calculator!L40,TAG!$S$1,Calculator!M40,TAG!$U$1,Calculator!O40,TAG!$W$1)))</f>
        <v/>
      </c>
      <c r="Q40" s="17"/>
      <c r="R40" s="17"/>
      <c r="S40" s="28"/>
    </row>
    <row r="41" spans="1:21" x14ac:dyDescent="0.25">
      <c r="A41" s="2" t="str">
        <f t="shared" si="1"/>
        <v/>
      </c>
      <c r="B41" s="4" t="str">
        <f t="shared" si="0"/>
        <v/>
      </c>
      <c r="D41" s="2" t="str">
        <f>IF(ISBLANK(C41),"",VLOOKUP(C41,Items!J:M,2,0))</f>
        <v/>
      </c>
      <c r="E41" s="2" t="str">
        <f>IF(ISBLANK(C41),"",VLOOKUP(C41,Items!J:M,3,0))</f>
        <v/>
      </c>
      <c r="F41" s="4" t="str">
        <f>IF(ISBLANK(C41),"",VLOOKUP(C41,Items!J:M,4,0))</f>
        <v/>
      </c>
      <c r="I41" s="4" t="str">
        <f xml:space="preserve"> IF(ISBLANK(C41),"",SUM(H41, VLOOKUP(Calculator!G41,Items!C:F,4,FALSE)))</f>
        <v/>
      </c>
      <c r="L41" s="4" t="str">
        <f xml:space="preserve"> IF(ISBLANK(C41),"",SUM(K41, VLOOKUP(Calculator!J41,Items!C:F,4,FALSE)))</f>
        <v/>
      </c>
      <c r="O41" s="8" t="str">
        <f>IFERROR(SUM(N41,VLOOKUP(Calculator!M41,Items!C:F,4,FALSE)),"")</f>
        <v/>
      </c>
      <c r="P41" s="4" t="str">
        <f>IF(ISBLANK(C41),"",IF(ISBLANK(M41),CONCATENATE(TAG!$A$1,Calculator!B41,TAG!$C$1,Calculator!C41,TAG!$E$1,Calculator!D41,TAG!$G$1,Calculator!E41,TAG!$I$1,Calculator!F41,TAG!$K$1,Calculator!G41,TAG!$M$1,Calculator!I41,TAG!$O$1,Calculator!J41,TAG!$Q$1,Calculator!L41,TAG!$W$1),CONCATENATE(TAG!$A$1,Calculator!B41,TAG!$C$1,Calculator!C41,TAG!$E$1,Calculator!D41,TAG!$G$1,Calculator!E41,TAG!$I$1,Calculator!F41,TAG!$K$1,Calculator!G41,TAG!$M$1,Calculator!I41,TAG!$O$1,Calculator!J41,TAG!$Q$1,Calculator!L41,TAG!$S$1,Calculator!M41,TAG!$U$1,Calculator!O41,TAG!$W$1)))</f>
        <v/>
      </c>
      <c r="Q41" s="17"/>
      <c r="R41" s="17"/>
      <c r="S41" s="28"/>
    </row>
    <row r="42" spans="1:21" x14ac:dyDescent="0.25">
      <c r="A42" s="2" t="str">
        <f t="shared" si="1"/>
        <v/>
      </c>
      <c r="B42" s="4" t="str">
        <f t="shared" si="0"/>
        <v/>
      </c>
      <c r="D42" s="2" t="str">
        <f>IF(ISBLANK(C42),"",VLOOKUP(C42,Items!J:M,2,0))</f>
        <v/>
      </c>
      <c r="E42" s="2" t="str">
        <f>IF(ISBLANK(C42),"",VLOOKUP(C42,Items!J:M,3,0))</f>
        <v/>
      </c>
      <c r="F42" s="4" t="str">
        <f>IF(ISBLANK(C42),"",VLOOKUP(C42,Items!J:M,4,0))</f>
        <v/>
      </c>
      <c r="I42" s="4" t="str">
        <f xml:space="preserve"> IF(ISBLANK(C42),"",SUM(H42, VLOOKUP(Calculator!G42,Items!C:F,4,FALSE)))</f>
        <v/>
      </c>
      <c r="L42" s="4" t="str">
        <f xml:space="preserve"> IF(ISBLANK(C42),"",SUM(K42, VLOOKUP(Calculator!J42,Items!C:F,4,FALSE)))</f>
        <v/>
      </c>
      <c r="O42" s="8" t="str">
        <f>IFERROR(SUM(N42,VLOOKUP(Calculator!M42,Items!C:F,4,FALSE)),"")</f>
        <v/>
      </c>
      <c r="P42" s="4" t="str">
        <f>IF(ISBLANK(C42),"",IF(ISBLANK(M42),CONCATENATE(TAG!$A$1,Calculator!B42,TAG!$C$1,Calculator!C42,TAG!$E$1,Calculator!D42,TAG!$G$1,Calculator!E42,TAG!$I$1,Calculator!F42,TAG!$K$1,Calculator!G42,TAG!$M$1,Calculator!I42,TAG!$O$1,Calculator!J42,TAG!$Q$1,Calculator!L42,TAG!$W$1),CONCATENATE(TAG!$A$1,Calculator!B42,TAG!$C$1,Calculator!C42,TAG!$E$1,Calculator!D42,TAG!$G$1,Calculator!E42,TAG!$I$1,Calculator!F42,TAG!$K$1,Calculator!G42,TAG!$M$1,Calculator!I42,TAG!$O$1,Calculator!J42,TAG!$Q$1,Calculator!L42,TAG!$S$1,Calculator!M42,TAG!$U$1,Calculator!O42,TAG!$W$1)))</f>
        <v/>
      </c>
      <c r="Q42" s="17"/>
      <c r="R42" s="17"/>
      <c r="S42" s="28"/>
    </row>
    <row r="43" spans="1:21" x14ac:dyDescent="0.25">
      <c r="A43" s="2" t="str">
        <f t="shared" si="1"/>
        <v/>
      </c>
      <c r="B43" s="4" t="str">
        <f t="shared" si="0"/>
        <v/>
      </c>
      <c r="D43" s="2" t="str">
        <f>IF(ISBLANK(C43),"",VLOOKUP(C43,Items!J:M,2,0))</f>
        <v/>
      </c>
      <c r="E43" s="2" t="str">
        <f>IF(ISBLANK(C43),"",VLOOKUP(C43,Items!J:M,3,0))</f>
        <v/>
      </c>
      <c r="F43" s="4" t="str">
        <f>IF(ISBLANK(C43),"",VLOOKUP(C43,Items!J:M,4,0))</f>
        <v/>
      </c>
      <c r="I43" s="4" t="str">
        <f xml:space="preserve"> IF(ISBLANK(C43),"",SUM(H43, VLOOKUP(Calculator!G43,Items!C:F,4,FALSE)))</f>
        <v/>
      </c>
      <c r="L43" s="4" t="str">
        <f xml:space="preserve"> IF(ISBLANK(C43),"",SUM(K43, VLOOKUP(Calculator!J43,Items!C:F,4,FALSE)))</f>
        <v/>
      </c>
      <c r="O43" s="8" t="str">
        <f>IFERROR(SUM(N43,VLOOKUP(Calculator!M43,Items!C:F,4,FALSE)),"")</f>
        <v/>
      </c>
      <c r="P43" s="4" t="str">
        <f>IF(ISBLANK(C43),"",IF(ISBLANK(M43),CONCATENATE(TAG!$A$1,Calculator!B43,TAG!$C$1,Calculator!C43,TAG!$E$1,Calculator!D43,TAG!$G$1,Calculator!E43,TAG!$I$1,Calculator!F43,TAG!$K$1,Calculator!G43,TAG!$M$1,Calculator!I43,TAG!$O$1,Calculator!J43,TAG!$Q$1,Calculator!L43,TAG!$W$1),CONCATENATE(TAG!$A$1,Calculator!B43,TAG!$C$1,Calculator!C43,TAG!$E$1,Calculator!D43,TAG!$G$1,Calculator!E43,TAG!$I$1,Calculator!F43,TAG!$K$1,Calculator!G43,TAG!$M$1,Calculator!I43,TAG!$O$1,Calculator!J43,TAG!$Q$1,Calculator!L43,TAG!$S$1,Calculator!M43,TAG!$U$1,Calculator!O43,TAG!$W$1)))</f>
        <v/>
      </c>
      <c r="Q43" s="17"/>
      <c r="R43" s="17"/>
      <c r="S43" s="28"/>
    </row>
    <row r="44" spans="1:21" x14ac:dyDescent="0.25">
      <c r="A44" s="6" t="str">
        <f t="shared" si="1"/>
        <v/>
      </c>
      <c r="B44" s="5" t="str">
        <f t="shared" si="0"/>
        <v/>
      </c>
      <c r="C44" s="16"/>
      <c r="D44" s="6" t="str">
        <f>IF(ISBLANK(C44),"",VLOOKUP(C44,Items!J:M,2,0))</f>
        <v/>
      </c>
      <c r="E44" s="6" t="str">
        <f>IF(ISBLANK(C44),"",VLOOKUP(C44,Items!J:M,3,0))</f>
        <v/>
      </c>
      <c r="F44" s="5" t="str">
        <f>IF(ISBLANK(C44),"",VLOOKUP(C44,Items!J:M,4,0))</f>
        <v/>
      </c>
      <c r="G44" s="16"/>
      <c r="H44" s="16"/>
      <c r="I44" s="5" t="str">
        <f xml:space="preserve"> IF(ISBLANK(C44),"",SUM(H44, VLOOKUP(Calculator!G44,Items!C:F,4,FALSE)))</f>
        <v/>
      </c>
      <c r="J44" s="16"/>
      <c r="K44" s="16"/>
      <c r="L44" s="5" t="str">
        <f xml:space="preserve"> IF(ISBLANK(C44),"",SUM(K44, VLOOKUP(Calculator!J44,Items!C:F,4,FALSE)))</f>
        <v/>
      </c>
      <c r="M44" s="16"/>
      <c r="N44" s="16"/>
      <c r="O44" s="9" t="str">
        <f>IFERROR(SUM(N44,VLOOKUP(Calculator!M44,Items!C:F,4,FALSE)),"")</f>
        <v/>
      </c>
      <c r="P44" s="5" t="str">
        <f>IF(ISBLANK(C44),"",IF(ISBLANK(M44),CONCATENATE(TAG!$A$1,Calculator!B44,TAG!$C$1,Calculator!C44,TAG!$E$1,Calculator!D44,TAG!$G$1,Calculator!E44,TAG!$I$1,Calculator!F44,TAG!$K$1,Calculator!G44,TAG!$M$1,Calculator!I44,TAG!$O$1,Calculator!J44,TAG!$Q$1,Calculator!L44,TAG!$W$1),CONCATENATE(TAG!$A$1,Calculator!B44,TAG!$C$1,Calculator!C44,TAG!$E$1,Calculator!D44,TAG!$G$1,Calculator!E44,TAG!$I$1,Calculator!F44,TAG!$K$1,Calculator!G44,TAG!$M$1,Calculator!I44,TAG!$O$1,Calculator!J44,TAG!$Q$1,Calculator!L44,TAG!$S$1,Calculator!M44,TAG!$U$1,Calculator!O44,TAG!$W$1)))</f>
        <v/>
      </c>
      <c r="Q44" s="18"/>
      <c r="R44" s="17"/>
      <c r="S44" s="28"/>
    </row>
    <row r="47" spans="1:21" x14ac:dyDescent="0.25">
      <c r="U47" t="s">
        <v>53</v>
      </c>
    </row>
    <row r="48" spans="1:21" x14ac:dyDescent="0.25">
      <c r="S48">
        <f>SUMIF(C$6:C$1048576,ISBLANK(C6),C$6:C$1048576)</f>
        <v>0</v>
      </c>
    </row>
    <row r="49" spans="19:22" x14ac:dyDescent="0.25">
      <c r="S49">
        <f>COUNTA(C$6:C$1048576)</f>
        <v>4</v>
      </c>
      <c r="U49">
        <v>2</v>
      </c>
    </row>
    <row r="50" spans="19:22" x14ac:dyDescent="0.25">
      <c r="U50">
        <v>3</v>
      </c>
    </row>
    <row r="51" spans="19:22" x14ac:dyDescent="0.25">
      <c r="U51" t="e" cm="1">
        <f t="array" ref="U51">SUM(ADDRESS(50,20,1,1,Calculator),U49)</f>
        <v>#NAME?</v>
      </c>
      <c r="V51" t="e" cm="1">
        <f t="array" aca="1" ref="V51" ca="1">U49+_xludf.T(49+1)</f>
        <v>#NAME?</v>
      </c>
    </row>
  </sheetData>
  <mergeCells count="3">
    <mergeCell ref="Q6:Q44"/>
    <mergeCell ref="S6:S44"/>
    <mergeCell ref="R6:R44"/>
  </mergeCells>
  <conditionalFormatting sqref="C1:C1048576">
    <cfRule type="duplicateValues" dxfId="1" priority="1"/>
    <cfRule type="duplicateValues" dxfId="0" priority="2"/>
  </conditionalFormatting>
  <dataValidations count="2">
    <dataValidation type="whole" errorStyle="warning" allowBlank="1" showInputMessage="1" showErrorMessage="1" sqref="K3" xr:uid="{801D5816-D011-41D9-907C-3EB501D93F2F}">
      <formula1>1</formula1>
      <formula2>100</formula2>
    </dataValidation>
    <dataValidation type="whole" allowBlank="1" showInputMessage="1" showErrorMessage="1" sqref="H6:H1048576 K6:K1048576 N6:N1048576 N1" xr:uid="{85C3D1B9-B582-4594-AD58-E8508A87FD4B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E69869-62CC-436C-87B4-56534AE6ECFC}">
          <x14:formula1>
            <xm:f>Items!$C:$C</xm:f>
          </x14:formula1>
          <xm:sqref>G6:G1048576 M1 M6:M1048576 J6:J1048576</xm:sqref>
        </x14:dataValidation>
        <x14:dataValidation type="list" allowBlank="1" showInputMessage="1" showErrorMessage="1" xr:uid="{4C6D5F35-F127-4532-8634-30578A561624}">
          <x14:formula1>
            <xm:f>Items!$C$2:$C$1048576</xm:f>
          </x14:formula1>
          <xm:sqref>C6:C1048576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7C6B-AF8D-4B89-AB82-956C343447B0}">
  <dimension ref="A1:W1"/>
  <sheetViews>
    <sheetView workbookViewId="0">
      <selection activeCell="F9" sqref="F9"/>
    </sheetView>
  </sheetViews>
  <sheetFormatPr defaultRowHeight="15" x14ac:dyDescent="0.25"/>
  <cols>
    <col min="1" max="1" width="15.140625" customWidth="1"/>
    <col min="2" max="2" width="28.7109375" customWidth="1"/>
    <col min="3" max="3" width="14.5703125" customWidth="1"/>
    <col min="5" max="5" width="13" customWidth="1"/>
    <col min="11" max="11" width="29.7109375" customWidth="1"/>
    <col min="13" max="13" width="13.42578125" customWidth="1"/>
    <col min="15" max="15" width="20.7109375" customWidth="1"/>
    <col min="17" max="17" width="11.7109375" customWidth="1"/>
    <col min="19" max="19" width="25.140625" customWidth="1"/>
    <col min="21" max="21" width="12.7109375" customWidth="1"/>
    <col min="23" max="23" width="25.42578125" customWidth="1"/>
  </cols>
  <sheetData>
    <row r="1" spans="1:23" x14ac:dyDescent="0.25">
      <c r="A1" t="s">
        <v>37</v>
      </c>
      <c r="B1" s="10"/>
      <c r="C1" t="s">
        <v>38</v>
      </c>
      <c r="D1" s="10"/>
      <c r="E1" t="s">
        <v>39</v>
      </c>
      <c r="F1" s="10"/>
      <c r="G1" t="s">
        <v>40</v>
      </c>
      <c r="H1" s="10"/>
      <c r="I1" t="s">
        <v>41</v>
      </c>
      <c r="J1" s="10"/>
      <c r="K1" t="s">
        <v>42</v>
      </c>
      <c r="L1" s="10"/>
      <c r="M1" t="s">
        <v>43</v>
      </c>
      <c r="N1" s="10"/>
      <c r="O1" t="s">
        <v>44</v>
      </c>
      <c r="P1" s="10"/>
      <c r="Q1" t="s">
        <v>43</v>
      </c>
      <c r="R1" s="10"/>
      <c r="S1" t="s">
        <v>44</v>
      </c>
      <c r="T1" s="10"/>
      <c r="U1" t="s">
        <v>43</v>
      </c>
      <c r="V1" s="10"/>
      <c r="W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Items</vt:lpstr>
      <vt:lpstr>Calculator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Rango Rango</dc:creator>
  <cp:lastModifiedBy>Rango Rango</cp:lastModifiedBy>
  <dcterms:created xsi:type="dcterms:W3CDTF">2023-04-09T15:08:33Z</dcterms:created>
  <dcterms:modified xsi:type="dcterms:W3CDTF">2023-04-11T22:14:45Z</dcterms:modified>
</cp:coreProperties>
</file>