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ja\OneDrive\Documents\SPRING 2019\ENGR 132\PS04 Assignment Files\"/>
    </mc:Choice>
  </mc:AlternateContent>
  <xr:revisionPtr revIDLastSave="0" documentId="13_ncr:1_{33CFA0AC-996F-4397-A158-2D7B90804C78}" xr6:coauthVersionLast="40" xr6:coauthVersionMax="40" xr10:uidLastSave="{00000000-0000-0000-0000-000000000000}"/>
  <bookViews>
    <workbookView xWindow="0" yWindow="0" windowWidth="20490" windowHeight="8070" xr2:uid="{00000000-000D-0000-FFFF-FFFF00000000}"/>
  </bookViews>
  <sheets>
    <sheet name="Two Point" sheetId="1" r:id="rId1"/>
    <sheet name="Least Squares" sheetId="2" r:id="rId2"/>
    <sheet name="Analysi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19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34" i="1"/>
  <c r="M17" i="1"/>
  <c r="L35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34" i="1"/>
  <c r="F38" i="1"/>
  <c r="F37" i="1"/>
  <c r="F42" i="1"/>
  <c r="F41" i="1"/>
</calcChain>
</file>

<file path=xl/sharedStrings.xml><?xml version="1.0" encoding="utf-8"?>
<sst xmlns="http://schemas.openxmlformats.org/spreadsheetml/2006/main" count="82" uniqueCount="59">
  <si>
    <t>Output Section:</t>
  </si>
  <si>
    <t>Calculation Section:</t>
  </si>
  <si>
    <t>Input Section:</t>
  </si>
  <si>
    <t>Assignment</t>
  </si>
  <si>
    <t>Problem Description</t>
  </si>
  <si>
    <t xml:space="preserve">ENGR 132 </t>
  </si>
  <si>
    <t>SSE:</t>
  </si>
  <si>
    <t>SST:</t>
  </si>
  <si>
    <t>r^2:</t>
  </si>
  <si>
    <t>Equation:</t>
  </si>
  <si>
    <r>
      <rPr>
        <b/>
        <sz val="10"/>
        <rFont val="Arial"/>
        <family val="2"/>
      </rPr>
      <t>Q1</t>
    </r>
    <r>
      <rPr>
        <sz val="10"/>
        <rFont val="Arial"/>
      </rPr>
      <t>: Report your linear model. Use professional formatting</t>
    </r>
  </si>
  <si>
    <r>
      <rPr>
        <b/>
        <sz val="10"/>
        <rFont val="Arial"/>
        <family val="2"/>
      </rPr>
      <t>Q2</t>
    </r>
    <r>
      <rPr>
        <sz val="10"/>
        <rFont val="Arial"/>
        <family val="2"/>
      </rPr>
      <t>: Explain how well your model represents the relationship between the data. Justify your answer.</t>
    </r>
  </si>
  <si>
    <r>
      <rPr>
        <b/>
        <sz val="10"/>
        <rFont val="Arial"/>
        <family val="2"/>
      </rPr>
      <t>Q4</t>
    </r>
    <r>
      <rPr>
        <sz val="10"/>
        <rFont val="Arial"/>
        <family val="2"/>
      </rPr>
      <t>: What is the meaning of the slope of your model</t>
    </r>
  </si>
  <si>
    <r>
      <rPr>
        <b/>
        <sz val="10"/>
        <rFont val="Arial"/>
        <family val="2"/>
      </rPr>
      <t>Q5</t>
    </r>
    <r>
      <rPr>
        <sz val="10"/>
        <rFont val="Arial"/>
        <family val="2"/>
      </rPr>
      <t>: Report the manual least squares linear model (in form y = mx + b), SSE, SST, and r2 for the model</t>
    </r>
  </si>
  <si>
    <r>
      <rPr>
        <b/>
        <sz val="10"/>
        <rFont val="Arial"/>
        <family val="2"/>
      </rPr>
      <t>Q7</t>
    </r>
    <r>
      <rPr>
        <sz val="10"/>
        <rFont val="Arial"/>
        <family val="2"/>
      </rPr>
      <t>: Compare the two point method model to the least squares model. Which model provides the best fitting trend line? Justify your answer using 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</t>
    </r>
  </si>
  <si>
    <t>Problem 1: Regression in Excel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</si>
  <si>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</si>
  <si>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</si>
  <si>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</si>
  <si>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</si>
  <si>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</si>
  <si>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</si>
  <si>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</si>
  <si>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</si>
  <si>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t>login</t>
  </si>
  <si>
    <t>###-##</t>
  </si>
  <si>
    <t>PS ##, Problem #</t>
  </si>
  <si>
    <r>
      <rPr>
        <b/>
        <sz val="10"/>
        <rFont val="Arial"/>
        <family val="2"/>
      </rPr>
      <t xml:space="preserve">Q3: </t>
    </r>
    <r>
      <rPr>
        <sz val="10"/>
        <rFont val="Arial"/>
        <family val="2"/>
      </rPr>
      <t>Use your model to predict the power output when the ambient air temperature is 20 degrees C.</t>
    </r>
  </si>
  <si>
    <t>20 deg C</t>
  </si>
  <si>
    <t>40 deg C</t>
  </si>
  <si>
    <r>
      <rPr>
        <b/>
        <sz val="10"/>
        <rFont val="Arial"/>
        <family val="2"/>
      </rPr>
      <t>Q6</t>
    </r>
    <r>
      <rPr>
        <sz val="10"/>
        <rFont val="Arial"/>
        <family val="2"/>
      </rPr>
      <t>: Use your manual least squares model to predict the power output when the ambient air temperature is 20 deg C and 40 deg C. Justify each prediction using your knowledge of the original data set and your linear model</t>
    </r>
  </si>
  <si>
    <t>I have not used material obtained from any other unauthorized source, either modified</t>
  </si>
  <si>
    <t>The solution I am submitting is my own original work.</t>
  </si>
  <si>
    <t xml:space="preserve">or unmodified.  Neither have I provided access to my work to another. </t>
  </si>
  <si>
    <t>Ranjan Behl</t>
  </si>
  <si>
    <t>rbehl</t>
  </si>
  <si>
    <t>008-14</t>
  </si>
  <si>
    <t>PS 04, Problem 1</t>
  </si>
  <si>
    <t>Ambient temperature (deg C)</t>
  </si>
  <si>
    <t>Net Hourly Electrial Output (MW)</t>
  </si>
  <si>
    <t>a)</t>
  </si>
  <si>
    <t>Point intital</t>
  </si>
  <si>
    <t>Point final</t>
  </si>
  <si>
    <t>x</t>
  </si>
  <si>
    <t>y</t>
  </si>
  <si>
    <t xml:space="preserve">Slope </t>
  </si>
  <si>
    <t>x average</t>
  </si>
  <si>
    <t>y average</t>
  </si>
  <si>
    <t>SSE</t>
  </si>
  <si>
    <t>SST</t>
  </si>
  <si>
    <t>r^2</t>
  </si>
  <si>
    <t xml:space="preserve">y-intercept </t>
  </si>
  <si>
    <t>Electricaloutput = -2.5(Ambient Tempeature) +502.5</t>
  </si>
  <si>
    <t>f(xi)</t>
  </si>
  <si>
    <t>Xi</t>
  </si>
  <si>
    <t>Yi</t>
  </si>
  <si>
    <t>(Yi - f(xi))^2</t>
  </si>
  <si>
    <t xml:space="preserve">       y  = -2.5x + 502.5</t>
  </si>
  <si>
    <t>(Yi-Yavg)^2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</si>
</sst>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164" fontId="0" fillId="0" borderId="0" xfId="0" applyNumberFormat="1" applyBorder="1"/>
    <xf numFmtId="0" fontId="1" fillId="0" borderId="0" xfId="0" applyFont="1" applyAlignment="1">
      <alignment horizontal="right" vertical="center"/>
    </xf>
    <xf numFmtId="0" fontId="7" fillId="0" borderId="0" xfId="0" applyFont="1"/>
    <xf numFmtId="164" fontId="7" fillId="0" borderId="0" xfId="0" applyNumberFormat="1" applyFont="1"/>
    <xf numFmtId="0" fontId="7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 applyFill="1" applyBorder="1" applyAlignment="1" applyProtection="1">
      <protection locked="0"/>
    </xf>
    <xf numFmtId="0" fontId="4" fillId="6" borderId="0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7" borderId="0" xfId="0" applyFill="1" applyBorder="1"/>
    <xf numFmtId="0" fontId="0" fillId="3" borderId="0" xfId="0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Hourly </a:t>
            </a:r>
            <a:r>
              <a:rPr lang="en-US"/>
              <a:t>Electrical</a:t>
            </a:r>
            <a:r>
              <a:rPr lang="en-US" baseline="0"/>
              <a:t> Output vs. Ambient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Point'!$A$15:$A$111</c:f>
              <c:numCache>
                <c:formatCode>General</c:formatCode>
                <c:ptCount val="97"/>
                <c:pt idx="0">
                  <c:v>14.96</c:v>
                </c:pt>
                <c:pt idx="1">
                  <c:v>25.18</c:v>
                </c:pt>
                <c:pt idx="2">
                  <c:v>5.1100000000000003</c:v>
                </c:pt>
                <c:pt idx="3">
                  <c:v>20.86</c:v>
                </c:pt>
                <c:pt idx="4">
                  <c:v>10.82</c:v>
                </c:pt>
                <c:pt idx="5">
                  <c:v>26.27</c:v>
                </c:pt>
                <c:pt idx="6">
                  <c:v>15.89</c:v>
                </c:pt>
                <c:pt idx="7">
                  <c:v>9.48</c:v>
                </c:pt>
                <c:pt idx="8">
                  <c:v>14.64</c:v>
                </c:pt>
                <c:pt idx="9">
                  <c:v>11.74</c:v>
                </c:pt>
                <c:pt idx="10">
                  <c:v>17.989999999999998</c:v>
                </c:pt>
                <c:pt idx="11">
                  <c:v>20.14</c:v>
                </c:pt>
                <c:pt idx="12">
                  <c:v>24.34</c:v>
                </c:pt>
                <c:pt idx="13">
                  <c:v>25.71</c:v>
                </c:pt>
                <c:pt idx="14">
                  <c:v>26.19</c:v>
                </c:pt>
                <c:pt idx="15">
                  <c:v>21.42</c:v>
                </c:pt>
                <c:pt idx="16">
                  <c:v>18.21</c:v>
                </c:pt>
                <c:pt idx="17">
                  <c:v>11.04</c:v>
                </c:pt>
                <c:pt idx="18">
                  <c:v>14.45</c:v>
                </c:pt>
                <c:pt idx="19">
                  <c:v>13.97</c:v>
                </c:pt>
                <c:pt idx="20">
                  <c:v>17.760000000000002</c:v>
                </c:pt>
                <c:pt idx="21">
                  <c:v>5.41</c:v>
                </c:pt>
                <c:pt idx="22">
                  <c:v>7.76</c:v>
                </c:pt>
                <c:pt idx="23">
                  <c:v>27.23</c:v>
                </c:pt>
                <c:pt idx="24">
                  <c:v>27.36</c:v>
                </c:pt>
                <c:pt idx="25">
                  <c:v>27.47</c:v>
                </c:pt>
                <c:pt idx="26">
                  <c:v>14.6</c:v>
                </c:pt>
                <c:pt idx="27">
                  <c:v>7.91</c:v>
                </c:pt>
                <c:pt idx="28">
                  <c:v>5.81</c:v>
                </c:pt>
                <c:pt idx="29">
                  <c:v>30.53</c:v>
                </c:pt>
                <c:pt idx="30">
                  <c:v>23.87</c:v>
                </c:pt>
                <c:pt idx="31">
                  <c:v>26.09</c:v>
                </c:pt>
                <c:pt idx="32">
                  <c:v>29.27</c:v>
                </c:pt>
                <c:pt idx="33">
                  <c:v>27.38</c:v>
                </c:pt>
                <c:pt idx="34">
                  <c:v>24.81</c:v>
                </c:pt>
                <c:pt idx="35">
                  <c:v>12.75</c:v>
                </c:pt>
                <c:pt idx="36">
                  <c:v>24.66</c:v>
                </c:pt>
                <c:pt idx="37">
                  <c:v>16.38</c:v>
                </c:pt>
                <c:pt idx="38">
                  <c:v>13.91</c:v>
                </c:pt>
                <c:pt idx="39">
                  <c:v>23.18</c:v>
                </c:pt>
                <c:pt idx="40">
                  <c:v>22.47</c:v>
                </c:pt>
                <c:pt idx="41">
                  <c:v>13.39</c:v>
                </c:pt>
                <c:pt idx="42">
                  <c:v>9.2799999999999994</c:v>
                </c:pt>
                <c:pt idx="43">
                  <c:v>11.82</c:v>
                </c:pt>
                <c:pt idx="44">
                  <c:v>10.27</c:v>
                </c:pt>
                <c:pt idx="45">
                  <c:v>22.92</c:v>
                </c:pt>
                <c:pt idx="46">
                  <c:v>16</c:v>
                </c:pt>
                <c:pt idx="47">
                  <c:v>21.22</c:v>
                </c:pt>
                <c:pt idx="48">
                  <c:v>13.46</c:v>
                </c:pt>
                <c:pt idx="49">
                  <c:v>9.39</c:v>
                </c:pt>
                <c:pt idx="50">
                  <c:v>31.07</c:v>
                </c:pt>
                <c:pt idx="51">
                  <c:v>12.82</c:v>
                </c:pt>
                <c:pt idx="52">
                  <c:v>32.57</c:v>
                </c:pt>
                <c:pt idx="53">
                  <c:v>8.11</c:v>
                </c:pt>
                <c:pt idx="54">
                  <c:v>13.92</c:v>
                </c:pt>
                <c:pt idx="55">
                  <c:v>23.04</c:v>
                </c:pt>
                <c:pt idx="56">
                  <c:v>27.31</c:v>
                </c:pt>
                <c:pt idx="57">
                  <c:v>5.91</c:v>
                </c:pt>
                <c:pt idx="58">
                  <c:v>25.26</c:v>
                </c:pt>
                <c:pt idx="59">
                  <c:v>27.97</c:v>
                </c:pt>
                <c:pt idx="60">
                  <c:v>26.08</c:v>
                </c:pt>
                <c:pt idx="61">
                  <c:v>29.01</c:v>
                </c:pt>
                <c:pt idx="62">
                  <c:v>12.18</c:v>
                </c:pt>
                <c:pt idx="63">
                  <c:v>13.76</c:v>
                </c:pt>
                <c:pt idx="64">
                  <c:v>25.5</c:v>
                </c:pt>
                <c:pt idx="65">
                  <c:v>28.26</c:v>
                </c:pt>
                <c:pt idx="66">
                  <c:v>21.39</c:v>
                </c:pt>
                <c:pt idx="67">
                  <c:v>7.26</c:v>
                </c:pt>
                <c:pt idx="68">
                  <c:v>10.54</c:v>
                </c:pt>
                <c:pt idx="69">
                  <c:v>27.71</c:v>
                </c:pt>
                <c:pt idx="70">
                  <c:v>23.11</c:v>
                </c:pt>
                <c:pt idx="71">
                  <c:v>7.51</c:v>
                </c:pt>
                <c:pt idx="72">
                  <c:v>26.46</c:v>
                </c:pt>
                <c:pt idx="73">
                  <c:v>29.34</c:v>
                </c:pt>
                <c:pt idx="74">
                  <c:v>10.32</c:v>
                </c:pt>
                <c:pt idx="75">
                  <c:v>22.74</c:v>
                </c:pt>
                <c:pt idx="76">
                  <c:v>13.48</c:v>
                </c:pt>
                <c:pt idx="77">
                  <c:v>25.52</c:v>
                </c:pt>
                <c:pt idx="78">
                  <c:v>21.58</c:v>
                </c:pt>
                <c:pt idx="79">
                  <c:v>27.66</c:v>
                </c:pt>
                <c:pt idx="80">
                  <c:v>26.96</c:v>
                </c:pt>
                <c:pt idx="81">
                  <c:v>12.29</c:v>
                </c:pt>
                <c:pt idx="82">
                  <c:v>15.86</c:v>
                </c:pt>
                <c:pt idx="83">
                  <c:v>13.87</c:v>
                </c:pt>
                <c:pt idx="84">
                  <c:v>24.09</c:v>
                </c:pt>
                <c:pt idx="85">
                  <c:v>20.45</c:v>
                </c:pt>
                <c:pt idx="86">
                  <c:v>15.07</c:v>
                </c:pt>
                <c:pt idx="87">
                  <c:v>32.72</c:v>
                </c:pt>
                <c:pt idx="88">
                  <c:v>18.23</c:v>
                </c:pt>
                <c:pt idx="89">
                  <c:v>35.56</c:v>
                </c:pt>
                <c:pt idx="90">
                  <c:v>18.36</c:v>
                </c:pt>
                <c:pt idx="91">
                  <c:v>26.35</c:v>
                </c:pt>
                <c:pt idx="92">
                  <c:v>25.92</c:v>
                </c:pt>
                <c:pt idx="93">
                  <c:v>8.01</c:v>
                </c:pt>
                <c:pt idx="94">
                  <c:v>19.63</c:v>
                </c:pt>
                <c:pt idx="95">
                  <c:v>20.02</c:v>
                </c:pt>
                <c:pt idx="96">
                  <c:v>10.08</c:v>
                </c:pt>
              </c:numCache>
            </c:numRef>
          </c:xVal>
          <c:yVal>
            <c:numRef>
              <c:f>'Two Point'!$B$15:$B$111</c:f>
              <c:numCache>
                <c:formatCode>General</c:formatCode>
                <c:ptCount val="97"/>
                <c:pt idx="0">
                  <c:v>463.26</c:v>
                </c:pt>
                <c:pt idx="1">
                  <c:v>444.37</c:v>
                </c:pt>
                <c:pt idx="2">
                  <c:v>488.56</c:v>
                </c:pt>
                <c:pt idx="3">
                  <c:v>446.48</c:v>
                </c:pt>
                <c:pt idx="4">
                  <c:v>473.9</c:v>
                </c:pt>
                <c:pt idx="5">
                  <c:v>443.67</c:v>
                </c:pt>
                <c:pt idx="6">
                  <c:v>467.35</c:v>
                </c:pt>
                <c:pt idx="7">
                  <c:v>478.42</c:v>
                </c:pt>
                <c:pt idx="8">
                  <c:v>475.98</c:v>
                </c:pt>
                <c:pt idx="9">
                  <c:v>477.5</c:v>
                </c:pt>
                <c:pt idx="10">
                  <c:v>453.02</c:v>
                </c:pt>
                <c:pt idx="11">
                  <c:v>453.99</c:v>
                </c:pt>
                <c:pt idx="12">
                  <c:v>440.29</c:v>
                </c:pt>
                <c:pt idx="13">
                  <c:v>451.28</c:v>
                </c:pt>
                <c:pt idx="14">
                  <c:v>433.99</c:v>
                </c:pt>
                <c:pt idx="15">
                  <c:v>462.19</c:v>
                </c:pt>
                <c:pt idx="16">
                  <c:v>467.54</c:v>
                </c:pt>
                <c:pt idx="17">
                  <c:v>477.2</c:v>
                </c:pt>
                <c:pt idx="18">
                  <c:v>459.85</c:v>
                </c:pt>
                <c:pt idx="19">
                  <c:v>464.3</c:v>
                </c:pt>
                <c:pt idx="20">
                  <c:v>468.27</c:v>
                </c:pt>
                <c:pt idx="21">
                  <c:v>495.24</c:v>
                </c:pt>
                <c:pt idx="22">
                  <c:v>483.8</c:v>
                </c:pt>
                <c:pt idx="23">
                  <c:v>443.61</c:v>
                </c:pt>
                <c:pt idx="24">
                  <c:v>436.06</c:v>
                </c:pt>
                <c:pt idx="25">
                  <c:v>443.25</c:v>
                </c:pt>
                <c:pt idx="26">
                  <c:v>464.16</c:v>
                </c:pt>
                <c:pt idx="27">
                  <c:v>475.52</c:v>
                </c:pt>
                <c:pt idx="28">
                  <c:v>484.41</c:v>
                </c:pt>
                <c:pt idx="29">
                  <c:v>437.89</c:v>
                </c:pt>
                <c:pt idx="30">
                  <c:v>445.11</c:v>
                </c:pt>
                <c:pt idx="31">
                  <c:v>438.86</c:v>
                </c:pt>
                <c:pt idx="32">
                  <c:v>440.98</c:v>
                </c:pt>
                <c:pt idx="33">
                  <c:v>436.65</c:v>
                </c:pt>
                <c:pt idx="34">
                  <c:v>444.26</c:v>
                </c:pt>
                <c:pt idx="35">
                  <c:v>465.86</c:v>
                </c:pt>
                <c:pt idx="36">
                  <c:v>444.37</c:v>
                </c:pt>
                <c:pt idx="37">
                  <c:v>450.69</c:v>
                </c:pt>
                <c:pt idx="38">
                  <c:v>469.02</c:v>
                </c:pt>
                <c:pt idx="39">
                  <c:v>448.86</c:v>
                </c:pt>
                <c:pt idx="40">
                  <c:v>447.14</c:v>
                </c:pt>
                <c:pt idx="41">
                  <c:v>469.18</c:v>
                </c:pt>
                <c:pt idx="42">
                  <c:v>482.8</c:v>
                </c:pt>
                <c:pt idx="43">
                  <c:v>476.7</c:v>
                </c:pt>
                <c:pt idx="44">
                  <c:v>474.99</c:v>
                </c:pt>
                <c:pt idx="45">
                  <c:v>444.22</c:v>
                </c:pt>
                <c:pt idx="46">
                  <c:v>461.33</c:v>
                </c:pt>
                <c:pt idx="47">
                  <c:v>448.06</c:v>
                </c:pt>
                <c:pt idx="48">
                  <c:v>474.6</c:v>
                </c:pt>
                <c:pt idx="49">
                  <c:v>473.05</c:v>
                </c:pt>
                <c:pt idx="50">
                  <c:v>432.06</c:v>
                </c:pt>
                <c:pt idx="51">
                  <c:v>467.41</c:v>
                </c:pt>
                <c:pt idx="52">
                  <c:v>430.12</c:v>
                </c:pt>
                <c:pt idx="53">
                  <c:v>473.62</c:v>
                </c:pt>
                <c:pt idx="54">
                  <c:v>471.81</c:v>
                </c:pt>
                <c:pt idx="55">
                  <c:v>442.99</c:v>
                </c:pt>
                <c:pt idx="56">
                  <c:v>442.77</c:v>
                </c:pt>
                <c:pt idx="57">
                  <c:v>491.49</c:v>
                </c:pt>
                <c:pt idx="58">
                  <c:v>447.46</c:v>
                </c:pt>
                <c:pt idx="59">
                  <c:v>446.11</c:v>
                </c:pt>
                <c:pt idx="60">
                  <c:v>442.44</c:v>
                </c:pt>
                <c:pt idx="61">
                  <c:v>446.22</c:v>
                </c:pt>
                <c:pt idx="62">
                  <c:v>471.49</c:v>
                </c:pt>
                <c:pt idx="63">
                  <c:v>463.5</c:v>
                </c:pt>
                <c:pt idx="64">
                  <c:v>440.01</c:v>
                </c:pt>
                <c:pt idx="65">
                  <c:v>441.03</c:v>
                </c:pt>
                <c:pt idx="66">
                  <c:v>452.68</c:v>
                </c:pt>
                <c:pt idx="67">
                  <c:v>474.91</c:v>
                </c:pt>
                <c:pt idx="68">
                  <c:v>478.77</c:v>
                </c:pt>
                <c:pt idx="69">
                  <c:v>434.2</c:v>
                </c:pt>
                <c:pt idx="70">
                  <c:v>437.91</c:v>
                </c:pt>
                <c:pt idx="71">
                  <c:v>477.61</c:v>
                </c:pt>
                <c:pt idx="72">
                  <c:v>431.65</c:v>
                </c:pt>
                <c:pt idx="73">
                  <c:v>430.57</c:v>
                </c:pt>
                <c:pt idx="74">
                  <c:v>481.09</c:v>
                </c:pt>
                <c:pt idx="75">
                  <c:v>445.56</c:v>
                </c:pt>
                <c:pt idx="76">
                  <c:v>475.74</c:v>
                </c:pt>
                <c:pt idx="77">
                  <c:v>435.12</c:v>
                </c:pt>
                <c:pt idx="78">
                  <c:v>446.15</c:v>
                </c:pt>
                <c:pt idx="79">
                  <c:v>436.64</c:v>
                </c:pt>
                <c:pt idx="80">
                  <c:v>436.69</c:v>
                </c:pt>
                <c:pt idx="81">
                  <c:v>468.75</c:v>
                </c:pt>
                <c:pt idx="82">
                  <c:v>466.6</c:v>
                </c:pt>
                <c:pt idx="83">
                  <c:v>465.48</c:v>
                </c:pt>
                <c:pt idx="84">
                  <c:v>441.34</c:v>
                </c:pt>
                <c:pt idx="85">
                  <c:v>441.83</c:v>
                </c:pt>
                <c:pt idx="86">
                  <c:v>464.7</c:v>
                </c:pt>
                <c:pt idx="87">
                  <c:v>437.99</c:v>
                </c:pt>
                <c:pt idx="88">
                  <c:v>459.12</c:v>
                </c:pt>
                <c:pt idx="89">
                  <c:v>429.69</c:v>
                </c:pt>
                <c:pt idx="90">
                  <c:v>459.8</c:v>
                </c:pt>
                <c:pt idx="91">
                  <c:v>433.63</c:v>
                </c:pt>
                <c:pt idx="92">
                  <c:v>442.84</c:v>
                </c:pt>
                <c:pt idx="93">
                  <c:v>485.13</c:v>
                </c:pt>
                <c:pt idx="94">
                  <c:v>459.12</c:v>
                </c:pt>
                <c:pt idx="95">
                  <c:v>445.31</c:v>
                </c:pt>
                <c:pt idx="96">
                  <c:v>480.8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C-43DF-87D0-1CAB12F0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63296"/>
        <c:axId val="406558048"/>
      </c:scatterChart>
      <c:valAx>
        <c:axId val="4065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 temperature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8048"/>
        <c:crosses val="autoZero"/>
        <c:crossBetween val="midCat"/>
      </c:valAx>
      <c:valAx>
        <c:axId val="4065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Hourly Electrial Output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709612</xdr:colOff>
      <xdr:row>14</xdr:row>
      <xdr:rowOff>0</xdr:rowOff>
    </xdr:from>
    <xdr:to>
      <xdr:col>10</xdr:col>
      <xdr:colOff>280987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27E95-4DDC-4357-83E9-2FCD4380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18</xdr:row>
      <xdr:rowOff>47625</xdr:rowOff>
    </xdr:from>
    <xdr:to>
      <xdr:col>9</xdr:col>
      <xdr:colOff>285750</xdr:colOff>
      <xdr:row>27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8083E7A-4F72-4E76-9C74-36F566140AA7}"/>
            </a:ext>
          </a:extLst>
        </xdr:cNvPr>
        <xdr:cNvCxnSpPr/>
      </xdr:nvCxnSpPr>
      <xdr:spPr>
        <a:xfrm>
          <a:off x="5391150" y="3533775"/>
          <a:ext cx="3219450" cy="14859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353AC2-C4D9-4F76-869F-C44D97393E9F}" name="Table2" displayName="Table2" ref="E33:G35" headerRowCount="0">
  <tableColumns count="3">
    <tableColumn id="1" xr3:uid="{48056D16-1DF6-4396-B60D-EDA45880489F}" name="Column1" totalsRowLabel="Total"/>
    <tableColumn id="2" xr3:uid="{D949CC98-1B7F-4A0B-AEF0-9F0235C7BF2E}" name="Column2"/>
    <tableColumn id="3" xr3:uid="{8C0F9E9B-A6F9-4E6D-98A8-3393B0154102}" name="Column3" totalsRowFunction="count"/>
  </tableColumns>
  <tableStyleInfo name="TableStyleMedium1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96298-3369-454D-9059-80F9FEFDF600}" name="Table3" displayName="Table3" ref="L15:M15" headerRowCount="0" totalsRowShown="0" headerRowDxfId="3" dataDxfId="2">
  <tableColumns count="2">
    <tableColumn id="1" xr3:uid="{6F68EADE-0FDF-4E47-A595-7D59C99506C4}" name="Column1" headerRowDxfId="12" dataDxfId="5"/>
    <tableColumn id="2" xr3:uid="{99BE428F-5543-412C-AFFD-B0CF7075A746}" name="Column2" headerRowDxfId="14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59C5C-FBD4-4E65-8B32-2621AEBCC87B}" name="Table4" displayName="Table4" ref="L17:M17" headerRowCount="0" totalsRowShown="0" headerRowDxfId="8" dataDxfId="9">
  <tableColumns count="2">
    <tableColumn id="1" xr3:uid="{4EA925D4-26D9-4572-99FA-1A27D363B97F}" name="Column1" headerRowDxfId="6" dataDxfId="11"/>
    <tableColumn id="2" xr3:uid="{A3CE4C54-7E44-465C-A1D8-04433CBE26E3}" name="Column2" headerRowDxfId="7" dataDxfId="10">
      <calculatedColumnFormula>SUM(L34:L130)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4B19C-B97A-4D90-AFB1-0BF15F2F6FDA}" name="Table5" displayName="Table5" ref="L19:M19" headerRowCount="0" totalsRowShown="0">
  <tableColumns count="2">
    <tableColumn id="1" xr3:uid="{59E7371B-46EB-47C2-A69F-B0FF3EE6D61E}" name="Column1" headerRowDxfId="0"/>
    <tableColumn id="2" xr3:uid="{EEB662C7-6806-4AE6-9F85-9EA908DA228D}" name="Column2" headerRowDxfId="1">
      <calculatedColumnFormula>SUM(M34:M130)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75800E-88BB-4B04-B557-AAC6C73318E1}" name="Table6" displayName="Table6" ref="L21:M21" headerRowCount="0" totalsRowShown="0">
  <tableColumns count="2">
    <tableColumn id="1" xr3:uid="{0D8E2C44-C942-4FBC-B176-0C75BA305051}" name="Column1"/>
    <tableColumn id="2" xr3:uid="{F9EDDD4B-2E24-4FC4-82CE-F15FF912D352}" name="Column2">
      <calculatedColumnFormula>1-(Table4[[#All],[Column2]]/M19)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30"/>
  <sheetViews>
    <sheetView tabSelected="1" topLeftCell="A13" zoomScale="104" zoomScaleNormal="100" workbookViewId="0">
      <selection activeCell="D23" sqref="D23"/>
    </sheetView>
  </sheetViews>
  <sheetFormatPr defaultColWidth="10.7109375" defaultRowHeight="12.75" x14ac:dyDescent="0.2"/>
  <cols>
    <col min="1" max="1" width="30.42578125" customWidth="1"/>
    <col min="2" max="2" width="19.42578125" customWidth="1"/>
    <col min="5" max="7" width="11.42578125" customWidth="1"/>
    <col min="12" max="12" width="12.42578125" customWidth="1"/>
    <col min="13" max="13" width="11.42578125" customWidth="1"/>
  </cols>
  <sheetData>
    <row r="1" spans="1:20" s="1" customFormat="1" ht="17.25" customHeight="1" x14ac:dyDescent="0.2">
      <c r="A1" s="12" t="s">
        <v>5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2">
      <c r="A2" s="28" t="s">
        <v>16</v>
      </c>
      <c r="B2" s="29"/>
      <c r="C2" s="35" t="s">
        <v>34</v>
      </c>
      <c r="D2" s="35"/>
      <c r="E2" s="35"/>
      <c r="F2" s="20"/>
      <c r="G2" s="37"/>
      <c r="H2" s="37"/>
      <c r="I2" s="38" t="s">
        <v>17</v>
      </c>
      <c r="J2" s="38"/>
      <c r="K2" s="38"/>
      <c r="L2" s="38" t="s">
        <v>18</v>
      </c>
      <c r="M2" s="38"/>
      <c r="N2" s="38"/>
    </row>
    <row r="3" spans="1:20" s="1" customFormat="1" ht="17.25" customHeight="1" x14ac:dyDescent="0.2">
      <c r="A3" s="28" t="s">
        <v>19</v>
      </c>
      <c r="B3" s="29"/>
      <c r="C3" s="35" t="s">
        <v>35</v>
      </c>
      <c r="D3" s="35"/>
      <c r="E3" s="35"/>
      <c r="F3" s="20"/>
      <c r="G3" s="33" t="s">
        <v>20</v>
      </c>
      <c r="H3" s="33"/>
      <c r="I3" s="34"/>
      <c r="J3" s="34"/>
      <c r="K3" s="34"/>
      <c r="L3" s="36"/>
      <c r="M3" s="36"/>
      <c r="N3" s="36"/>
    </row>
    <row r="4" spans="1:20" s="1" customFormat="1" ht="17.25" customHeight="1" x14ac:dyDescent="0.2">
      <c r="A4" s="30" t="s">
        <v>21</v>
      </c>
      <c r="B4" s="31"/>
      <c r="C4" s="35" t="s">
        <v>36</v>
      </c>
      <c r="D4" s="35"/>
      <c r="E4" s="35"/>
      <c r="F4" s="20"/>
      <c r="G4" s="33" t="s">
        <v>22</v>
      </c>
      <c r="H4" s="33"/>
      <c r="I4" s="34"/>
      <c r="J4" s="34"/>
      <c r="K4" s="34"/>
      <c r="L4" s="36"/>
      <c r="M4" s="36"/>
      <c r="N4" s="36"/>
    </row>
    <row r="5" spans="1:20" s="1" customFormat="1" ht="17.25" customHeight="1" x14ac:dyDescent="0.2">
      <c r="A5" s="30" t="s">
        <v>3</v>
      </c>
      <c r="B5" s="31"/>
      <c r="C5" s="35" t="s">
        <v>37</v>
      </c>
      <c r="D5" s="35"/>
      <c r="E5" s="35"/>
      <c r="F5" s="20"/>
      <c r="G5" s="33" t="s">
        <v>23</v>
      </c>
      <c r="H5" s="33"/>
      <c r="I5" s="34"/>
      <c r="J5" s="34"/>
      <c r="K5" s="34"/>
      <c r="L5" s="36"/>
      <c r="M5" s="36"/>
      <c r="N5" s="36"/>
    </row>
    <row r="6" spans="1:20" s="1" customFormat="1" x14ac:dyDescent="0.2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5" x14ac:dyDescent="0.25">
      <c r="A7" s="21" t="s">
        <v>31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6"/>
    </row>
    <row r="8" spans="1:20" s="1" customFormat="1" ht="15" x14ac:dyDescent="0.25">
      <c r="A8" s="21" t="s">
        <v>33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6"/>
    </row>
    <row r="9" spans="1:20" s="1" customFormat="1" ht="15" x14ac:dyDescent="0.25">
      <c r="A9" s="21" t="s">
        <v>32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6"/>
    </row>
    <row r="10" spans="1:20" s="1" customFormat="1" ht="15" x14ac:dyDescent="0.25">
      <c r="A10" s="11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2">
      <c r="A11" s="32" t="s">
        <v>4</v>
      </c>
      <c r="B11" s="32"/>
      <c r="C11" s="27"/>
      <c r="D11" s="27"/>
      <c r="E11" s="27"/>
      <c r="F11" s="27"/>
      <c r="G11" s="27"/>
      <c r="H11" s="27"/>
      <c r="I11" s="27"/>
      <c r="J11" s="27"/>
      <c r="K11" s="27"/>
      <c r="L11" s="7"/>
    </row>
    <row r="12" spans="1:20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20" x14ac:dyDescent="0.2">
      <c r="A13" s="25" t="s">
        <v>2</v>
      </c>
      <c r="B13" s="25"/>
      <c r="C13" s="8"/>
      <c r="E13" s="23" t="s">
        <v>1</v>
      </c>
      <c r="F13" s="24"/>
      <c r="L13" s="25" t="s">
        <v>0</v>
      </c>
      <c r="M13" s="26"/>
      <c r="O13" s="8"/>
      <c r="P13" s="8"/>
      <c r="Q13" s="8"/>
    </row>
    <row r="14" spans="1:20" x14ac:dyDescent="0.2">
      <c r="A14" s="49" t="s">
        <v>38</v>
      </c>
      <c r="B14" s="50" t="s">
        <v>39</v>
      </c>
      <c r="C14" s="50"/>
      <c r="D14" s="51"/>
      <c r="F14" s="8"/>
      <c r="G14" s="8"/>
      <c r="H14" s="8"/>
      <c r="I14" s="10"/>
      <c r="J14" s="13"/>
      <c r="K14" s="8"/>
      <c r="L14" s="8"/>
      <c r="M14" s="8"/>
      <c r="N14" s="8"/>
      <c r="O14" s="8"/>
      <c r="P14" s="8"/>
      <c r="Q14" s="8"/>
      <c r="R14" s="8"/>
    </row>
    <row r="15" spans="1:20" x14ac:dyDescent="0.2">
      <c r="A15">
        <v>14.96</v>
      </c>
      <c r="B15">
        <v>463.26</v>
      </c>
      <c r="D15" t="s">
        <v>40</v>
      </c>
      <c r="F15" s="8"/>
      <c r="G15" s="8"/>
      <c r="H15" s="8"/>
      <c r="I15" s="10"/>
      <c r="J15" s="13"/>
      <c r="K15" s="8"/>
      <c r="L15" s="54" t="s">
        <v>57</v>
      </c>
      <c r="M15" s="54"/>
      <c r="N15" s="9"/>
      <c r="O15" s="8"/>
      <c r="P15" s="8"/>
      <c r="Q15" s="8"/>
      <c r="R15" s="8"/>
    </row>
    <row r="16" spans="1:20" x14ac:dyDescent="0.2">
      <c r="A16">
        <v>25.18</v>
      </c>
      <c r="B16">
        <v>444.37</v>
      </c>
      <c r="F16" s="8"/>
      <c r="G16" s="8"/>
      <c r="H16" s="8"/>
      <c r="I16" s="10"/>
      <c r="J16" s="13"/>
      <c r="K16" s="8"/>
      <c r="N16" s="9"/>
      <c r="O16" s="9"/>
      <c r="P16" s="8"/>
      <c r="Q16" s="8"/>
      <c r="R16" s="8"/>
    </row>
    <row r="17" spans="1:15" x14ac:dyDescent="0.2">
      <c r="A17">
        <v>5.1100000000000003</v>
      </c>
      <c r="B17">
        <v>488.56</v>
      </c>
      <c r="F17" s="8"/>
      <c r="G17" s="8"/>
      <c r="H17" s="8"/>
      <c r="I17" s="8"/>
      <c r="J17" s="8"/>
      <c r="K17" s="8"/>
      <c r="L17" s="53" t="s">
        <v>48</v>
      </c>
      <c r="M17" s="53">
        <f>SUM(L34:L130)</f>
        <v>3872.391624999997</v>
      </c>
      <c r="N17" s="8"/>
      <c r="O17" s="8"/>
    </row>
    <row r="18" spans="1:15" x14ac:dyDescent="0.2">
      <c r="A18">
        <v>20.86</v>
      </c>
      <c r="B18">
        <v>446.48</v>
      </c>
      <c r="F18" s="8"/>
      <c r="G18" s="8"/>
      <c r="H18" s="8"/>
      <c r="I18" s="8"/>
      <c r="J18" s="8"/>
      <c r="K18" s="8"/>
      <c r="N18" s="8"/>
      <c r="O18" s="8"/>
    </row>
    <row r="19" spans="1:15" x14ac:dyDescent="0.2">
      <c r="A19">
        <v>10.82</v>
      </c>
      <c r="B19">
        <v>473.9</v>
      </c>
      <c r="F19" s="8"/>
      <c r="G19" s="8"/>
      <c r="H19" s="8"/>
      <c r="I19" s="8"/>
      <c r="J19" s="8"/>
      <c r="K19" s="8"/>
      <c r="L19" s="8" t="s">
        <v>49</v>
      </c>
      <c r="M19" s="8">
        <f>SUM(M34:M130)</f>
        <v>28471.640325773209</v>
      </c>
      <c r="N19" s="8"/>
      <c r="O19" s="8"/>
    </row>
    <row r="20" spans="1:15" x14ac:dyDescent="0.2">
      <c r="A20">
        <v>26.27</v>
      </c>
      <c r="B20">
        <v>443.67</v>
      </c>
      <c r="F20" s="8"/>
      <c r="G20" s="8"/>
      <c r="H20" s="8"/>
      <c r="I20" s="8"/>
      <c r="J20" s="8"/>
      <c r="K20" s="8"/>
      <c r="N20" s="8"/>
      <c r="O20" s="8"/>
    </row>
    <row r="21" spans="1:15" x14ac:dyDescent="0.2">
      <c r="A21">
        <v>15.89</v>
      </c>
      <c r="B21">
        <v>467.35</v>
      </c>
      <c r="F21" s="8"/>
      <c r="G21" s="8"/>
      <c r="H21" s="8"/>
      <c r="I21" s="8"/>
      <c r="J21" s="8"/>
      <c r="L21" t="s">
        <v>50</v>
      </c>
      <c r="M21">
        <f>1-(Table4[[#All],[Column2]]/M19)</f>
        <v>0.86399127058743375</v>
      </c>
    </row>
    <row r="22" spans="1:15" x14ac:dyDescent="0.2">
      <c r="A22">
        <v>9.48</v>
      </c>
      <c r="B22">
        <v>478.42</v>
      </c>
    </row>
    <row r="23" spans="1:15" x14ac:dyDescent="0.2">
      <c r="A23">
        <v>14.64</v>
      </c>
      <c r="B23">
        <v>475.98</v>
      </c>
    </row>
    <row r="24" spans="1:15" x14ac:dyDescent="0.2">
      <c r="A24">
        <v>11.74</v>
      </c>
      <c r="B24">
        <v>477.5</v>
      </c>
    </row>
    <row r="25" spans="1:15" x14ac:dyDescent="0.2">
      <c r="A25">
        <v>17.989999999999998</v>
      </c>
      <c r="B25">
        <v>453.02</v>
      </c>
    </row>
    <row r="26" spans="1:15" x14ac:dyDescent="0.2">
      <c r="A26">
        <v>20.14</v>
      </c>
      <c r="B26">
        <v>453.99</v>
      </c>
    </row>
    <row r="27" spans="1:15" x14ac:dyDescent="0.2">
      <c r="A27">
        <v>24.34</v>
      </c>
      <c r="B27">
        <v>440.29</v>
      </c>
    </row>
    <row r="28" spans="1:15" x14ac:dyDescent="0.2">
      <c r="A28">
        <v>25.71</v>
      </c>
      <c r="B28">
        <v>451.28</v>
      </c>
    </row>
    <row r="29" spans="1:15" x14ac:dyDescent="0.2">
      <c r="A29">
        <v>26.19</v>
      </c>
      <c r="B29">
        <v>433.99</v>
      </c>
    </row>
    <row r="30" spans="1:15" x14ac:dyDescent="0.2">
      <c r="A30">
        <v>21.42</v>
      </c>
      <c r="B30">
        <v>462.19</v>
      </c>
    </row>
    <row r="31" spans="1:15" x14ac:dyDescent="0.2">
      <c r="A31">
        <v>18.21</v>
      </c>
      <c r="B31">
        <v>467.54</v>
      </c>
    </row>
    <row r="32" spans="1:15" x14ac:dyDescent="0.2">
      <c r="A32">
        <v>11.04</v>
      </c>
      <c r="B32">
        <v>477.2</v>
      </c>
    </row>
    <row r="33" spans="1:13" x14ac:dyDescent="0.2">
      <c r="A33">
        <v>14.45</v>
      </c>
      <c r="B33">
        <v>459.85</v>
      </c>
      <c r="F33" s="49" t="s">
        <v>43</v>
      </c>
      <c r="G33" s="49" t="s">
        <v>44</v>
      </c>
      <c r="I33" s="52" t="s">
        <v>54</v>
      </c>
      <c r="J33" s="52" t="s">
        <v>55</v>
      </c>
      <c r="K33" s="52" t="s">
        <v>53</v>
      </c>
      <c r="L33" s="52" t="s">
        <v>56</v>
      </c>
      <c r="M33" s="52" t="s">
        <v>58</v>
      </c>
    </row>
    <row r="34" spans="1:13" x14ac:dyDescent="0.2">
      <c r="A34">
        <v>13.97</v>
      </c>
      <c r="B34">
        <v>464.3</v>
      </c>
      <c r="E34" s="49" t="s">
        <v>41</v>
      </c>
      <c r="F34" s="49">
        <v>5</v>
      </c>
      <c r="G34" s="49">
        <v>490</v>
      </c>
      <c r="I34">
        <v>5.1100000000000003</v>
      </c>
      <c r="J34">
        <v>488.56</v>
      </c>
      <c r="K34">
        <f>$F$37*(I34)+$F$38</f>
        <v>489.72500000000002</v>
      </c>
      <c r="L34">
        <f>(J34-K34)^2</f>
        <v>1.3572250000000476</v>
      </c>
      <c r="M34">
        <f>(J34-$F$42)^2</f>
        <v>1014.9742038580105</v>
      </c>
    </row>
    <row r="35" spans="1:13" x14ac:dyDescent="0.2">
      <c r="A35">
        <v>17.760000000000002</v>
      </c>
      <c r="B35">
        <v>468.27</v>
      </c>
      <c r="E35" s="49" t="s">
        <v>42</v>
      </c>
      <c r="F35" s="49">
        <v>29</v>
      </c>
      <c r="G35" s="49">
        <v>430</v>
      </c>
      <c r="I35">
        <v>5.41</v>
      </c>
      <c r="J35">
        <v>495.24</v>
      </c>
      <c r="K35">
        <f t="shared" ref="K35:K98" si="0">$F$37*(I35)+$F$38</f>
        <v>488.97500000000002</v>
      </c>
      <c r="L35">
        <f>(J35-K35)^2</f>
        <v>39.25022499999983</v>
      </c>
      <c r="M35">
        <f t="shared" ref="M35:M98" si="1">(J35-$F$42)^2</f>
        <v>1485.2282987033723</v>
      </c>
    </row>
    <row r="36" spans="1:13" x14ac:dyDescent="0.2">
      <c r="A36">
        <v>5.41</v>
      </c>
      <c r="B36">
        <v>495.24</v>
      </c>
      <c r="I36">
        <v>5.81</v>
      </c>
      <c r="J36">
        <v>484.41</v>
      </c>
      <c r="K36">
        <f t="shared" si="0"/>
        <v>487.97500000000002</v>
      </c>
      <c r="L36">
        <f t="shared" ref="L35:L98" si="2">(J36-K36)^2</f>
        <v>12.709224999999984</v>
      </c>
      <c r="M36">
        <f t="shared" si="1"/>
        <v>767.76982756935172</v>
      </c>
    </row>
    <row r="37" spans="1:13" x14ac:dyDescent="0.2">
      <c r="A37">
        <v>7.76</v>
      </c>
      <c r="B37">
        <v>483.8</v>
      </c>
      <c r="E37" s="49" t="s">
        <v>45</v>
      </c>
      <c r="F37" s="49">
        <f>(G35-G34)/(F35-F34)</f>
        <v>-2.5</v>
      </c>
      <c r="I37">
        <v>5.91</v>
      </c>
      <c r="J37">
        <v>491.49</v>
      </c>
      <c r="K37">
        <f t="shared" si="0"/>
        <v>487.72500000000002</v>
      </c>
      <c r="L37">
        <f t="shared" si="2"/>
        <v>14.175224999999898</v>
      </c>
      <c r="M37">
        <f t="shared" si="1"/>
        <v>1210.2508502497637</v>
      </c>
    </row>
    <row r="38" spans="1:13" x14ac:dyDescent="0.2">
      <c r="A38">
        <v>27.23</v>
      </c>
      <c r="B38">
        <v>443.61</v>
      </c>
      <c r="E38" s="49" t="s">
        <v>51</v>
      </c>
      <c r="F38" s="49">
        <f>G35-(F37*F35)</f>
        <v>502.5</v>
      </c>
      <c r="I38">
        <v>7.26</v>
      </c>
      <c r="J38">
        <v>474.91</v>
      </c>
      <c r="K38">
        <f t="shared" si="0"/>
        <v>484.35</v>
      </c>
      <c r="L38">
        <f t="shared" si="2"/>
        <v>89.113599999999963</v>
      </c>
      <c r="M38">
        <f t="shared" si="1"/>
        <v>331.55529148687634</v>
      </c>
    </row>
    <row r="39" spans="1:13" x14ac:dyDescent="0.2">
      <c r="A39">
        <v>27.36</v>
      </c>
      <c r="B39">
        <v>436.06</v>
      </c>
      <c r="E39" s="49"/>
      <c r="F39" s="49"/>
      <c r="I39">
        <v>7.51</v>
      </c>
      <c r="J39">
        <v>477.61</v>
      </c>
      <c r="K39">
        <f t="shared" si="0"/>
        <v>483.72500000000002</v>
      </c>
      <c r="L39">
        <f t="shared" si="2"/>
        <v>37.393225000000115</v>
      </c>
      <c r="M39">
        <f t="shared" si="1"/>
        <v>437.17205437347411</v>
      </c>
    </row>
    <row r="40" spans="1:13" x14ac:dyDescent="0.2">
      <c r="A40">
        <v>27.47</v>
      </c>
      <c r="B40">
        <v>443.25</v>
      </c>
      <c r="E40" s="49"/>
      <c r="F40" s="49"/>
      <c r="I40">
        <v>7.76</v>
      </c>
      <c r="J40">
        <v>483.8</v>
      </c>
      <c r="K40">
        <f t="shared" si="0"/>
        <v>483.1</v>
      </c>
      <c r="L40">
        <f t="shared" si="2"/>
        <v>0.48999999999998406</v>
      </c>
      <c r="M40">
        <f t="shared" si="1"/>
        <v>734.33736262089724</v>
      </c>
    </row>
    <row r="41" spans="1:13" x14ac:dyDescent="0.2">
      <c r="A41">
        <v>14.6</v>
      </c>
      <c r="B41">
        <v>464.16</v>
      </c>
      <c r="E41" s="49" t="s">
        <v>46</v>
      </c>
      <c r="F41" s="49">
        <f>AVERAGE(A15:A111)</f>
        <v>19.109587628865977</v>
      </c>
      <c r="I41">
        <v>7.91</v>
      </c>
      <c r="J41">
        <v>475.52</v>
      </c>
      <c r="K41">
        <f t="shared" si="0"/>
        <v>482.72500000000002</v>
      </c>
      <c r="L41">
        <f t="shared" si="2"/>
        <v>51.91202500000059</v>
      </c>
      <c r="M41">
        <f t="shared" si="1"/>
        <v>354.14195643532844</v>
      </c>
    </row>
    <row r="42" spans="1:13" x14ac:dyDescent="0.2">
      <c r="A42">
        <v>7.91</v>
      </c>
      <c r="B42">
        <v>475.52</v>
      </c>
      <c r="E42" s="49" t="s">
        <v>47</v>
      </c>
      <c r="F42" s="49">
        <f>AVERAGE(B15:B111)</f>
        <v>456.70134020618553</v>
      </c>
      <c r="I42">
        <v>8.01</v>
      </c>
      <c r="J42">
        <v>485.13</v>
      </c>
      <c r="K42">
        <f t="shared" si="0"/>
        <v>482.47500000000002</v>
      </c>
      <c r="L42">
        <f t="shared" si="2"/>
        <v>7.0490249999998555</v>
      </c>
      <c r="M42">
        <f t="shared" si="1"/>
        <v>808.18869767244291</v>
      </c>
    </row>
    <row r="43" spans="1:13" x14ac:dyDescent="0.2">
      <c r="A43">
        <v>5.81</v>
      </c>
      <c r="B43">
        <v>484.41</v>
      </c>
      <c r="I43">
        <v>8.11</v>
      </c>
      <c r="J43">
        <v>473.62</v>
      </c>
      <c r="K43">
        <f t="shared" si="0"/>
        <v>482.22500000000002</v>
      </c>
      <c r="L43">
        <f t="shared" si="2"/>
        <v>74.046025000000313</v>
      </c>
      <c r="M43">
        <f t="shared" si="1"/>
        <v>286.24104921883429</v>
      </c>
    </row>
    <row r="44" spans="1:13" x14ac:dyDescent="0.2">
      <c r="A44">
        <v>30.53</v>
      </c>
      <c r="B44">
        <v>437.89</v>
      </c>
      <c r="I44">
        <v>9.2799999999999994</v>
      </c>
      <c r="J44">
        <v>482.8</v>
      </c>
      <c r="K44">
        <f t="shared" si="0"/>
        <v>479.3</v>
      </c>
      <c r="L44">
        <f t="shared" si="2"/>
        <v>12.25</v>
      </c>
      <c r="M44">
        <f t="shared" si="1"/>
        <v>681.14004303326828</v>
      </c>
    </row>
    <row r="45" spans="1:13" x14ac:dyDescent="0.2">
      <c r="A45">
        <v>23.87</v>
      </c>
      <c r="B45">
        <v>445.11</v>
      </c>
      <c r="I45">
        <v>9.39</v>
      </c>
      <c r="J45">
        <v>473.05</v>
      </c>
      <c r="K45">
        <f t="shared" si="0"/>
        <v>479.02499999999998</v>
      </c>
      <c r="L45">
        <f t="shared" si="2"/>
        <v>35.70062499999959</v>
      </c>
      <c r="M45">
        <f t="shared" si="1"/>
        <v>267.27867705388599</v>
      </c>
    </row>
    <row r="46" spans="1:13" x14ac:dyDescent="0.2">
      <c r="A46">
        <v>26.09</v>
      </c>
      <c r="B46">
        <v>438.86</v>
      </c>
      <c r="I46">
        <v>9.48</v>
      </c>
      <c r="J46">
        <v>478.42</v>
      </c>
      <c r="K46">
        <f t="shared" si="0"/>
        <v>478.8</v>
      </c>
      <c r="L46">
        <f t="shared" si="2"/>
        <v>0.14439999999999653</v>
      </c>
      <c r="M46">
        <f t="shared" si="1"/>
        <v>471.70018323945368</v>
      </c>
    </row>
    <row r="47" spans="1:13" x14ac:dyDescent="0.2">
      <c r="A47">
        <v>29.27</v>
      </c>
      <c r="B47">
        <v>440.98</v>
      </c>
      <c r="I47">
        <v>10.08</v>
      </c>
      <c r="J47">
        <v>480.8</v>
      </c>
      <c r="K47">
        <f t="shared" si="0"/>
        <v>477.3</v>
      </c>
      <c r="L47">
        <f t="shared" si="2"/>
        <v>12.25</v>
      </c>
      <c r="M47">
        <f t="shared" si="1"/>
        <v>580.74540385801038</v>
      </c>
    </row>
    <row r="48" spans="1:13" x14ac:dyDescent="0.2">
      <c r="A48">
        <v>27.38</v>
      </c>
      <c r="B48">
        <v>436.65</v>
      </c>
      <c r="I48">
        <v>10.27</v>
      </c>
      <c r="J48">
        <v>474.99</v>
      </c>
      <c r="K48">
        <f t="shared" si="0"/>
        <v>476.82499999999999</v>
      </c>
      <c r="L48">
        <f t="shared" si="2"/>
        <v>3.3672249999999249</v>
      </c>
      <c r="M48">
        <f t="shared" si="1"/>
        <v>334.47507705388608</v>
      </c>
    </row>
    <row r="49" spans="1:13" x14ac:dyDescent="0.2">
      <c r="A49">
        <v>24.81</v>
      </c>
      <c r="B49">
        <v>444.26</v>
      </c>
      <c r="I49">
        <v>10.32</v>
      </c>
      <c r="J49">
        <v>481.09</v>
      </c>
      <c r="K49">
        <f t="shared" si="0"/>
        <v>476.7</v>
      </c>
      <c r="L49">
        <f t="shared" si="2"/>
        <v>19.272099999999881</v>
      </c>
      <c r="M49">
        <f t="shared" si="1"/>
        <v>594.806726538421</v>
      </c>
    </row>
    <row r="50" spans="1:13" x14ac:dyDescent="0.2">
      <c r="A50">
        <v>12.75</v>
      </c>
      <c r="B50">
        <v>465.86</v>
      </c>
      <c r="I50">
        <v>10.54</v>
      </c>
      <c r="J50">
        <v>478.77</v>
      </c>
      <c r="K50">
        <f t="shared" si="0"/>
        <v>476.15</v>
      </c>
      <c r="L50">
        <f t="shared" si="2"/>
        <v>6.8644000000000238</v>
      </c>
      <c r="M50">
        <f t="shared" si="1"/>
        <v>487.02574509512232</v>
      </c>
    </row>
    <row r="51" spans="1:13" x14ac:dyDescent="0.2">
      <c r="A51">
        <v>24.66</v>
      </c>
      <c r="B51">
        <v>444.37</v>
      </c>
      <c r="I51">
        <v>10.82</v>
      </c>
      <c r="J51">
        <v>473.9</v>
      </c>
      <c r="K51">
        <f t="shared" si="0"/>
        <v>475.45</v>
      </c>
      <c r="L51">
        <f t="shared" si="2"/>
        <v>2.4025000000000354</v>
      </c>
      <c r="M51">
        <f t="shared" si="1"/>
        <v>295.79389870336945</v>
      </c>
    </row>
    <row r="52" spans="1:13" x14ac:dyDescent="0.2">
      <c r="A52">
        <v>16.38</v>
      </c>
      <c r="B52">
        <v>450.69</v>
      </c>
      <c r="I52">
        <v>11.04</v>
      </c>
      <c r="J52">
        <v>477.2</v>
      </c>
      <c r="K52">
        <f t="shared" si="0"/>
        <v>474.9</v>
      </c>
      <c r="L52">
        <f t="shared" si="2"/>
        <v>5.2900000000000524</v>
      </c>
      <c r="M52">
        <f t="shared" si="1"/>
        <v>420.19505334254524</v>
      </c>
    </row>
    <row r="53" spans="1:13" x14ac:dyDescent="0.2">
      <c r="A53">
        <v>13.91</v>
      </c>
      <c r="B53">
        <v>469.02</v>
      </c>
      <c r="I53">
        <v>11.74</v>
      </c>
      <c r="J53">
        <v>477.5</v>
      </c>
      <c r="K53">
        <f t="shared" si="0"/>
        <v>473.15</v>
      </c>
      <c r="L53">
        <f t="shared" si="2"/>
        <v>18.922500000000198</v>
      </c>
      <c r="M53">
        <f t="shared" si="1"/>
        <v>432.58424921883437</v>
      </c>
    </row>
    <row r="54" spans="1:13" x14ac:dyDescent="0.2">
      <c r="A54">
        <v>23.18</v>
      </c>
      <c r="B54">
        <v>448.86</v>
      </c>
      <c r="I54">
        <v>11.82</v>
      </c>
      <c r="J54">
        <v>476.7</v>
      </c>
      <c r="K54">
        <f t="shared" si="0"/>
        <v>472.95</v>
      </c>
      <c r="L54">
        <f t="shared" si="2"/>
        <v>14.0625</v>
      </c>
      <c r="M54">
        <f t="shared" si="1"/>
        <v>399.94639354873078</v>
      </c>
    </row>
    <row r="55" spans="1:13" x14ac:dyDescent="0.2">
      <c r="A55">
        <v>22.47</v>
      </c>
      <c r="B55">
        <v>447.14</v>
      </c>
      <c r="I55">
        <v>12.18</v>
      </c>
      <c r="J55">
        <v>471.49</v>
      </c>
      <c r="K55">
        <f t="shared" si="0"/>
        <v>472.05</v>
      </c>
      <c r="L55">
        <f t="shared" si="2"/>
        <v>0.31360000000000254</v>
      </c>
      <c r="M55">
        <f t="shared" si="1"/>
        <v>218.70445849718479</v>
      </c>
    </row>
    <row r="56" spans="1:13" x14ac:dyDescent="0.2">
      <c r="A56">
        <v>13.39</v>
      </c>
      <c r="B56">
        <v>469.18</v>
      </c>
      <c r="I56">
        <v>12.29</v>
      </c>
      <c r="J56">
        <v>468.75</v>
      </c>
      <c r="K56">
        <f t="shared" si="0"/>
        <v>471.77499999999998</v>
      </c>
      <c r="L56">
        <f t="shared" si="2"/>
        <v>9.150624999999863</v>
      </c>
      <c r="M56">
        <f t="shared" si="1"/>
        <v>145.17020282708123</v>
      </c>
    </row>
    <row r="57" spans="1:13" x14ac:dyDescent="0.2">
      <c r="A57">
        <v>9.2799999999999994</v>
      </c>
      <c r="B57">
        <v>482.8</v>
      </c>
      <c r="I57">
        <v>12.75</v>
      </c>
      <c r="J57">
        <v>465.86</v>
      </c>
      <c r="K57">
        <f t="shared" si="0"/>
        <v>470.625</v>
      </c>
      <c r="L57">
        <f t="shared" si="2"/>
        <v>22.705224999999871</v>
      </c>
      <c r="M57">
        <f t="shared" si="1"/>
        <v>83.88104921883388</v>
      </c>
    </row>
    <row r="58" spans="1:13" x14ac:dyDescent="0.2">
      <c r="A58">
        <v>11.82</v>
      </c>
      <c r="B58">
        <v>476.7</v>
      </c>
      <c r="I58">
        <v>12.82</v>
      </c>
      <c r="J58">
        <v>467.41</v>
      </c>
      <c r="K58">
        <f t="shared" si="0"/>
        <v>470.45</v>
      </c>
      <c r="L58">
        <f t="shared" si="2"/>
        <v>9.241599999999778</v>
      </c>
      <c r="M58">
        <f t="shared" si="1"/>
        <v>114.67539457965901</v>
      </c>
    </row>
    <row r="59" spans="1:13" x14ac:dyDescent="0.2">
      <c r="A59">
        <v>10.27</v>
      </c>
      <c r="B59">
        <v>474.99</v>
      </c>
      <c r="I59">
        <v>13.39</v>
      </c>
      <c r="J59">
        <v>469.18</v>
      </c>
      <c r="K59">
        <f t="shared" si="0"/>
        <v>469.02499999999998</v>
      </c>
      <c r="L59">
        <f t="shared" si="2"/>
        <v>2.4025000000009164E-2</v>
      </c>
      <c r="M59">
        <f t="shared" si="1"/>
        <v>155.71695024976185</v>
      </c>
    </row>
    <row r="60" spans="1:13" x14ac:dyDescent="0.2">
      <c r="A60">
        <v>22.92</v>
      </c>
      <c r="B60">
        <v>444.22</v>
      </c>
      <c r="I60">
        <v>13.46</v>
      </c>
      <c r="J60">
        <v>474.6</v>
      </c>
      <c r="K60">
        <f t="shared" si="0"/>
        <v>468.85</v>
      </c>
      <c r="L60">
        <f t="shared" si="2"/>
        <v>33.0625</v>
      </c>
      <c r="M60">
        <f t="shared" si="1"/>
        <v>320.3620224147113</v>
      </c>
    </row>
    <row r="61" spans="1:13" x14ac:dyDescent="0.2">
      <c r="A61">
        <v>16</v>
      </c>
      <c r="B61">
        <v>461.33</v>
      </c>
      <c r="I61">
        <v>13.48</v>
      </c>
      <c r="J61">
        <v>475.74</v>
      </c>
      <c r="K61">
        <f t="shared" si="0"/>
        <v>468.8</v>
      </c>
      <c r="L61">
        <f t="shared" si="2"/>
        <v>48.163599999999967</v>
      </c>
      <c r="M61">
        <f t="shared" si="1"/>
        <v>362.47056674460782</v>
      </c>
    </row>
    <row r="62" spans="1:13" x14ac:dyDescent="0.2">
      <c r="A62">
        <v>21.22</v>
      </c>
      <c r="B62">
        <v>448.06</v>
      </c>
      <c r="I62">
        <v>13.76</v>
      </c>
      <c r="J62">
        <v>463.5</v>
      </c>
      <c r="K62">
        <f t="shared" si="0"/>
        <v>468.1</v>
      </c>
      <c r="L62">
        <f t="shared" si="2"/>
        <v>21.16000000000021</v>
      </c>
      <c r="M62">
        <f t="shared" si="1"/>
        <v>46.221774992029353</v>
      </c>
    </row>
    <row r="63" spans="1:13" x14ac:dyDescent="0.2">
      <c r="A63">
        <v>13.46</v>
      </c>
      <c r="B63">
        <v>474.6</v>
      </c>
      <c r="I63">
        <v>13.87</v>
      </c>
      <c r="J63">
        <v>465.48</v>
      </c>
      <c r="K63">
        <f t="shared" si="0"/>
        <v>467.82499999999999</v>
      </c>
      <c r="L63">
        <f t="shared" si="2"/>
        <v>5.4990249999998611</v>
      </c>
      <c r="M63">
        <f t="shared" si="1"/>
        <v>77.06486777553495</v>
      </c>
    </row>
    <row r="64" spans="1:13" x14ac:dyDescent="0.2">
      <c r="A64">
        <v>9.39</v>
      </c>
      <c r="B64">
        <v>473.05</v>
      </c>
      <c r="I64">
        <v>13.91</v>
      </c>
      <c r="J64">
        <v>469.02</v>
      </c>
      <c r="K64">
        <f t="shared" si="0"/>
        <v>467.72500000000002</v>
      </c>
      <c r="L64">
        <f t="shared" si="2"/>
        <v>1.6770249999998941</v>
      </c>
      <c r="M64">
        <f t="shared" si="1"/>
        <v>151.7493791157406</v>
      </c>
    </row>
    <row r="65" spans="1:13" x14ac:dyDescent="0.2">
      <c r="A65">
        <v>31.07</v>
      </c>
      <c r="B65">
        <v>432.06</v>
      </c>
      <c r="I65">
        <v>13.92</v>
      </c>
      <c r="J65">
        <v>471.81</v>
      </c>
      <c r="K65">
        <f t="shared" si="0"/>
        <v>467.7</v>
      </c>
      <c r="L65">
        <f t="shared" si="2"/>
        <v>16.892100000000113</v>
      </c>
      <c r="M65">
        <f t="shared" si="1"/>
        <v>228.27160076522583</v>
      </c>
    </row>
    <row r="66" spans="1:13" x14ac:dyDescent="0.2">
      <c r="A66">
        <v>12.82</v>
      </c>
      <c r="B66">
        <v>467.41</v>
      </c>
      <c r="I66">
        <v>13.97</v>
      </c>
      <c r="J66">
        <v>464.3</v>
      </c>
      <c r="K66">
        <f t="shared" si="0"/>
        <v>467.57499999999999</v>
      </c>
      <c r="L66">
        <f t="shared" si="2"/>
        <v>10.725624999999852</v>
      </c>
      <c r="M66">
        <f t="shared" si="1"/>
        <v>57.739630662132669</v>
      </c>
    </row>
    <row r="67" spans="1:13" x14ac:dyDescent="0.2">
      <c r="A67">
        <v>32.57</v>
      </c>
      <c r="B67">
        <v>430.12</v>
      </c>
      <c r="I67">
        <v>14.45</v>
      </c>
      <c r="J67">
        <v>459.85</v>
      </c>
      <c r="K67">
        <f t="shared" si="0"/>
        <v>466.375</v>
      </c>
      <c r="L67">
        <f t="shared" si="2"/>
        <v>42.575624999999704</v>
      </c>
      <c r="M67">
        <f t="shared" si="1"/>
        <v>9.9140584971838948</v>
      </c>
    </row>
    <row r="68" spans="1:13" x14ac:dyDescent="0.2">
      <c r="A68">
        <v>8.11</v>
      </c>
      <c r="B68">
        <v>473.62</v>
      </c>
      <c r="I68">
        <v>14.6</v>
      </c>
      <c r="J68">
        <v>464.16</v>
      </c>
      <c r="K68">
        <f t="shared" si="0"/>
        <v>466</v>
      </c>
      <c r="L68">
        <f t="shared" si="2"/>
        <v>3.3855999999999078</v>
      </c>
      <c r="M68">
        <f t="shared" si="1"/>
        <v>55.631605919864818</v>
      </c>
    </row>
    <row r="69" spans="1:13" x14ac:dyDescent="0.2">
      <c r="A69">
        <v>13.92</v>
      </c>
      <c r="B69">
        <v>471.81</v>
      </c>
      <c r="I69">
        <v>14.64</v>
      </c>
      <c r="J69">
        <v>475.98</v>
      </c>
      <c r="K69">
        <f t="shared" si="0"/>
        <v>465.9</v>
      </c>
      <c r="L69">
        <f t="shared" si="2"/>
        <v>101.60640000000083</v>
      </c>
      <c r="M69">
        <f t="shared" si="1"/>
        <v>371.66672344563909</v>
      </c>
    </row>
    <row r="70" spans="1:13" x14ac:dyDescent="0.2">
      <c r="A70">
        <v>23.04</v>
      </c>
      <c r="B70">
        <v>442.99</v>
      </c>
      <c r="I70">
        <v>14.96</v>
      </c>
      <c r="J70">
        <v>463.26</v>
      </c>
      <c r="K70">
        <f t="shared" si="0"/>
        <v>465.1</v>
      </c>
      <c r="L70">
        <f t="shared" si="2"/>
        <v>3.385600000000117</v>
      </c>
      <c r="M70">
        <f t="shared" si="1"/>
        <v>43.016018290998289</v>
      </c>
    </row>
    <row r="71" spans="1:13" x14ac:dyDescent="0.2">
      <c r="A71">
        <v>27.31</v>
      </c>
      <c r="B71">
        <v>442.77</v>
      </c>
      <c r="I71">
        <v>15.07</v>
      </c>
      <c r="J71">
        <v>464.7</v>
      </c>
      <c r="K71">
        <f t="shared" si="0"/>
        <v>464.82499999999999</v>
      </c>
      <c r="L71">
        <f t="shared" si="2"/>
        <v>1.5625E-2</v>
      </c>
      <c r="M71">
        <f t="shared" si="1"/>
        <v>63.978558497183883</v>
      </c>
    </row>
    <row r="72" spans="1:13" x14ac:dyDescent="0.2">
      <c r="A72">
        <v>5.91</v>
      </c>
      <c r="B72">
        <v>491.49</v>
      </c>
      <c r="I72">
        <v>15.86</v>
      </c>
      <c r="J72">
        <v>466.6</v>
      </c>
      <c r="K72">
        <f t="shared" si="0"/>
        <v>462.85</v>
      </c>
      <c r="L72">
        <f t="shared" si="2"/>
        <v>14.0625</v>
      </c>
      <c r="M72">
        <f t="shared" si="1"/>
        <v>97.983465713679493</v>
      </c>
    </row>
    <row r="73" spans="1:13" x14ac:dyDescent="0.2">
      <c r="A73">
        <v>25.26</v>
      </c>
      <c r="B73">
        <v>447.46</v>
      </c>
      <c r="I73">
        <v>15.89</v>
      </c>
      <c r="J73">
        <v>467.35</v>
      </c>
      <c r="K73">
        <f t="shared" si="0"/>
        <v>462.77499999999998</v>
      </c>
      <c r="L73">
        <f t="shared" si="2"/>
        <v>20.930625000000415</v>
      </c>
      <c r="M73">
        <f t="shared" si="1"/>
        <v>113.39395540440123</v>
      </c>
    </row>
    <row r="74" spans="1:13" x14ac:dyDescent="0.2">
      <c r="A74">
        <v>27.97</v>
      </c>
      <c r="B74">
        <v>446.11</v>
      </c>
      <c r="I74">
        <v>16</v>
      </c>
      <c r="J74">
        <v>461.33</v>
      </c>
      <c r="K74">
        <f t="shared" si="0"/>
        <v>462.5</v>
      </c>
      <c r="L74">
        <f t="shared" si="2"/>
        <v>1.3689000000000373</v>
      </c>
      <c r="M74">
        <f t="shared" si="1"/>
        <v>21.424491486874423</v>
      </c>
    </row>
    <row r="75" spans="1:13" x14ac:dyDescent="0.2">
      <c r="A75">
        <v>26.08</v>
      </c>
      <c r="B75">
        <v>442.44</v>
      </c>
      <c r="I75">
        <v>16.38</v>
      </c>
      <c r="J75">
        <v>450.69</v>
      </c>
      <c r="K75">
        <f t="shared" si="0"/>
        <v>461.55</v>
      </c>
      <c r="L75">
        <f t="shared" si="2"/>
        <v>117.9396000000003</v>
      </c>
      <c r="M75">
        <f t="shared" si="1"/>
        <v>36.136211074502775</v>
      </c>
    </row>
    <row r="76" spans="1:13" x14ac:dyDescent="0.2">
      <c r="A76">
        <v>29.01</v>
      </c>
      <c r="B76">
        <v>446.22</v>
      </c>
      <c r="I76">
        <v>17.760000000000002</v>
      </c>
      <c r="J76">
        <v>468.27</v>
      </c>
      <c r="K76">
        <f t="shared" si="0"/>
        <v>458.1</v>
      </c>
      <c r="L76">
        <f t="shared" si="2"/>
        <v>103.42889999999917</v>
      </c>
      <c r="M76">
        <f t="shared" si="1"/>
        <v>133.83388942501892</v>
      </c>
    </row>
    <row r="77" spans="1:13" x14ac:dyDescent="0.2">
      <c r="A77">
        <v>12.18</v>
      </c>
      <c r="B77">
        <v>471.49</v>
      </c>
      <c r="I77">
        <v>17.989999999999998</v>
      </c>
      <c r="J77">
        <v>453.02</v>
      </c>
      <c r="K77">
        <f t="shared" si="0"/>
        <v>457.52499999999998</v>
      </c>
      <c r="L77">
        <f t="shared" si="2"/>
        <v>20.29502499999996</v>
      </c>
      <c r="M77">
        <f t="shared" si="1"/>
        <v>13.552265713678288</v>
      </c>
    </row>
    <row r="78" spans="1:13" x14ac:dyDescent="0.2">
      <c r="A78">
        <v>13.76</v>
      </c>
      <c r="B78">
        <v>463.5</v>
      </c>
      <c r="I78">
        <v>18.21</v>
      </c>
      <c r="J78">
        <v>467.54</v>
      </c>
      <c r="K78">
        <f t="shared" si="0"/>
        <v>456.97500000000002</v>
      </c>
      <c r="L78">
        <f t="shared" si="2"/>
        <v>111.61922499999996</v>
      </c>
      <c r="M78">
        <f t="shared" si="1"/>
        <v>117.47654612605068</v>
      </c>
    </row>
    <row r="79" spans="1:13" x14ac:dyDescent="0.2">
      <c r="A79">
        <v>25.5</v>
      </c>
      <c r="B79">
        <v>440.01</v>
      </c>
      <c r="I79">
        <v>18.23</v>
      </c>
      <c r="J79">
        <v>459.12</v>
      </c>
      <c r="K79">
        <f t="shared" si="0"/>
        <v>456.92500000000001</v>
      </c>
      <c r="L79">
        <f t="shared" si="2"/>
        <v>4.8180249999999702</v>
      </c>
      <c r="M79">
        <f t="shared" si="1"/>
        <v>5.8499151982146547</v>
      </c>
    </row>
    <row r="80" spans="1:13" x14ac:dyDescent="0.2">
      <c r="A80">
        <v>28.26</v>
      </c>
      <c r="B80">
        <v>441.03</v>
      </c>
      <c r="I80">
        <v>18.36</v>
      </c>
      <c r="J80">
        <v>459.8</v>
      </c>
      <c r="K80">
        <f t="shared" si="0"/>
        <v>456.6</v>
      </c>
      <c r="L80">
        <f t="shared" si="2"/>
        <v>10.239999999999927</v>
      </c>
      <c r="M80">
        <f t="shared" si="1"/>
        <v>9.6016925178023769</v>
      </c>
    </row>
    <row r="81" spans="1:13" x14ac:dyDescent="0.2">
      <c r="A81">
        <v>21.39</v>
      </c>
      <c r="B81">
        <v>452.68</v>
      </c>
      <c r="I81">
        <v>19.63</v>
      </c>
      <c r="J81">
        <v>459.12</v>
      </c>
      <c r="K81">
        <f t="shared" si="0"/>
        <v>453.42500000000001</v>
      </c>
      <c r="L81">
        <f t="shared" si="2"/>
        <v>32.433024999999922</v>
      </c>
      <c r="M81">
        <f t="shared" si="1"/>
        <v>5.8499151982146547</v>
      </c>
    </row>
    <row r="82" spans="1:13" x14ac:dyDescent="0.2">
      <c r="A82">
        <v>7.26</v>
      </c>
      <c r="B82">
        <v>474.91</v>
      </c>
      <c r="I82">
        <v>20.02</v>
      </c>
      <c r="J82">
        <v>445.31</v>
      </c>
      <c r="K82">
        <f t="shared" si="0"/>
        <v>452.45</v>
      </c>
      <c r="L82">
        <f t="shared" si="2"/>
        <v>50.979599999999806</v>
      </c>
      <c r="M82">
        <f t="shared" si="1"/>
        <v>129.76263169305903</v>
      </c>
    </row>
    <row r="83" spans="1:13" x14ac:dyDescent="0.2">
      <c r="A83">
        <v>10.54</v>
      </c>
      <c r="B83">
        <v>478.77</v>
      </c>
      <c r="I83">
        <v>20.14</v>
      </c>
      <c r="J83">
        <v>453.99</v>
      </c>
      <c r="K83">
        <f t="shared" si="0"/>
        <v>452.15</v>
      </c>
      <c r="L83">
        <f t="shared" si="2"/>
        <v>3.385600000000117</v>
      </c>
      <c r="M83">
        <f t="shared" si="1"/>
        <v>7.3513657136781676</v>
      </c>
    </row>
    <row r="84" spans="1:13" x14ac:dyDescent="0.2">
      <c r="A84">
        <v>27.71</v>
      </c>
      <c r="B84">
        <v>434.2</v>
      </c>
      <c r="I84">
        <v>20.45</v>
      </c>
      <c r="J84">
        <v>441.83</v>
      </c>
      <c r="K84">
        <f t="shared" si="0"/>
        <v>451.375</v>
      </c>
      <c r="L84">
        <f t="shared" si="2"/>
        <v>91.107025000000306</v>
      </c>
      <c r="M84">
        <f t="shared" si="1"/>
        <v>221.15675952811088</v>
      </c>
    </row>
    <row r="85" spans="1:13" x14ac:dyDescent="0.2">
      <c r="A85">
        <v>23.11</v>
      </c>
      <c r="B85">
        <v>437.91</v>
      </c>
      <c r="I85">
        <v>20.86</v>
      </c>
      <c r="J85">
        <v>446.48</v>
      </c>
      <c r="K85">
        <f t="shared" si="0"/>
        <v>450.35</v>
      </c>
      <c r="L85">
        <f t="shared" si="2"/>
        <v>14.976900000000036</v>
      </c>
      <c r="M85">
        <f t="shared" si="1"/>
        <v>104.47579561058457</v>
      </c>
    </row>
    <row r="86" spans="1:13" x14ac:dyDescent="0.2">
      <c r="A86">
        <v>7.51</v>
      </c>
      <c r="B86">
        <v>477.61</v>
      </c>
      <c r="I86">
        <v>21.22</v>
      </c>
      <c r="J86">
        <v>448.06</v>
      </c>
      <c r="K86">
        <f t="shared" si="0"/>
        <v>449.45</v>
      </c>
      <c r="L86">
        <f t="shared" si="2"/>
        <v>1.9320999999999622</v>
      </c>
      <c r="M86">
        <f t="shared" si="1"/>
        <v>74.672760559038622</v>
      </c>
    </row>
    <row r="87" spans="1:13" x14ac:dyDescent="0.2">
      <c r="A87">
        <v>26.46</v>
      </c>
      <c r="B87">
        <v>431.65</v>
      </c>
      <c r="I87">
        <v>21.39</v>
      </c>
      <c r="J87">
        <v>452.68</v>
      </c>
      <c r="K87">
        <f t="shared" si="0"/>
        <v>449.02499999999998</v>
      </c>
      <c r="L87">
        <f t="shared" si="2"/>
        <v>13.359025000000216</v>
      </c>
      <c r="M87">
        <f t="shared" si="1"/>
        <v>16.171177053884261</v>
      </c>
    </row>
    <row r="88" spans="1:13" x14ac:dyDescent="0.2">
      <c r="A88">
        <v>29.34</v>
      </c>
      <c r="B88">
        <v>430.57</v>
      </c>
      <c r="I88">
        <v>21.42</v>
      </c>
      <c r="J88">
        <v>462.19</v>
      </c>
      <c r="K88">
        <f t="shared" si="0"/>
        <v>448.95</v>
      </c>
      <c r="L88">
        <f t="shared" si="2"/>
        <v>175.29760000000024</v>
      </c>
      <c r="M88">
        <f t="shared" si="1"/>
        <v>30.125386332235426</v>
      </c>
    </row>
    <row r="89" spans="1:13" x14ac:dyDescent="0.2">
      <c r="A89">
        <v>10.32</v>
      </c>
      <c r="B89">
        <v>481.09</v>
      </c>
      <c r="I89">
        <v>21.58</v>
      </c>
      <c r="J89">
        <v>446.15</v>
      </c>
      <c r="K89">
        <f t="shared" si="0"/>
        <v>448.55</v>
      </c>
      <c r="L89">
        <f t="shared" si="2"/>
        <v>5.7600000000001641</v>
      </c>
      <c r="M89">
        <f t="shared" si="1"/>
        <v>111.33078014666788</v>
      </c>
    </row>
    <row r="90" spans="1:13" x14ac:dyDescent="0.2">
      <c r="A90">
        <v>22.74</v>
      </c>
      <c r="B90">
        <v>445.56</v>
      </c>
      <c r="I90">
        <v>22.47</v>
      </c>
      <c r="J90">
        <v>447.14</v>
      </c>
      <c r="K90">
        <f t="shared" si="0"/>
        <v>446.32499999999999</v>
      </c>
      <c r="L90">
        <f t="shared" si="2"/>
        <v>0.66422499999999629</v>
      </c>
      <c r="M90">
        <f t="shared" si="1"/>
        <v>91.419226538420304</v>
      </c>
    </row>
    <row r="91" spans="1:13" x14ac:dyDescent="0.2">
      <c r="A91">
        <v>13.48</v>
      </c>
      <c r="B91">
        <v>475.74</v>
      </c>
      <c r="I91">
        <v>22.74</v>
      </c>
      <c r="J91">
        <v>445.56</v>
      </c>
      <c r="K91">
        <f t="shared" si="0"/>
        <v>445.65</v>
      </c>
      <c r="L91">
        <f t="shared" si="2"/>
        <v>8.099999999995498E-3</v>
      </c>
      <c r="M91">
        <f t="shared" si="1"/>
        <v>124.12946158996628</v>
      </c>
    </row>
    <row r="92" spans="1:13" x14ac:dyDescent="0.2">
      <c r="A92">
        <v>25.52</v>
      </c>
      <c r="B92">
        <v>435.12</v>
      </c>
      <c r="I92">
        <v>22.92</v>
      </c>
      <c r="J92">
        <v>444.22</v>
      </c>
      <c r="K92">
        <f t="shared" si="0"/>
        <v>445.2</v>
      </c>
      <c r="L92">
        <f t="shared" si="2"/>
        <v>0.9603999999999242</v>
      </c>
      <c r="M92">
        <f t="shared" si="1"/>
        <v>155.78385334254287</v>
      </c>
    </row>
    <row r="93" spans="1:13" x14ac:dyDescent="0.2">
      <c r="A93">
        <v>21.58</v>
      </c>
      <c r="B93">
        <v>446.15</v>
      </c>
      <c r="I93">
        <v>23.04</v>
      </c>
      <c r="J93">
        <v>442.99</v>
      </c>
      <c r="K93">
        <f t="shared" si="0"/>
        <v>444.9</v>
      </c>
      <c r="L93">
        <f t="shared" si="2"/>
        <v>3.6480999999998782</v>
      </c>
      <c r="M93">
        <f t="shared" si="1"/>
        <v>188.00085024975974</v>
      </c>
    </row>
    <row r="94" spans="1:13" x14ac:dyDescent="0.2">
      <c r="A94">
        <v>27.66</v>
      </c>
      <c r="B94">
        <v>436.64</v>
      </c>
      <c r="I94">
        <v>23.11</v>
      </c>
      <c r="J94">
        <v>437.91</v>
      </c>
      <c r="K94">
        <f t="shared" si="0"/>
        <v>444.72500000000002</v>
      </c>
      <c r="L94">
        <f t="shared" si="2"/>
        <v>46.444224999999967</v>
      </c>
      <c r="M94">
        <f t="shared" si="1"/>
        <v>353.11446674460404</v>
      </c>
    </row>
    <row r="95" spans="1:13" x14ac:dyDescent="0.2">
      <c r="A95">
        <v>26.96</v>
      </c>
      <c r="B95">
        <v>436.69</v>
      </c>
      <c r="I95">
        <v>23.18</v>
      </c>
      <c r="J95">
        <v>448.86</v>
      </c>
      <c r="K95">
        <f t="shared" si="0"/>
        <v>444.55</v>
      </c>
      <c r="L95">
        <f t="shared" si="2"/>
        <v>18.576100000000018</v>
      </c>
      <c r="M95">
        <f t="shared" si="1"/>
        <v>61.486616229141589</v>
      </c>
    </row>
    <row r="96" spans="1:13" x14ac:dyDescent="0.2">
      <c r="A96">
        <v>12.29</v>
      </c>
      <c r="B96">
        <v>468.75</v>
      </c>
      <c r="I96">
        <v>23.87</v>
      </c>
      <c r="J96">
        <v>445.11</v>
      </c>
      <c r="K96">
        <f t="shared" si="0"/>
        <v>442.82499999999999</v>
      </c>
      <c r="L96">
        <f t="shared" si="2"/>
        <v>5.2212250000001141</v>
      </c>
      <c r="M96">
        <f t="shared" si="1"/>
        <v>134.359167775533</v>
      </c>
    </row>
    <row r="97" spans="1:13" x14ac:dyDescent="0.2">
      <c r="A97">
        <v>15.86</v>
      </c>
      <c r="B97">
        <v>466.6</v>
      </c>
      <c r="I97">
        <v>24.09</v>
      </c>
      <c r="J97">
        <v>441.34</v>
      </c>
      <c r="K97">
        <f t="shared" si="0"/>
        <v>442.27499999999998</v>
      </c>
      <c r="L97">
        <f t="shared" si="2"/>
        <v>0.87422500000000425</v>
      </c>
      <c r="M97">
        <f t="shared" si="1"/>
        <v>235.97077293017301</v>
      </c>
    </row>
    <row r="98" spans="1:13" x14ac:dyDescent="0.2">
      <c r="A98">
        <v>13.87</v>
      </c>
      <c r="B98">
        <v>465.48</v>
      </c>
      <c r="I98">
        <v>24.34</v>
      </c>
      <c r="J98">
        <v>440.29</v>
      </c>
      <c r="K98">
        <f t="shared" si="0"/>
        <v>441.65</v>
      </c>
      <c r="L98">
        <f t="shared" si="2"/>
        <v>1.8495999999998824</v>
      </c>
      <c r="M98">
        <f t="shared" si="1"/>
        <v>269.33208736316118</v>
      </c>
    </row>
    <row r="99" spans="1:13" x14ac:dyDescent="0.2">
      <c r="A99">
        <v>24.09</v>
      </c>
      <c r="B99">
        <v>441.34</v>
      </c>
      <c r="I99">
        <v>24.66</v>
      </c>
      <c r="J99">
        <v>444.37</v>
      </c>
      <c r="K99">
        <f t="shared" ref="K99:K130" si="3">$F$37*(I99)+$F$38</f>
        <v>440.85</v>
      </c>
      <c r="L99">
        <f t="shared" ref="L99:L130" si="4">(J99-K99)^2</f>
        <v>12.390399999999872</v>
      </c>
      <c r="M99">
        <f t="shared" ref="M99:M130" si="5">(J99-$F$42)^2</f>
        <v>152.06195128068779</v>
      </c>
    </row>
    <row r="100" spans="1:13" x14ac:dyDescent="0.2">
      <c r="A100">
        <v>20.45</v>
      </c>
      <c r="B100">
        <v>441.83</v>
      </c>
      <c r="I100">
        <v>24.81</v>
      </c>
      <c r="J100">
        <v>444.26</v>
      </c>
      <c r="K100">
        <f t="shared" si="3"/>
        <v>440.47500000000002</v>
      </c>
      <c r="L100">
        <f t="shared" si="4"/>
        <v>14.326224999999759</v>
      </c>
      <c r="M100">
        <f t="shared" si="5"/>
        <v>154.78694612604895</v>
      </c>
    </row>
    <row r="101" spans="1:13" x14ac:dyDescent="0.2">
      <c r="A101">
        <v>15.07</v>
      </c>
      <c r="B101">
        <v>464.7</v>
      </c>
      <c r="I101">
        <v>25.18</v>
      </c>
      <c r="J101">
        <v>444.37</v>
      </c>
      <c r="K101">
        <f t="shared" si="3"/>
        <v>439.55</v>
      </c>
      <c r="L101">
        <f t="shared" si="4"/>
        <v>23.232399999999934</v>
      </c>
      <c r="M101">
        <f t="shared" si="5"/>
        <v>152.06195128068779</v>
      </c>
    </row>
    <row r="102" spans="1:13" x14ac:dyDescent="0.2">
      <c r="A102">
        <v>32.72</v>
      </c>
      <c r="B102">
        <v>437.99</v>
      </c>
      <c r="I102">
        <v>25.26</v>
      </c>
      <c r="J102">
        <v>447.46</v>
      </c>
      <c r="K102">
        <f t="shared" si="3"/>
        <v>439.35</v>
      </c>
      <c r="L102">
        <f t="shared" si="4"/>
        <v>65.772099999999298</v>
      </c>
      <c r="M102">
        <f t="shared" si="5"/>
        <v>85.402368806461681</v>
      </c>
    </row>
    <row r="103" spans="1:13" x14ac:dyDescent="0.2">
      <c r="A103">
        <v>18.23</v>
      </c>
      <c r="B103">
        <v>459.12</v>
      </c>
      <c r="I103">
        <v>25.5</v>
      </c>
      <c r="J103">
        <v>440.01</v>
      </c>
      <c r="K103">
        <f t="shared" si="3"/>
        <v>438.75</v>
      </c>
      <c r="L103">
        <f t="shared" si="4"/>
        <v>1.587599999999977</v>
      </c>
      <c r="M103">
        <f t="shared" si="5"/>
        <v>278.60083787862607</v>
      </c>
    </row>
    <row r="104" spans="1:13" x14ac:dyDescent="0.2">
      <c r="A104">
        <v>35.56</v>
      </c>
      <c r="B104">
        <v>429.69</v>
      </c>
      <c r="I104">
        <v>25.52</v>
      </c>
      <c r="J104">
        <v>435.12</v>
      </c>
      <c r="K104">
        <f t="shared" si="3"/>
        <v>438.7</v>
      </c>
      <c r="L104">
        <f t="shared" si="4"/>
        <v>12.816399999999886</v>
      </c>
      <c r="M104">
        <f t="shared" si="5"/>
        <v>465.7542450951201</v>
      </c>
    </row>
    <row r="105" spans="1:13" x14ac:dyDescent="0.2">
      <c r="A105">
        <v>18.36</v>
      </c>
      <c r="B105">
        <v>459.8</v>
      </c>
      <c r="I105">
        <v>25.71</v>
      </c>
      <c r="J105">
        <v>451.28</v>
      </c>
      <c r="K105">
        <f t="shared" si="3"/>
        <v>438.22500000000002</v>
      </c>
      <c r="L105">
        <f t="shared" si="4"/>
        <v>170.43302499999871</v>
      </c>
      <c r="M105">
        <f t="shared" si="5"/>
        <v>29.390929631204109</v>
      </c>
    </row>
    <row r="106" spans="1:13" x14ac:dyDescent="0.2">
      <c r="A106">
        <v>26.35</v>
      </c>
      <c r="B106">
        <v>433.63</v>
      </c>
      <c r="I106">
        <v>25.92</v>
      </c>
      <c r="J106">
        <v>442.84</v>
      </c>
      <c r="K106">
        <f t="shared" si="3"/>
        <v>437.7</v>
      </c>
      <c r="L106">
        <f t="shared" si="4"/>
        <v>26.419599999999861</v>
      </c>
      <c r="M106">
        <f t="shared" si="5"/>
        <v>192.13675231161633</v>
      </c>
    </row>
    <row r="107" spans="1:13" x14ac:dyDescent="0.2">
      <c r="A107">
        <v>25.92</v>
      </c>
      <c r="B107">
        <v>442.84</v>
      </c>
      <c r="I107">
        <v>26.08</v>
      </c>
      <c r="J107">
        <v>442.44</v>
      </c>
      <c r="K107">
        <f t="shared" si="3"/>
        <v>437.3</v>
      </c>
      <c r="L107">
        <f t="shared" si="4"/>
        <v>26.419599999999861</v>
      </c>
      <c r="M107">
        <f t="shared" si="5"/>
        <v>203.38582447656412</v>
      </c>
    </row>
    <row r="108" spans="1:13" x14ac:dyDescent="0.2">
      <c r="A108">
        <v>8.01</v>
      </c>
      <c r="B108">
        <v>485.13</v>
      </c>
      <c r="I108">
        <v>26.09</v>
      </c>
      <c r="J108">
        <v>438.86</v>
      </c>
      <c r="K108">
        <f t="shared" si="3"/>
        <v>437.27499999999998</v>
      </c>
      <c r="L108">
        <f t="shared" si="4"/>
        <v>2.5122250000001154</v>
      </c>
      <c r="M108">
        <f t="shared" si="5"/>
        <v>318.31342035285201</v>
      </c>
    </row>
    <row r="109" spans="1:13" x14ac:dyDescent="0.2">
      <c r="A109">
        <v>19.63</v>
      </c>
      <c r="B109">
        <v>459.12</v>
      </c>
      <c r="I109">
        <v>26.19</v>
      </c>
      <c r="J109">
        <v>433.99</v>
      </c>
      <c r="K109">
        <f t="shared" si="3"/>
        <v>437.02499999999998</v>
      </c>
      <c r="L109">
        <f t="shared" si="4"/>
        <v>9.211224999999807</v>
      </c>
      <c r="M109">
        <f t="shared" si="5"/>
        <v>515.80497396109922</v>
      </c>
    </row>
    <row r="110" spans="1:13" x14ac:dyDescent="0.2">
      <c r="A110">
        <v>20.02</v>
      </c>
      <c r="B110">
        <v>445.31</v>
      </c>
      <c r="I110">
        <v>26.27</v>
      </c>
      <c r="J110">
        <v>443.67</v>
      </c>
      <c r="K110">
        <f t="shared" si="3"/>
        <v>436.82499999999999</v>
      </c>
      <c r="L110">
        <f t="shared" si="4"/>
        <v>46.854025000000377</v>
      </c>
      <c r="M110">
        <f t="shared" si="5"/>
        <v>169.81582756934722</v>
      </c>
    </row>
    <row r="111" spans="1:13" x14ac:dyDescent="0.2">
      <c r="A111">
        <v>10.08</v>
      </c>
      <c r="B111">
        <v>480.8</v>
      </c>
      <c r="I111">
        <v>26.35</v>
      </c>
      <c r="J111">
        <v>433.63</v>
      </c>
      <c r="K111">
        <f t="shared" si="3"/>
        <v>436.625</v>
      </c>
      <c r="L111">
        <f t="shared" si="4"/>
        <v>8.9700250000000281</v>
      </c>
      <c r="M111">
        <f t="shared" si="5"/>
        <v>532.28673890955338</v>
      </c>
    </row>
    <row r="112" spans="1:13" x14ac:dyDescent="0.2">
      <c r="I112">
        <v>26.46</v>
      </c>
      <c r="J112">
        <v>431.65</v>
      </c>
      <c r="K112">
        <f t="shared" si="3"/>
        <v>436.35</v>
      </c>
      <c r="L112">
        <f t="shared" si="4"/>
        <v>22.090000000000426</v>
      </c>
      <c r="M112">
        <f t="shared" si="5"/>
        <v>627.56964612604907</v>
      </c>
    </row>
    <row r="113" spans="9:13" x14ac:dyDescent="0.2">
      <c r="I113">
        <v>26.96</v>
      </c>
      <c r="J113">
        <v>436.69</v>
      </c>
      <c r="K113">
        <f t="shared" si="3"/>
        <v>435.1</v>
      </c>
      <c r="L113">
        <f t="shared" si="4"/>
        <v>2.5280999999999203</v>
      </c>
      <c r="M113">
        <f t="shared" si="5"/>
        <v>400.45373684769783</v>
      </c>
    </row>
    <row r="114" spans="9:13" x14ac:dyDescent="0.2">
      <c r="I114">
        <v>27.23</v>
      </c>
      <c r="J114">
        <v>443.61</v>
      </c>
      <c r="K114">
        <f t="shared" si="3"/>
        <v>434.42500000000001</v>
      </c>
      <c r="L114">
        <f t="shared" si="4"/>
        <v>84.364225000000047</v>
      </c>
      <c r="M114">
        <f t="shared" si="5"/>
        <v>171.38318839408956</v>
      </c>
    </row>
    <row r="115" spans="9:13" x14ac:dyDescent="0.2">
      <c r="I115">
        <v>27.31</v>
      </c>
      <c r="J115">
        <v>442.77</v>
      </c>
      <c r="K115">
        <f t="shared" si="3"/>
        <v>434.22500000000002</v>
      </c>
      <c r="L115">
        <f t="shared" si="4"/>
        <v>73.017024999999308</v>
      </c>
      <c r="M115">
        <f t="shared" si="5"/>
        <v>194.08223994048211</v>
      </c>
    </row>
    <row r="116" spans="9:13" x14ac:dyDescent="0.2">
      <c r="I116">
        <v>27.36</v>
      </c>
      <c r="J116">
        <v>436.06</v>
      </c>
      <c r="K116">
        <f t="shared" si="3"/>
        <v>434.1</v>
      </c>
      <c r="L116">
        <f t="shared" si="4"/>
        <v>3.8415999999999197</v>
      </c>
      <c r="M116">
        <f t="shared" si="5"/>
        <v>426.06492550749141</v>
      </c>
    </row>
    <row r="117" spans="9:13" x14ac:dyDescent="0.2">
      <c r="I117">
        <v>27.38</v>
      </c>
      <c r="J117">
        <v>436.65</v>
      </c>
      <c r="K117">
        <f t="shared" si="3"/>
        <v>434.05</v>
      </c>
      <c r="L117">
        <f t="shared" si="4"/>
        <v>6.759999999999823</v>
      </c>
      <c r="M117">
        <f t="shared" si="5"/>
        <v>402.05624406419349</v>
      </c>
    </row>
    <row r="118" spans="9:13" x14ac:dyDescent="0.2">
      <c r="I118">
        <v>27.47</v>
      </c>
      <c r="J118">
        <v>443.25</v>
      </c>
      <c r="K118">
        <f t="shared" si="3"/>
        <v>433.82499999999999</v>
      </c>
      <c r="L118">
        <f t="shared" si="4"/>
        <v>88.830625000000211</v>
      </c>
      <c r="M118">
        <f t="shared" si="5"/>
        <v>180.93855334254349</v>
      </c>
    </row>
    <row r="119" spans="9:13" x14ac:dyDescent="0.2">
      <c r="I119">
        <v>27.66</v>
      </c>
      <c r="J119">
        <v>436.64</v>
      </c>
      <c r="K119">
        <f t="shared" si="3"/>
        <v>433.35</v>
      </c>
      <c r="L119">
        <f t="shared" si="4"/>
        <v>10.82409999999976</v>
      </c>
      <c r="M119">
        <f t="shared" si="5"/>
        <v>402.45737086831679</v>
      </c>
    </row>
    <row r="120" spans="9:13" x14ac:dyDescent="0.2">
      <c r="I120">
        <v>27.71</v>
      </c>
      <c r="J120">
        <v>434.2</v>
      </c>
      <c r="K120">
        <f t="shared" si="3"/>
        <v>433.22500000000002</v>
      </c>
      <c r="L120">
        <f t="shared" si="4"/>
        <v>0.95062499999993344</v>
      </c>
      <c r="M120">
        <f t="shared" si="5"/>
        <v>506.31031107450218</v>
      </c>
    </row>
    <row r="121" spans="9:13" x14ac:dyDescent="0.2">
      <c r="I121">
        <v>27.97</v>
      </c>
      <c r="J121">
        <v>446.11</v>
      </c>
      <c r="K121">
        <f t="shared" si="3"/>
        <v>432.57499999999999</v>
      </c>
      <c r="L121">
        <f t="shared" si="4"/>
        <v>183.19622500000068</v>
      </c>
      <c r="M121">
        <f t="shared" si="5"/>
        <v>112.17648736316195</v>
      </c>
    </row>
    <row r="122" spans="9:13" x14ac:dyDescent="0.2">
      <c r="I122">
        <v>28.26</v>
      </c>
      <c r="J122">
        <v>441.03</v>
      </c>
      <c r="K122">
        <f t="shared" si="3"/>
        <v>431.85</v>
      </c>
      <c r="L122">
        <f t="shared" si="4"/>
        <v>84.272399999999081</v>
      </c>
      <c r="M122">
        <f t="shared" si="5"/>
        <v>245.59090385800812</v>
      </c>
    </row>
    <row r="123" spans="9:13" x14ac:dyDescent="0.2">
      <c r="I123">
        <v>29.01</v>
      </c>
      <c r="J123">
        <v>446.22</v>
      </c>
      <c r="K123">
        <f t="shared" si="3"/>
        <v>429.97500000000002</v>
      </c>
      <c r="L123">
        <f t="shared" si="4"/>
        <v>263.90002500000014</v>
      </c>
      <c r="M123">
        <f t="shared" si="5"/>
        <v>109.85849251780085</v>
      </c>
    </row>
    <row r="124" spans="9:13" x14ac:dyDescent="0.2">
      <c r="I124">
        <v>29.27</v>
      </c>
      <c r="J124">
        <v>440.98</v>
      </c>
      <c r="K124">
        <f t="shared" si="3"/>
        <v>429.32499999999999</v>
      </c>
      <c r="L124">
        <f t="shared" si="4"/>
        <v>135.8390250000007</v>
      </c>
      <c r="M124">
        <f t="shared" si="5"/>
        <v>247.16053787862526</v>
      </c>
    </row>
    <row r="125" spans="9:13" x14ac:dyDescent="0.2">
      <c r="I125">
        <v>29.34</v>
      </c>
      <c r="J125">
        <v>430.57</v>
      </c>
      <c r="K125">
        <f t="shared" si="3"/>
        <v>429.15</v>
      </c>
      <c r="L125">
        <f t="shared" si="4"/>
        <v>2.0164000000000453</v>
      </c>
      <c r="M125">
        <f t="shared" si="5"/>
        <v>682.84694097140903</v>
      </c>
    </row>
    <row r="126" spans="9:13" x14ac:dyDescent="0.2">
      <c r="I126">
        <v>30.53</v>
      </c>
      <c r="J126">
        <v>437.89</v>
      </c>
      <c r="K126">
        <f t="shared" si="3"/>
        <v>426.17500000000001</v>
      </c>
      <c r="L126">
        <f t="shared" si="4"/>
        <v>137.24122499999942</v>
      </c>
      <c r="M126">
        <f t="shared" si="5"/>
        <v>353.86652035285294</v>
      </c>
    </row>
    <row r="127" spans="9:13" x14ac:dyDescent="0.2">
      <c r="I127">
        <v>31.07</v>
      </c>
      <c r="J127">
        <v>432.06</v>
      </c>
      <c r="K127">
        <f t="shared" si="3"/>
        <v>424.82499999999999</v>
      </c>
      <c r="L127">
        <f t="shared" si="4"/>
        <v>52.345225000000198</v>
      </c>
      <c r="M127">
        <f t="shared" si="5"/>
        <v>607.19564715697561</v>
      </c>
    </row>
    <row r="128" spans="9:13" x14ac:dyDescent="0.2">
      <c r="I128">
        <v>32.57</v>
      </c>
      <c r="J128">
        <v>430.12</v>
      </c>
      <c r="K128">
        <f t="shared" si="3"/>
        <v>421.07499999999999</v>
      </c>
      <c r="L128">
        <f t="shared" si="4"/>
        <v>81.81202500000029</v>
      </c>
      <c r="M128">
        <f t="shared" si="5"/>
        <v>706.56764715697534</v>
      </c>
    </row>
    <row r="129" spans="9:13" x14ac:dyDescent="0.2">
      <c r="I129">
        <v>32.72</v>
      </c>
      <c r="J129">
        <v>437.99</v>
      </c>
      <c r="K129">
        <f t="shared" si="3"/>
        <v>420.7</v>
      </c>
      <c r="L129">
        <f t="shared" si="4"/>
        <v>298.94410000000073</v>
      </c>
      <c r="M129">
        <f t="shared" si="5"/>
        <v>350.11425231161496</v>
      </c>
    </row>
    <row r="130" spans="9:13" x14ac:dyDescent="0.2">
      <c r="I130">
        <v>35.56</v>
      </c>
      <c r="J130">
        <v>429.69</v>
      </c>
      <c r="K130">
        <f t="shared" si="3"/>
        <v>413.6</v>
      </c>
      <c r="L130">
        <f t="shared" si="4"/>
        <v>258.88809999999921</v>
      </c>
      <c r="M130">
        <f t="shared" si="5"/>
        <v>729.61249973429528</v>
      </c>
    </row>
  </sheetData>
  <sortState xmlns:xlrd2="http://schemas.microsoft.com/office/spreadsheetml/2017/richdata2" ref="I34:J130">
    <sortCondition ref="I34"/>
  </sortState>
  <mergeCells count="23">
    <mergeCell ref="B14:C14"/>
    <mergeCell ref="L4:N4"/>
    <mergeCell ref="G5:H5"/>
    <mergeCell ref="I5:K5"/>
    <mergeCell ref="L5:N5"/>
    <mergeCell ref="G2:H2"/>
    <mergeCell ref="I2:K2"/>
    <mergeCell ref="L2:N2"/>
    <mergeCell ref="G3:H3"/>
    <mergeCell ref="I3:K3"/>
    <mergeCell ref="L3:N3"/>
    <mergeCell ref="C11:K11"/>
    <mergeCell ref="A2:B2"/>
    <mergeCell ref="A3:B3"/>
    <mergeCell ref="A4:B4"/>
    <mergeCell ref="A5:B5"/>
    <mergeCell ref="A11:B11"/>
    <mergeCell ref="G4:H4"/>
    <mergeCell ref="I4:K4"/>
    <mergeCell ref="C2:E2"/>
    <mergeCell ref="C3:E3"/>
    <mergeCell ref="C4:E4"/>
    <mergeCell ref="C5:E5"/>
  </mergeCells>
  <phoneticPr fontId="3" type="noConversion"/>
  <pageMargins left="0.75" right="0.75" top="1" bottom="1" header="0.5" footer="0.5"/>
  <pageSetup scale="53" orientation="landscape" r:id="rId1"/>
  <headerFooter alignWithMargins="0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"/>
  <sheetViews>
    <sheetView workbookViewId="0">
      <selection activeCell="A7" sqref="A7:XFD9"/>
    </sheetView>
  </sheetViews>
  <sheetFormatPr defaultColWidth="10.7109375" defaultRowHeight="12.75" x14ac:dyDescent="0.2"/>
  <sheetData>
    <row r="1" spans="1:20" s="1" customFormat="1" ht="17.25" customHeight="1" x14ac:dyDescent="0.2">
      <c r="A1" s="12" t="s">
        <v>5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2">
      <c r="A2" s="28" t="s">
        <v>16</v>
      </c>
      <c r="B2" s="29"/>
      <c r="C2" s="35" t="s">
        <v>17</v>
      </c>
      <c r="D2" s="35"/>
      <c r="E2" s="35"/>
      <c r="F2" s="20"/>
      <c r="G2" s="37"/>
      <c r="H2" s="37"/>
      <c r="I2" s="38" t="s">
        <v>17</v>
      </c>
      <c r="J2" s="38"/>
      <c r="K2" s="38"/>
      <c r="L2" s="38" t="s">
        <v>18</v>
      </c>
      <c r="M2" s="38"/>
      <c r="N2" s="38"/>
    </row>
    <row r="3" spans="1:20" s="1" customFormat="1" ht="17.25" customHeight="1" x14ac:dyDescent="0.2">
      <c r="A3" s="28" t="s">
        <v>19</v>
      </c>
      <c r="B3" s="29"/>
      <c r="C3" s="35" t="s">
        <v>24</v>
      </c>
      <c r="D3" s="35"/>
      <c r="E3" s="35"/>
      <c r="F3" s="20"/>
      <c r="G3" s="33" t="s">
        <v>20</v>
      </c>
      <c r="H3" s="33"/>
      <c r="I3" s="34"/>
      <c r="J3" s="34"/>
      <c r="K3" s="34"/>
      <c r="L3" s="36"/>
      <c r="M3" s="36"/>
      <c r="N3" s="36"/>
    </row>
    <row r="4" spans="1:20" s="1" customFormat="1" ht="17.25" customHeight="1" x14ac:dyDescent="0.2">
      <c r="A4" s="30" t="s">
        <v>21</v>
      </c>
      <c r="B4" s="31"/>
      <c r="C4" s="35" t="s">
        <v>25</v>
      </c>
      <c r="D4" s="35"/>
      <c r="E4" s="35"/>
      <c r="F4" s="20"/>
      <c r="G4" s="33" t="s">
        <v>22</v>
      </c>
      <c r="H4" s="33"/>
      <c r="I4" s="34"/>
      <c r="J4" s="34"/>
      <c r="K4" s="34"/>
      <c r="L4" s="36"/>
      <c r="M4" s="36"/>
      <c r="N4" s="36"/>
    </row>
    <row r="5" spans="1:20" s="1" customFormat="1" ht="17.25" customHeight="1" x14ac:dyDescent="0.2">
      <c r="A5" s="30" t="s">
        <v>3</v>
      </c>
      <c r="B5" s="31"/>
      <c r="C5" s="35" t="s">
        <v>26</v>
      </c>
      <c r="D5" s="35"/>
      <c r="E5" s="35"/>
      <c r="F5" s="20"/>
      <c r="G5" s="33" t="s">
        <v>23</v>
      </c>
      <c r="H5" s="33"/>
      <c r="I5" s="34"/>
      <c r="J5" s="34"/>
      <c r="K5" s="34"/>
      <c r="L5" s="36"/>
      <c r="M5" s="36"/>
      <c r="N5" s="36"/>
    </row>
    <row r="6" spans="1:20" s="1" customFormat="1" x14ac:dyDescent="0.2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5" x14ac:dyDescent="0.25">
      <c r="A7" s="21" t="s">
        <v>31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6"/>
    </row>
    <row r="8" spans="1:20" s="1" customFormat="1" ht="15" x14ac:dyDescent="0.25">
      <c r="A8" s="21" t="s">
        <v>33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6"/>
    </row>
    <row r="9" spans="1:20" s="1" customFormat="1" ht="15" x14ac:dyDescent="0.25">
      <c r="A9" s="21" t="s">
        <v>32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6"/>
    </row>
    <row r="10" spans="1:20" s="1" customFormat="1" ht="15" x14ac:dyDescent="0.25">
      <c r="A10" s="11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2">
      <c r="A11" s="32" t="s">
        <v>4</v>
      </c>
      <c r="B11" s="32"/>
      <c r="C11" s="27"/>
      <c r="D11" s="27"/>
      <c r="E11" s="27"/>
      <c r="F11" s="27"/>
      <c r="G11" s="27"/>
      <c r="H11" s="27"/>
      <c r="I11" s="27"/>
      <c r="J11" s="27"/>
      <c r="K11" s="27"/>
      <c r="L11" s="7"/>
    </row>
    <row r="12" spans="1:20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0" x14ac:dyDescent="0.2">
      <c r="A13" s="25" t="s">
        <v>2</v>
      </c>
      <c r="B13" s="25"/>
      <c r="C13" s="8"/>
      <c r="E13" s="23" t="s">
        <v>1</v>
      </c>
      <c r="F13" s="24"/>
      <c r="I13" s="25" t="s">
        <v>0</v>
      </c>
      <c r="J13" s="26"/>
      <c r="L13" s="8"/>
      <c r="O13" s="8"/>
      <c r="P13" s="8"/>
      <c r="Q13" s="8"/>
    </row>
  </sheetData>
  <mergeCells count="22">
    <mergeCell ref="A2:B2"/>
    <mergeCell ref="C2:E2"/>
    <mergeCell ref="G2:H2"/>
    <mergeCell ref="I2:K2"/>
    <mergeCell ref="L2:N2"/>
    <mergeCell ref="A3:B3"/>
    <mergeCell ref="C3:E3"/>
    <mergeCell ref="G3:H3"/>
    <mergeCell ref="I3:K3"/>
    <mergeCell ref="L3:N3"/>
    <mergeCell ref="L5:N5"/>
    <mergeCell ref="A4:B4"/>
    <mergeCell ref="C4:E4"/>
    <mergeCell ref="G4:H4"/>
    <mergeCell ref="I4:K4"/>
    <mergeCell ref="L4:N4"/>
    <mergeCell ref="A11:B11"/>
    <mergeCell ref="C11:K11"/>
    <mergeCell ref="A5:B5"/>
    <mergeCell ref="C5:E5"/>
    <mergeCell ref="G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D6" sqref="D6"/>
    </sheetView>
  </sheetViews>
  <sheetFormatPr defaultRowHeight="12.75" x14ac:dyDescent="0.2"/>
  <sheetData>
    <row r="1" spans="1:11" ht="16.5" customHeight="1" x14ac:dyDescent="0.2">
      <c r="A1" s="43" t="s">
        <v>15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">
      <c r="A2" s="46" t="s">
        <v>10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x14ac:dyDescent="0.2">
      <c r="A3" s="14" t="s">
        <v>9</v>
      </c>
      <c r="B3" s="15" t="s">
        <v>52</v>
      </c>
    </row>
    <row r="4" spans="1:11" x14ac:dyDescent="0.2">
      <c r="A4" s="14" t="s">
        <v>6</v>
      </c>
      <c r="B4" s="16"/>
    </row>
    <row r="5" spans="1:11" x14ac:dyDescent="0.2">
      <c r="A5" s="14" t="s">
        <v>7</v>
      </c>
      <c r="B5" s="16"/>
    </row>
    <row r="6" spans="1:11" x14ac:dyDescent="0.2">
      <c r="A6" s="14" t="s">
        <v>8</v>
      </c>
      <c r="B6" s="16"/>
    </row>
    <row r="7" spans="1:11" x14ac:dyDescent="0.2">
      <c r="A7" s="14"/>
      <c r="B7" s="16"/>
    </row>
    <row r="9" spans="1:11" x14ac:dyDescent="0.2">
      <c r="A9" s="44" t="s">
        <v>11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x14ac:dyDescent="0.2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1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3" spans="1:11" x14ac:dyDescent="0.2">
      <c r="A13" s="45" t="s">
        <v>27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1" ht="27" customHeight="1" x14ac:dyDescent="0.2">
      <c r="A14" s="18" t="s">
        <v>28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1" x14ac:dyDescent="0.2">
      <c r="A15" s="15"/>
    </row>
    <row r="17" spans="1:11" x14ac:dyDescent="0.2">
      <c r="A17" s="46" t="s">
        <v>12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</row>
    <row r="18" spans="1:11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21" spans="1:11" x14ac:dyDescent="0.2">
      <c r="A21" s="46" t="s">
        <v>13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</row>
    <row r="22" spans="1:11" x14ac:dyDescent="0.2">
      <c r="A22" s="14" t="s">
        <v>9</v>
      </c>
      <c r="B22" s="15"/>
    </row>
    <row r="23" spans="1:11" x14ac:dyDescent="0.2">
      <c r="A23" s="14" t="s">
        <v>6</v>
      </c>
      <c r="B23" s="16"/>
    </row>
    <row r="24" spans="1:11" x14ac:dyDescent="0.2">
      <c r="A24" s="14" t="s">
        <v>7</v>
      </c>
      <c r="B24" s="16"/>
    </row>
    <row r="25" spans="1:11" x14ac:dyDescent="0.2">
      <c r="A25" s="14" t="s">
        <v>8</v>
      </c>
      <c r="B25" s="16"/>
    </row>
    <row r="28" spans="1:11" ht="27.75" customHeight="1" x14ac:dyDescent="0.2">
      <c r="A28" s="45" t="s">
        <v>30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spans="1:11" ht="27" customHeight="1" x14ac:dyDescent="0.2">
      <c r="A29" s="18" t="s">
        <v>28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0" spans="1:11" ht="27" customHeight="1" x14ac:dyDescent="0.2">
      <c r="A30" s="18" t="s">
        <v>29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3" spans="1:11" ht="27.75" customHeight="1" x14ac:dyDescent="0.2">
      <c r="A33" s="47" t="s">
        <v>14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spans="1:11" ht="12.75" customHeight="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1:1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</sheetData>
  <mergeCells count="14">
    <mergeCell ref="A34:K34"/>
    <mergeCell ref="A10:K10"/>
    <mergeCell ref="A18:K18"/>
    <mergeCell ref="A1:K1"/>
    <mergeCell ref="A9:K9"/>
    <mergeCell ref="A13:K13"/>
    <mergeCell ref="A17:K17"/>
    <mergeCell ref="A2:K2"/>
    <mergeCell ref="B14:K14"/>
    <mergeCell ref="A33:K33"/>
    <mergeCell ref="B29:K29"/>
    <mergeCell ref="B30:K30"/>
    <mergeCell ref="A21:K21"/>
    <mergeCell ref="A28:K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Props1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AEEA11-8560-48FD-8A43-F8083A6496F0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9e1b566f-7f43-45c5-ba82-b8518fc64f0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 Point</vt:lpstr>
      <vt:lpstr>Least Squares</vt:lpstr>
      <vt:lpstr>Analysis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ranjan behl</cp:lastModifiedBy>
  <cp:lastPrinted>2016-08-09T11:44:13Z</cp:lastPrinted>
  <dcterms:created xsi:type="dcterms:W3CDTF">2006-08-25T21:19:08Z</dcterms:created>
  <dcterms:modified xsi:type="dcterms:W3CDTF">2019-02-02T03:38:25Z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