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"/>
    </mc:Choice>
  </mc:AlternateContent>
  <xr:revisionPtr revIDLastSave="0" documentId="13_ncr:1_{1BA0DC93-CD47-42FE-8875-FCE1BCF68890}" xr6:coauthVersionLast="47" xr6:coauthVersionMax="47" xr10:uidLastSave="{00000000-0000-0000-0000-000000000000}"/>
  <bookViews>
    <workbookView xWindow="-120" yWindow="-120" windowWidth="20730" windowHeight="11040" activeTab="6" xr2:uid="{26F1B55D-6E7E-44D4-A973-FD0314DDE4AD}"/>
  </bookViews>
  <sheets>
    <sheet name="V-lookup" sheetId="1" r:id="rId1"/>
    <sheet name="X-lookup" sheetId="2" r:id="rId2"/>
    <sheet name="H-lookup" sheetId="3" r:id="rId3"/>
    <sheet name="Sumif" sheetId="7" r:id="rId4"/>
    <sheet name="Sumifs" sheetId="8" r:id="rId5"/>
    <sheet name="Filter" sheetId="4" r:id="rId6"/>
    <sheet name="Index+Matc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4" l="1" a="1"/>
  <c r="G16" i="4" s="1"/>
  <c r="N5" i="5" a="1"/>
  <c r="N5" i="5" s="1"/>
  <c r="H12" i="5"/>
  <c r="H8" i="5"/>
  <c r="H4" i="5"/>
  <c r="H17" i="1" a="1"/>
  <c r="H17" i="1" s="1"/>
  <c r="H12" i="4"/>
  <c r="F12" i="7"/>
  <c r="F9" i="7"/>
  <c r="P8" i="1"/>
  <c r="H11" i="1"/>
  <c r="I11" i="1"/>
  <c r="H4" i="1"/>
  <c r="G7" i="4" a="1"/>
  <c r="G7" i="4" s="1"/>
  <c r="H3" i="8"/>
  <c r="G3" i="7"/>
  <c r="G6" i="7"/>
  <c r="H3" i="3"/>
  <c r="J3" i="3"/>
  <c r="H4" i="3"/>
  <c r="J4" i="3"/>
  <c r="J5" i="3" s="1"/>
  <c r="J6" i="3" s="1"/>
  <c r="J7" i="3" s="1"/>
  <c r="E6" i="3"/>
  <c r="D6" i="3"/>
  <c r="C6" i="3"/>
  <c r="B6" i="3"/>
  <c r="H8" i="1"/>
  <c r="K12" i="2"/>
  <c r="L12" i="2"/>
  <c r="M12" i="2"/>
  <c r="N12" i="2"/>
  <c r="J12" i="2"/>
  <c r="J10" i="2"/>
  <c r="K10" i="2"/>
  <c r="L10" i="2"/>
  <c r="M10" i="2"/>
  <c r="N10" i="2"/>
  <c r="J7" i="2"/>
  <c r="J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4" i="2"/>
  <c r="K11" i="1"/>
  <c r="J11" i="1"/>
  <c r="P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<sst xmlns="http://schemas.openxmlformats.org/spreadsheetml/2006/main" count="287" uniqueCount="107">
  <si>
    <t>Product Id</t>
  </si>
  <si>
    <t>Product Name</t>
  </si>
  <si>
    <t xml:space="preserve">HSN code </t>
  </si>
  <si>
    <t xml:space="preserve">Seller Name </t>
  </si>
  <si>
    <t xml:space="preserve">Qty Sold </t>
  </si>
  <si>
    <t>HardDisk</t>
  </si>
  <si>
    <t>Microphone</t>
  </si>
  <si>
    <t>Moblie Stand</t>
  </si>
  <si>
    <t>Laptop Stand</t>
  </si>
  <si>
    <t>Mic Holder</t>
  </si>
  <si>
    <t>Printer</t>
  </si>
  <si>
    <t>Scanner</t>
  </si>
  <si>
    <t>Monitor</t>
  </si>
  <si>
    <t>Mouse</t>
  </si>
  <si>
    <t>Keyboard</t>
  </si>
  <si>
    <t>AP0101</t>
  </si>
  <si>
    <t>AP0102</t>
  </si>
  <si>
    <t>AP0103</t>
  </si>
  <si>
    <t>AP0104</t>
  </si>
  <si>
    <t>AP0105</t>
  </si>
  <si>
    <t>AP0106</t>
  </si>
  <si>
    <t>AP0107</t>
  </si>
  <si>
    <t>AP0108</t>
  </si>
  <si>
    <t>AP0109</t>
  </si>
  <si>
    <t>AP0110</t>
  </si>
  <si>
    <t>Ram Tredars</t>
  </si>
  <si>
    <t>Rajesh</t>
  </si>
  <si>
    <t>Shiva</t>
  </si>
  <si>
    <t>Sethi</t>
  </si>
  <si>
    <t>Rahul</t>
  </si>
  <si>
    <t xml:space="preserve">Aman </t>
  </si>
  <si>
    <t>Sohan</t>
  </si>
  <si>
    <t>Chandu</t>
  </si>
  <si>
    <t>Rohan</t>
  </si>
  <si>
    <t>Sonu</t>
  </si>
  <si>
    <t>Monthly EMI Calcutator</t>
  </si>
  <si>
    <t>Rarticular</t>
  </si>
  <si>
    <t>Amount</t>
  </si>
  <si>
    <t>Loan Amount</t>
  </si>
  <si>
    <t>Time(In Months)</t>
  </si>
  <si>
    <t>Interest Rate</t>
  </si>
  <si>
    <t>EMI</t>
  </si>
  <si>
    <t>Monthly Interest Rate</t>
  </si>
  <si>
    <t>SR.No</t>
  </si>
  <si>
    <t>Name</t>
  </si>
  <si>
    <t>Product</t>
  </si>
  <si>
    <t>Qty</t>
  </si>
  <si>
    <t>Rate</t>
  </si>
  <si>
    <t>Ranjan</t>
  </si>
  <si>
    <t>Kundan</t>
  </si>
  <si>
    <t>Kishor</t>
  </si>
  <si>
    <t>Mohit</t>
  </si>
  <si>
    <t>Rajpal</t>
  </si>
  <si>
    <t>Mothesh</t>
  </si>
  <si>
    <t>Chandan</t>
  </si>
  <si>
    <t>Ritesh</t>
  </si>
  <si>
    <t>Aayush</t>
  </si>
  <si>
    <t>Lalan</t>
  </si>
  <si>
    <t>keyboard</t>
  </si>
  <si>
    <t>mouse</t>
  </si>
  <si>
    <t>monitar</t>
  </si>
  <si>
    <t>printer</t>
  </si>
  <si>
    <t>memory</t>
  </si>
  <si>
    <t>harddisk</t>
  </si>
  <si>
    <t xml:space="preserve"> Resion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</si>
  <si>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</si>
  <si>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</si>
  <si>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</si>
  <si>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</si>
  <si>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</si>
  <si>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</si>
  <si>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</si>
  <si>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</si>
  <si>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</si>
  <si>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Resion</t>
  </si>
  <si>
    <t>west</t>
  </si>
  <si>
    <t>X-lookup</t>
  </si>
  <si>
    <t>Product ID</t>
  </si>
  <si>
    <t>Saller Name</t>
  </si>
  <si>
    <t>Qty sold</t>
  </si>
  <si>
    <t xml:space="preserve">Printer </t>
  </si>
  <si>
    <t>Scener</t>
  </si>
  <si>
    <t>Moniter</t>
  </si>
  <si>
    <t>Mohan</t>
  </si>
  <si>
    <t>Retesh</t>
  </si>
  <si>
    <t>Jitendra</t>
  </si>
  <si>
    <t>Raj</t>
  </si>
  <si>
    <t>Raju</t>
  </si>
  <si>
    <t>Resoin</t>
  </si>
  <si>
    <t>Seller Name</t>
  </si>
  <si>
    <t>Scenner</t>
  </si>
  <si>
    <t xml:space="preserve">West </t>
  </si>
  <si>
    <t>Vinod</t>
  </si>
  <si>
    <t>Ranjpal</t>
  </si>
  <si>
    <t>Krishan</t>
  </si>
  <si>
    <t>Mithlesh</t>
  </si>
  <si>
    <t>north</t>
  </si>
  <si>
    <t>Index formula</t>
  </si>
  <si>
    <t>Match formual</t>
  </si>
  <si>
    <t>saller name</t>
  </si>
  <si>
    <t>Filter formula</t>
  </si>
  <si>
    <t>Index+match</t>
  </si>
  <si>
    <t>vlookup fromula</t>
  </si>
  <si>
    <t>vlookup</t>
  </si>
  <si>
    <t xml:space="preserve">xlookup </t>
  </si>
  <si>
    <t>xlookup formual</t>
  </si>
  <si>
    <t>Index + Match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</si>
</sst>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8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5" borderId="0" xfId="0" applyFill="1"/>
    <xf numFmtId="0" fontId="0" fillId="4" borderId="3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DFC1-D97B-4D6F-9AD1-6223114E4324}">
  <sheetPr>
    <tabColor rgb="FFFFFF00"/>
  </sheetPr>
  <dimension ref="A1:P17"/>
  <sheetViews>
    <sheetView workbookViewId="0">
      <selection activeCell="G12" sqref="G12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9.85546875" bestFit="1" customWidth="1"/>
    <col min="4" max="4" width="12.28515625" bestFit="1" customWidth="1"/>
    <col min="5" max="5" width="8.85546875" bestFit="1" customWidth="1"/>
    <col min="6" max="6" width="10" bestFit="1" customWidth="1"/>
    <col min="7" max="8" width="13.7109375" bestFit="1" customWidth="1"/>
    <col min="9" max="9" width="12.28515625" bestFit="1" customWidth="1"/>
    <col min="11" max="11" width="8.85546875" bestFit="1" customWidth="1"/>
    <col min="12" max="12" width="10.7109375" bestFit="1" customWidth="1"/>
    <col min="15" max="15" width="22" bestFit="1" customWidth="1"/>
    <col min="16" max="16" width="10.710937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6" x14ac:dyDescent="0.25">
      <c r="A2" s="4">
        <v>101</v>
      </c>
      <c r="B2" s="4" t="s">
        <v>5</v>
      </c>
      <c r="C2" s="4" t="s">
        <v>15</v>
      </c>
      <c r="D2" s="4" t="s">
        <v>25</v>
      </c>
      <c r="E2" s="4">
        <v>26</v>
      </c>
      <c r="G2" s="15" t="s">
        <v>103</v>
      </c>
      <c r="H2" s="15"/>
      <c r="M2" s="1"/>
      <c r="O2" s="1" t="s">
        <v>35</v>
      </c>
      <c r="P2" s="1"/>
    </row>
    <row r="3" spans="1:16" x14ac:dyDescent="0.25">
      <c r="A3" s="4">
        <v>102</v>
      </c>
      <c r="B3" s="4" t="s">
        <v>6</v>
      </c>
      <c r="C3" s="4" t="s">
        <v>16</v>
      </c>
      <c r="D3" s="4" t="s">
        <v>26</v>
      </c>
      <c r="E3" s="4">
        <v>22</v>
      </c>
      <c r="G3" s="5" t="s">
        <v>0</v>
      </c>
      <c r="H3" s="5" t="s">
        <v>1</v>
      </c>
      <c r="O3" t="s">
        <v>36</v>
      </c>
      <c r="P3" t="s">
        <v>37</v>
      </c>
    </row>
    <row r="4" spans="1:16" x14ac:dyDescent="0.25">
      <c r="A4" s="4">
        <v>103</v>
      </c>
      <c r="B4" s="4" t="s">
        <v>7</v>
      </c>
      <c r="C4" s="4" t="s">
        <v>17</v>
      </c>
      <c r="D4" s="4" t="s">
        <v>27</v>
      </c>
      <c r="E4" s="4">
        <v>23</v>
      </c>
      <c r="G4" s="4">
        <v>108</v>
      </c>
      <c r="H4" s="4" t="str">
        <f>VLOOKUP(G4,A2:E11,2,0)</f>
        <v>Monitor</v>
      </c>
      <c r="O4" t="s">
        <v>38</v>
      </c>
      <c r="P4">
        <v>500000</v>
      </c>
    </row>
    <row r="5" spans="1:16" x14ac:dyDescent="0.25">
      <c r="A5" s="4">
        <v>104</v>
      </c>
      <c r="B5" s="4" t="s">
        <v>8</v>
      </c>
      <c r="C5" s="4" t="s">
        <v>18</v>
      </c>
      <c r="D5" s="4" t="s">
        <v>28</v>
      </c>
      <c r="E5" s="4">
        <v>25</v>
      </c>
      <c r="O5" t="s">
        <v>39</v>
      </c>
      <c r="P5">
        <v>60</v>
      </c>
    </row>
    <row r="6" spans="1:16" x14ac:dyDescent="0.25">
      <c r="A6" s="4">
        <v>105</v>
      </c>
      <c r="B6" s="4" t="s">
        <v>9</v>
      </c>
      <c r="C6" s="4" t="s">
        <v>19</v>
      </c>
      <c r="D6" s="4" t="s">
        <v>29</v>
      </c>
      <c r="E6" s="4">
        <v>22</v>
      </c>
      <c r="G6" s="15" t="s">
        <v>102</v>
      </c>
      <c r="H6" s="15"/>
      <c r="O6" t="s">
        <v>40</v>
      </c>
      <c r="P6" s="2">
        <v>0.1275</v>
      </c>
    </row>
    <row r="7" spans="1:16" x14ac:dyDescent="0.25">
      <c r="A7" s="4">
        <v>106</v>
      </c>
      <c r="B7" s="4" t="s">
        <v>10</v>
      </c>
      <c r="C7" s="4" t="s">
        <v>20</v>
      </c>
      <c r="D7" s="4" t="s">
        <v>30</v>
      </c>
      <c r="E7" s="4">
        <v>28</v>
      </c>
      <c r="G7" s="5" t="s">
        <v>2</v>
      </c>
      <c r="H7" s="5" t="s">
        <v>4</v>
      </c>
      <c r="O7" t="s">
        <v>42</v>
      </c>
      <c r="P7">
        <f>P6/12</f>
        <v>1.0625000000000001E-2</v>
      </c>
    </row>
    <row r="8" spans="1:16" x14ac:dyDescent="0.25">
      <c r="A8" s="4">
        <v>107</v>
      </c>
      <c r="B8" s="4" t="s">
        <v>11</v>
      </c>
      <c r="C8" s="4" t="s">
        <v>21</v>
      </c>
      <c r="D8" s="4" t="s">
        <v>31</v>
      </c>
      <c r="E8" s="4">
        <v>27</v>
      </c>
      <c r="G8" s="4" t="s">
        <v>20</v>
      </c>
      <c r="H8" s="4">
        <f>VLOOKUP(G8,C2:E11,3,0)</f>
        <v>28</v>
      </c>
      <c r="O8" t="s">
        <v>41</v>
      </c>
      <c r="P8" s="3">
        <f>-PMT(P7,P5,P4)</f>
        <v>11312.650239402274</v>
      </c>
    </row>
    <row r="9" spans="1:16" x14ac:dyDescent="0.25">
      <c r="A9" s="4">
        <v>108</v>
      </c>
      <c r="B9" s="4" t="s">
        <v>12</v>
      </c>
      <c r="C9" s="4" t="s">
        <v>22</v>
      </c>
      <c r="D9" s="4" t="s">
        <v>32</v>
      </c>
      <c r="E9" s="4">
        <v>20</v>
      </c>
      <c r="G9" s="15" t="s">
        <v>102</v>
      </c>
      <c r="H9" s="15"/>
      <c r="I9" s="15"/>
      <c r="J9" s="15"/>
      <c r="K9" s="15"/>
    </row>
    <row r="10" spans="1:16" x14ac:dyDescent="0.25">
      <c r="A10" s="4">
        <v>109</v>
      </c>
      <c r="B10" s="4" t="s">
        <v>13</v>
      </c>
      <c r="C10" s="4" t="s">
        <v>23</v>
      </c>
      <c r="D10" s="4" t="s">
        <v>33</v>
      </c>
      <c r="E10" s="4">
        <v>20</v>
      </c>
      <c r="G10" s="5" t="s">
        <v>0</v>
      </c>
      <c r="H10" s="5" t="s">
        <v>1</v>
      </c>
      <c r="I10" s="5" t="s">
        <v>2</v>
      </c>
      <c r="J10" s="5" t="s">
        <v>3</v>
      </c>
      <c r="K10" s="5" t="s">
        <v>4</v>
      </c>
    </row>
    <row r="11" spans="1:16" x14ac:dyDescent="0.25">
      <c r="A11" s="4">
        <v>110</v>
      </c>
      <c r="B11" s="4" t="s">
        <v>14</v>
      </c>
      <c r="C11" s="4" t="s">
        <v>24</v>
      </c>
      <c r="D11" s="4" t="s">
        <v>34</v>
      </c>
      <c r="E11" s="4">
        <v>26</v>
      </c>
      <c r="G11" s="4">
        <v>103</v>
      </c>
      <c r="H11" s="4" t="str">
        <f>VLOOKUP($G$11,$A$2:$E$11,2,0)</f>
        <v>Moblie Stand</v>
      </c>
      <c r="I11" s="4" t="str">
        <f>VLOOKUP($G$11,$A$2:$E$11,3,0)</f>
        <v>AP0103</v>
      </c>
      <c r="J11" s="4" t="str">
        <f>VLOOKUP($G$11,$A$2:$E$11,4,0)</f>
        <v>Shiva</v>
      </c>
      <c r="K11" s="4">
        <f>VLOOKUP($G$11,$A$2:$E$11,5,0)</f>
        <v>23</v>
      </c>
    </row>
    <row r="17" spans="8:11" x14ac:dyDescent="0.25">
      <c r="H17" t="str" cm="1">
        <f t="array" ref="H17:K17">VLOOKUP(G11,A1:E11,{2,3,4,5},0)</f>
        <v>Moblie Stand</v>
      </c>
      <c r="I17" t="str">
        <v>AP0103</v>
      </c>
      <c r="J17" t="str">
        <v>Shiva</v>
      </c>
      <c r="K17">
        <v>23</v>
      </c>
    </row>
  </sheetData>
  <mergeCells count="3">
    <mergeCell ref="G9:K9"/>
    <mergeCell ref="G6:H6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BC8A-7E12-4B4F-9155-2B3E6D391AA8}">
  <sheetPr>
    <tabColor rgb="FF00B050"/>
  </sheetPr>
  <dimension ref="A2:N17"/>
  <sheetViews>
    <sheetView workbookViewId="0">
      <selection activeCell="J15" sqref="J15"/>
    </sheetView>
  </sheetViews>
  <sheetFormatPr defaultRowHeight="15" x14ac:dyDescent="0.25"/>
  <sheetData>
    <row r="2" spans="1:14" x14ac:dyDescent="0.25">
      <c r="I2" s="15" t="s">
        <v>104</v>
      </c>
      <c r="J2" s="15"/>
    </row>
    <row r="3" spans="1:14" x14ac:dyDescent="0.25">
      <c r="A3" s="7" t="s">
        <v>43</v>
      </c>
      <c r="B3" s="7" t="s">
        <v>44</v>
      </c>
      <c r="C3" s="7" t="s">
        <v>45</v>
      </c>
      <c r="D3" s="7" t="s">
        <v>46</v>
      </c>
      <c r="E3" s="7" t="s">
        <v>47</v>
      </c>
      <c r="F3" s="7" t="s">
        <v>37</v>
      </c>
      <c r="I3" s="7" t="s">
        <v>43</v>
      </c>
      <c r="J3" s="7" t="s">
        <v>37</v>
      </c>
    </row>
    <row r="4" spans="1:14" x14ac:dyDescent="0.25">
      <c r="A4" s="6">
        <v>1</v>
      </c>
      <c r="B4" s="6" t="s">
        <v>48</v>
      </c>
      <c r="C4" s="6" t="s">
        <v>58</v>
      </c>
      <c r="D4" s="6">
        <v>30</v>
      </c>
      <c r="E4" s="6">
        <v>44</v>
      </c>
      <c r="F4" s="6">
        <f>D4*E4</f>
        <v>1320</v>
      </c>
      <c r="I4" s="4">
        <v>6</v>
      </c>
      <c r="J4" s="4">
        <f>_xlfn.XLOOKUP(I4,A4:A17,F4:F17)</f>
        <v>1248</v>
      </c>
    </row>
    <row r="5" spans="1:14" x14ac:dyDescent="0.25">
      <c r="A5" s="6">
        <v>2</v>
      </c>
      <c r="B5" s="6" t="s">
        <v>49</v>
      </c>
      <c r="C5" s="6" t="s">
        <v>59</v>
      </c>
      <c r="D5" s="6">
        <v>20</v>
      </c>
      <c r="E5" s="6">
        <v>48</v>
      </c>
      <c r="F5" s="6">
        <f t="shared" ref="F5:F17" si="0">D5*E5</f>
        <v>960</v>
      </c>
    </row>
    <row r="6" spans="1:14" x14ac:dyDescent="0.25">
      <c r="A6" s="6">
        <v>3</v>
      </c>
      <c r="B6" s="6" t="s">
        <v>50</v>
      </c>
      <c r="C6" s="6" t="s">
        <v>60</v>
      </c>
      <c r="D6" s="6">
        <v>21</v>
      </c>
      <c r="E6" s="6">
        <v>47</v>
      </c>
      <c r="F6" s="6">
        <f t="shared" si="0"/>
        <v>987</v>
      </c>
      <c r="I6" s="7" t="s">
        <v>46</v>
      </c>
      <c r="J6" s="7" t="s">
        <v>45</v>
      </c>
    </row>
    <row r="7" spans="1:14" x14ac:dyDescent="0.25">
      <c r="A7" s="6">
        <v>4</v>
      </c>
      <c r="B7" s="6" t="s">
        <v>51</v>
      </c>
      <c r="C7" s="6" t="s">
        <v>61</v>
      </c>
      <c r="D7" s="6">
        <v>23</v>
      </c>
      <c r="E7" s="6">
        <v>41</v>
      </c>
      <c r="F7" s="6">
        <f t="shared" si="0"/>
        <v>943</v>
      </c>
      <c r="I7" s="4">
        <v>20</v>
      </c>
      <c r="J7" s="4" t="str">
        <f>_xlfn.XLOOKUP(I7,D4:D17,C4:C17)</f>
        <v>mouse</v>
      </c>
    </row>
    <row r="8" spans="1:14" x14ac:dyDescent="0.25">
      <c r="A8" s="6">
        <v>5</v>
      </c>
      <c r="B8" s="6" t="s">
        <v>52</v>
      </c>
      <c r="C8" s="6" t="s">
        <v>62</v>
      </c>
      <c r="D8" s="6">
        <v>30</v>
      </c>
      <c r="E8" s="6">
        <v>43</v>
      </c>
      <c r="F8" s="6">
        <f t="shared" si="0"/>
        <v>1290</v>
      </c>
      <c r="I8" s="15" t="s">
        <v>105</v>
      </c>
      <c r="J8" s="15"/>
      <c r="K8" s="15"/>
      <c r="L8" s="15"/>
      <c r="M8" s="15"/>
      <c r="N8" s="15"/>
    </row>
    <row r="9" spans="1:14" x14ac:dyDescent="0.25">
      <c r="A9" s="6">
        <v>6</v>
      </c>
      <c r="B9" s="6" t="s">
        <v>53</v>
      </c>
      <c r="C9" s="6" t="s">
        <v>63</v>
      </c>
      <c r="D9" s="6">
        <v>26</v>
      </c>
      <c r="E9" s="6">
        <v>48</v>
      </c>
      <c r="F9" s="6">
        <f t="shared" si="0"/>
        <v>1248</v>
      </c>
      <c r="I9" s="7" t="s">
        <v>43</v>
      </c>
      <c r="J9" s="7" t="s">
        <v>44</v>
      </c>
      <c r="K9" s="7" t="s">
        <v>45</v>
      </c>
      <c r="L9" s="7" t="s">
        <v>46</v>
      </c>
      <c r="M9" s="7" t="s">
        <v>47</v>
      </c>
      <c r="N9" s="7" t="s">
        <v>37</v>
      </c>
    </row>
    <row r="10" spans="1:14" x14ac:dyDescent="0.25">
      <c r="A10" s="6">
        <v>7</v>
      </c>
      <c r="B10" s="6" t="s">
        <v>33</v>
      </c>
      <c r="C10" s="6" t="s">
        <v>58</v>
      </c>
      <c r="D10" s="6">
        <v>27</v>
      </c>
      <c r="E10" s="6">
        <v>42</v>
      </c>
      <c r="F10" s="6">
        <f t="shared" si="0"/>
        <v>1134</v>
      </c>
      <c r="I10" s="4">
        <v>12</v>
      </c>
      <c r="J10" s="4" t="str">
        <f>_xlfn.XLOOKUP($I$10,$A$4:$A$17,B4:B17)</f>
        <v>Mohit</v>
      </c>
      <c r="K10" s="4" t="str">
        <f t="shared" ref="K10:N10" si="1">_xlfn.XLOOKUP($I$10,$A$4:$A$17,C4:C17)</f>
        <v>harddisk</v>
      </c>
      <c r="L10" s="4">
        <f t="shared" si="1"/>
        <v>24</v>
      </c>
      <c r="M10" s="4">
        <f t="shared" si="1"/>
        <v>46</v>
      </c>
      <c r="N10" s="4">
        <f t="shared" si="1"/>
        <v>1104</v>
      </c>
    </row>
    <row r="11" spans="1:14" x14ac:dyDescent="0.25">
      <c r="A11" s="6">
        <v>8</v>
      </c>
      <c r="B11" s="6" t="s">
        <v>54</v>
      </c>
      <c r="C11" s="6" t="s">
        <v>59</v>
      </c>
      <c r="D11" s="6">
        <v>20</v>
      </c>
      <c r="E11" s="6">
        <v>48</v>
      </c>
      <c r="F11" s="6">
        <f t="shared" si="0"/>
        <v>960</v>
      </c>
    </row>
    <row r="12" spans="1:14" x14ac:dyDescent="0.25">
      <c r="A12" s="6">
        <v>9</v>
      </c>
      <c r="B12" s="6" t="s">
        <v>55</v>
      </c>
      <c r="C12" s="6" t="s">
        <v>60</v>
      </c>
      <c r="D12" s="6">
        <v>20</v>
      </c>
      <c r="E12" s="6">
        <v>47</v>
      </c>
      <c r="F12" s="6">
        <f t="shared" si="0"/>
        <v>940</v>
      </c>
      <c r="J12" t="str">
        <f>_xlfn.XLOOKUP($I$10,$A$4:$A$17,B4:B17)</f>
        <v>Mohit</v>
      </c>
      <c r="K12" t="str">
        <f t="shared" ref="K12:N12" si="2">_xlfn.XLOOKUP($I$10,$A$4:$A$17,C4:C17)</f>
        <v>harddisk</v>
      </c>
      <c r="L12">
        <f t="shared" si="2"/>
        <v>24</v>
      </c>
      <c r="M12">
        <f t="shared" si="2"/>
        <v>46</v>
      </c>
      <c r="N12">
        <f t="shared" si="2"/>
        <v>1104</v>
      </c>
    </row>
    <row r="13" spans="1:14" x14ac:dyDescent="0.25">
      <c r="A13" s="6">
        <v>10</v>
      </c>
      <c r="B13" s="6" t="s">
        <v>56</v>
      </c>
      <c r="C13" s="6" t="s">
        <v>61</v>
      </c>
      <c r="D13" s="6">
        <v>29</v>
      </c>
      <c r="E13" s="6">
        <v>50</v>
      </c>
      <c r="F13" s="6">
        <f t="shared" si="0"/>
        <v>1450</v>
      </c>
    </row>
    <row r="14" spans="1:14" x14ac:dyDescent="0.25">
      <c r="A14" s="6">
        <v>11</v>
      </c>
      <c r="B14" s="6" t="s">
        <v>48</v>
      </c>
      <c r="C14" s="6" t="s">
        <v>62</v>
      </c>
      <c r="D14" s="6">
        <v>21</v>
      </c>
      <c r="E14" s="6">
        <v>41</v>
      </c>
      <c r="F14" s="6">
        <f t="shared" si="0"/>
        <v>861</v>
      </c>
    </row>
    <row r="15" spans="1:14" x14ac:dyDescent="0.25">
      <c r="A15" s="6">
        <v>12</v>
      </c>
      <c r="B15" s="6" t="s">
        <v>51</v>
      </c>
      <c r="C15" s="6" t="s">
        <v>63</v>
      </c>
      <c r="D15" s="6">
        <v>24</v>
      </c>
      <c r="E15" s="6">
        <v>46</v>
      </c>
      <c r="F15" s="6">
        <f t="shared" si="0"/>
        <v>1104</v>
      </c>
    </row>
    <row r="16" spans="1:14" x14ac:dyDescent="0.25">
      <c r="A16" s="6">
        <v>13</v>
      </c>
      <c r="B16" s="6" t="s">
        <v>49</v>
      </c>
      <c r="C16" s="6" t="s">
        <v>58</v>
      </c>
      <c r="D16" s="6">
        <v>29</v>
      </c>
      <c r="E16" s="6">
        <v>47</v>
      </c>
      <c r="F16" s="6">
        <f t="shared" si="0"/>
        <v>1363</v>
      </c>
    </row>
    <row r="17" spans="1:6" x14ac:dyDescent="0.25">
      <c r="A17" s="6">
        <v>14</v>
      </c>
      <c r="B17" s="6" t="s">
        <v>57</v>
      </c>
      <c r="C17" s="6" t="s">
        <v>59</v>
      </c>
      <c r="D17" s="6">
        <v>28</v>
      </c>
      <c r="E17" s="6">
        <v>50</v>
      </c>
      <c r="F17" s="6">
        <f t="shared" si="0"/>
        <v>1400</v>
      </c>
    </row>
  </sheetData>
  <mergeCells count="2">
    <mergeCell ref="I2:J2"/>
    <mergeCell ref="I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A116-6507-4886-9AED-13199A10949C}">
  <sheetPr>
    <tabColor rgb="FF00B0F0"/>
  </sheetPr>
  <dimension ref="A1:J7"/>
  <sheetViews>
    <sheetView workbookViewId="0">
      <selection activeCell="H3" sqref="H3"/>
    </sheetView>
  </sheetViews>
  <sheetFormatPr defaultRowHeight="15" x14ac:dyDescent="0.25"/>
  <sheetData>
    <row r="1" spans="1:10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10" x14ac:dyDescent="0.25">
      <c r="A2" s="6" t="s">
        <v>69</v>
      </c>
      <c r="B2" s="6">
        <v>500</v>
      </c>
      <c r="C2" s="6">
        <v>350</v>
      </c>
      <c r="D2" s="6">
        <v>860</v>
      </c>
      <c r="E2" s="6">
        <v>520</v>
      </c>
      <c r="G2" s="9" t="s">
        <v>74</v>
      </c>
      <c r="H2" t="s">
        <v>65</v>
      </c>
      <c r="I2" s="9" t="s">
        <v>74</v>
      </c>
      <c r="J2" t="s">
        <v>65</v>
      </c>
    </row>
    <row r="3" spans="1:10" x14ac:dyDescent="0.25">
      <c r="A3" s="6" t="s">
        <v>70</v>
      </c>
      <c r="B3" s="6">
        <v>700</v>
      </c>
      <c r="C3" s="6">
        <v>400</v>
      </c>
      <c r="D3" s="6">
        <v>560</v>
      </c>
      <c r="E3" s="6">
        <v>650</v>
      </c>
      <c r="G3" s="10" t="s">
        <v>73</v>
      </c>
      <c r="H3">
        <f>HLOOKUP(H2,A1:E6,6,0)</f>
        <v>5100</v>
      </c>
      <c r="I3" s="6" t="s">
        <v>69</v>
      </c>
      <c r="J3">
        <f>HLOOKUP(J2,A1:E6,2,0)</f>
        <v>500</v>
      </c>
    </row>
    <row r="4" spans="1:10" x14ac:dyDescent="0.25">
      <c r="A4" s="6" t="s">
        <v>71</v>
      </c>
      <c r="B4" s="6">
        <v>1100</v>
      </c>
      <c r="C4" s="6">
        <v>650</v>
      </c>
      <c r="D4" s="6">
        <v>400</v>
      </c>
      <c r="E4" s="6">
        <v>320</v>
      </c>
      <c r="G4" t="s">
        <v>76</v>
      </c>
      <c r="H4">
        <f>_xlfn.XLOOKUP(H2,A1:E1,A6:E6)</f>
        <v>5100</v>
      </c>
      <c r="I4" s="6" t="s">
        <v>70</v>
      </c>
      <c r="J4">
        <f t="shared" ref="J4:J7" si="0">HLOOKUP(J3,A2:E7,2,0)</f>
        <v>700</v>
      </c>
    </row>
    <row r="5" spans="1:10" x14ac:dyDescent="0.25">
      <c r="A5" s="6" t="s">
        <v>72</v>
      </c>
      <c r="B5" s="6">
        <v>2800</v>
      </c>
      <c r="C5" s="6">
        <v>1800</v>
      </c>
      <c r="D5" s="6">
        <v>320</v>
      </c>
      <c r="E5" s="6">
        <v>520</v>
      </c>
      <c r="I5" s="6" t="s">
        <v>71</v>
      </c>
      <c r="J5">
        <f t="shared" si="0"/>
        <v>1100</v>
      </c>
    </row>
    <row r="6" spans="1:10" x14ac:dyDescent="0.25">
      <c r="A6" s="6" t="s">
        <v>73</v>
      </c>
      <c r="B6" s="8">
        <f>SUM(B2:B5)</f>
        <v>5100</v>
      </c>
      <c r="C6" s="4">
        <f>SUM(C2:C5)</f>
        <v>3200</v>
      </c>
      <c r="D6" s="4">
        <f>SUM(D2:D5)</f>
        <v>2140</v>
      </c>
      <c r="E6" s="4">
        <f>SUM(E2:E5)</f>
        <v>2010</v>
      </c>
      <c r="I6" s="6" t="s">
        <v>72</v>
      </c>
      <c r="J6">
        <f t="shared" si="0"/>
        <v>2800</v>
      </c>
    </row>
    <row r="7" spans="1:10" x14ac:dyDescent="0.25">
      <c r="I7" s="6" t="s">
        <v>73</v>
      </c>
      <c r="J7">
        <f t="shared" si="0"/>
        <v>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710E-3489-4B7B-89A9-65A1AA388E04}">
  <sheetPr>
    <tabColor rgb="FFFF0000"/>
  </sheetPr>
  <dimension ref="A1:G12"/>
  <sheetViews>
    <sheetView workbookViewId="0">
      <selection activeCell="J4" sqref="J4"/>
    </sheetView>
  </sheetViews>
  <sheetFormatPr defaultRowHeight="15" x14ac:dyDescent="0.25"/>
  <cols>
    <col min="1" max="1" width="13.7109375" bestFit="1" customWidth="1"/>
    <col min="2" max="2" width="7" bestFit="1" customWidth="1"/>
    <col min="3" max="3" width="11.85546875" bestFit="1" customWidth="1"/>
    <col min="6" max="6" width="13.7109375" bestFit="1" customWidth="1"/>
  </cols>
  <sheetData>
    <row r="1" spans="1:7" x14ac:dyDescent="0.25">
      <c r="A1" s="7" t="s">
        <v>1</v>
      </c>
      <c r="B1" s="7" t="s">
        <v>74</v>
      </c>
      <c r="C1" s="7" t="s">
        <v>89</v>
      </c>
      <c r="D1" s="7" t="s">
        <v>79</v>
      </c>
    </row>
    <row r="2" spans="1:7" x14ac:dyDescent="0.25">
      <c r="A2" s="6" t="s">
        <v>10</v>
      </c>
      <c r="B2" s="6" t="s">
        <v>65</v>
      </c>
      <c r="C2" s="6" t="s">
        <v>48</v>
      </c>
      <c r="D2" s="6">
        <v>22</v>
      </c>
      <c r="F2" s="7" t="s">
        <v>1</v>
      </c>
      <c r="G2" s="7" t="s">
        <v>79</v>
      </c>
    </row>
    <row r="3" spans="1:7" x14ac:dyDescent="0.25">
      <c r="A3" s="6" t="s">
        <v>90</v>
      </c>
      <c r="B3" s="6" t="s">
        <v>91</v>
      </c>
      <c r="C3" s="6" t="s">
        <v>83</v>
      </c>
      <c r="D3" s="6">
        <v>23</v>
      </c>
      <c r="F3" s="4" t="s">
        <v>90</v>
      </c>
      <c r="G3" s="4">
        <f>SUMIF($A$1:$A$9,F3,D1:D9)</f>
        <v>47</v>
      </c>
    </row>
    <row r="4" spans="1:7" x14ac:dyDescent="0.25">
      <c r="A4" s="6" t="s">
        <v>82</v>
      </c>
      <c r="B4" s="6" t="s">
        <v>67</v>
      </c>
      <c r="C4" s="6" t="s">
        <v>92</v>
      </c>
      <c r="D4" s="6">
        <v>20</v>
      </c>
    </row>
    <row r="5" spans="1:7" x14ac:dyDescent="0.25">
      <c r="A5" s="6" t="s">
        <v>13</v>
      </c>
      <c r="B5" s="6" t="s">
        <v>68</v>
      </c>
      <c r="C5" s="6" t="s">
        <v>93</v>
      </c>
      <c r="D5" s="6">
        <v>24</v>
      </c>
      <c r="F5" s="7" t="s">
        <v>74</v>
      </c>
      <c r="G5" s="7" t="s">
        <v>79</v>
      </c>
    </row>
    <row r="6" spans="1:7" x14ac:dyDescent="0.25">
      <c r="A6" s="6" t="s">
        <v>10</v>
      </c>
      <c r="B6" s="6" t="s">
        <v>67</v>
      </c>
      <c r="C6" s="6" t="s">
        <v>83</v>
      </c>
      <c r="D6" s="6">
        <v>25</v>
      </c>
      <c r="F6" s="4" t="s">
        <v>96</v>
      </c>
      <c r="G6" s="4">
        <f>SUMIF($B$1:$B$9,F6,D1:D9)</f>
        <v>71</v>
      </c>
    </row>
    <row r="7" spans="1:7" x14ac:dyDescent="0.25">
      <c r="A7" s="6" t="s">
        <v>90</v>
      </c>
      <c r="B7" s="6" t="s">
        <v>65</v>
      </c>
      <c r="C7" s="6" t="s">
        <v>94</v>
      </c>
      <c r="D7" s="6">
        <v>24</v>
      </c>
    </row>
    <row r="8" spans="1:7" x14ac:dyDescent="0.25">
      <c r="A8" s="6" t="s">
        <v>82</v>
      </c>
      <c r="B8" s="6" t="s">
        <v>67</v>
      </c>
      <c r="C8" s="6" t="s">
        <v>95</v>
      </c>
      <c r="D8" s="6">
        <v>26</v>
      </c>
      <c r="F8" s="12" t="s">
        <v>97</v>
      </c>
    </row>
    <row r="9" spans="1:7" x14ac:dyDescent="0.25">
      <c r="A9" s="6" t="s">
        <v>10</v>
      </c>
      <c r="B9" s="6" t="s">
        <v>68</v>
      </c>
      <c r="C9" s="6" t="s">
        <v>34</v>
      </c>
      <c r="D9" s="6">
        <v>26</v>
      </c>
      <c r="F9" s="4">
        <f>INDEX(A2:D9,7,4)</f>
        <v>26</v>
      </c>
    </row>
    <row r="11" spans="1:7" x14ac:dyDescent="0.25">
      <c r="F11" s="13" t="s">
        <v>98</v>
      </c>
      <c r="G11" s="13" t="s">
        <v>83</v>
      </c>
    </row>
    <row r="12" spans="1:7" x14ac:dyDescent="0.25">
      <c r="F12" s="4">
        <f>MATCH(G11,C2:C9,0)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C04-AF57-48EA-817A-8E1F334AC497}">
  <sheetPr>
    <tabColor rgb="FF002060"/>
  </sheetPr>
  <dimension ref="A1:H9"/>
  <sheetViews>
    <sheetView workbookViewId="0">
      <selection activeCell="H3" sqref="H3"/>
    </sheetView>
  </sheetViews>
  <sheetFormatPr defaultRowHeight="15" x14ac:dyDescent="0.25"/>
  <cols>
    <col min="1" max="1" width="13.7109375" bestFit="1" customWidth="1"/>
    <col min="2" max="2" width="7" bestFit="1" customWidth="1"/>
    <col min="3" max="3" width="11.85546875" bestFit="1" customWidth="1"/>
    <col min="6" max="6" width="13.7109375" bestFit="1" customWidth="1"/>
  </cols>
  <sheetData>
    <row r="1" spans="1:8" x14ac:dyDescent="0.25">
      <c r="A1" s="7" t="s">
        <v>1</v>
      </c>
      <c r="B1" s="7" t="s">
        <v>74</v>
      </c>
      <c r="C1" s="7" t="s">
        <v>89</v>
      </c>
      <c r="D1" s="7" t="s">
        <v>79</v>
      </c>
    </row>
    <row r="2" spans="1:8" x14ac:dyDescent="0.25">
      <c r="A2" s="6" t="s">
        <v>10</v>
      </c>
      <c r="B2" s="6" t="s">
        <v>65</v>
      </c>
      <c r="C2" s="6" t="s">
        <v>48</v>
      </c>
      <c r="D2" s="6">
        <v>22</v>
      </c>
      <c r="F2" s="7" t="s">
        <v>1</v>
      </c>
      <c r="G2" s="7" t="s">
        <v>74</v>
      </c>
      <c r="H2" s="7" t="s">
        <v>79</v>
      </c>
    </row>
    <row r="3" spans="1:8" x14ac:dyDescent="0.25">
      <c r="A3" s="6" t="s">
        <v>90</v>
      </c>
      <c r="B3" s="6" t="s">
        <v>91</v>
      </c>
      <c r="C3" s="6" t="s">
        <v>83</v>
      </c>
      <c r="D3" s="6">
        <v>23</v>
      </c>
      <c r="F3" s="6" t="s">
        <v>10</v>
      </c>
      <c r="G3" s="6" t="s">
        <v>65</v>
      </c>
      <c r="H3" s="4">
        <f>SUMIFS($D$1:$D$9,$A$1:$A$9,F3,$B$1:$B$9,G3)</f>
        <v>46</v>
      </c>
    </row>
    <row r="4" spans="1:8" x14ac:dyDescent="0.25">
      <c r="A4" s="6" t="s">
        <v>82</v>
      </c>
      <c r="B4" s="6" t="s">
        <v>67</v>
      </c>
      <c r="C4" s="6" t="s">
        <v>92</v>
      </c>
      <c r="D4" s="6">
        <v>20</v>
      </c>
    </row>
    <row r="5" spans="1:8" x14ac:dyDescent="0.25">
      <c r="A5" s="6" t="s">
        <v>13</v>
      </c>
      <c r="B5" s="6" t="s">
        <v>68</v>
      </c>
      <c r="C5" s="6" t="s">
        <v>93</v>
      </c>
      <c r="D5" s="6">
        <v>24</v>
      </c>
    </row>
    <row r="6" spans="1:8" x14ac:dyDescent="0.25">
      <c r="A6" s="6" t="s">
        <v>10</v>
      </c>
      <c r="B6" s="6" t="s">
        <v>67</v>
      </c>
      <c r="C6" s="6" t="s">
        <v>83</v>
      </c>
      <c r="D6" s="6">
        <v>25</v>
      </c>
    </row>
    <row r="7" spans="1:8" x14ac:dyDescent="0.25">
      <c r="A7" s="6" t="s">
        <v>10</v>
      </c>
      <c r="B7" s="6" t="s">
        <v>65</v>
      </c>
      <c r="C7" s="6" t="s">
        <v>94</v>
      </c>
      <c r="D7" s="6">
        <v>24</v>
      </c>
    </row>
    <row r="8" spans="1:8" x14ac:dyDescent="0.25">
      <c r="A8" s="6" t="s">
        <v>82</v>
      </c>
      <c r="B8" s="6" t="s">
        <v>67</v>
      </c>
      <c r="C8" s="6" t="s">
        <v>95</v>
      </c>
      <c r="D8" s="6">
        <v>26</v>
      </c>
    </row>
    <row r="9" spans="1:8" x14ac:dyDescent="0.25">
      <c r="A9" s="6" t="s">
        <v>10</v>
      </c>
      <c r="B9" s="6" t="s">
        <v>68</v>
      </c>
      <c r="C9" s="6" t="s">
        <v>34</v>
      </c>
      <c r="D9" s="6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94D5-7B90-42C1-ADCA-392C412D4B1B}">
  <sheetPr>
    <tabColor rgb="FF7030A0"/>
  </sheetPr>
  <dimension ref="A1:K17"/>
  <sheetViews>
    <sheetView workbookViewId="0">
      <selection activeCell="J20" sqref="J20"/>
    </sheetView>
  </sheetViews>
  <sheetFormatPr defaultRowHeight="15" x14ac:dyDescent="0.25"/>
  <cols>
    <col min="1" max="1" width="10.140625" bestFit="1" customWidth="1"/>
    <col min="2" max="2" width="13.7109375" bestFit="1" customWidth="1"/>
    <col min="4" max="4" width="11.7109375" bestFit="1" customWidth="1"/>
    <col min="7" max="8" width="13.7109375" bestFit="1" customWidth="1"/>
  </cols>
  <sheetData>
    <row r="1" spans="1:11" x14ac:dyDescent="0.25">
      <c r="A1" s="11" t="s">
        <v>77</v>
      </c>
      <c r="B1" s="11" t="s">
        <v>1</v>
      </c>
      <c r="C1" s="11" t="s">
        <v>74</v>
      </c>
      <c r="D1" s="11" t="s">
        <v>78</v>
      </c>
      <c r="E1" s="11" t="s">
        <v>79</v>
      </c>
    </row>
    <row r="2" spans="1:11" x14ac:dyDescent="0.25">
      <c r="A2" s="6">
        <v>101</v>
      </c>
      <c r="B2" s="6" t="s">
        <v>82</v>
      </c>
      <c r="C2" s="6" t="s">
        <v>65</v>
      </c>
      <c r="D2" s="6" t="s">
        <v>48</v>
      </c>
      <c r="E2" s="6">
        <v>24</v>
      </c>
      <c r="G2" s="7" t="s">
        <v>1</v>
      </c>
      <c r="H2" s="7" t="s">
        <v>88</v>
      </c>
    </row>
    <row r="3" spans="1:11" x14ac:dyDescent="0.25">
      <c r="A3" s="6">
        <v>102</v>
      </c>
      <c r="B3" s="6" t="s">
        <v>81</v>
      </c>
      <c r="C3" s="6" t="s">
        <v>67</v>
      </c>
      <c r="D3" s="6" t="s">
        <v>83</v>
      </c>
      <c r="E3" s="6">
        <v>28</v>
      </c>
      <c r="G3" s="4" t="s">
        <v>81</v>
      </c>
      <c r="H3" s="4"/>
    </row>
    <row r="4" spans="1:11" x14ac:dyDescent="0.25">
      <c r="A4" s="6">
        <v>103</v>
      </c>
      <c r="B4" s="6" t="s">
        <v>82</v>
      </c>
      <c r="C4" s="6" t="s">
        <v>75</v>
      </c>
      <c r="D4" s="6" t="s">
        <v>84</v>
      </c>
      <c r="E4" s="6">
        <v>22</v>
      </c>
    </row>
    <row r="5" spans="1:11" x14ac:dyDescent="0.25">
      <c r="A5" s="6">
        <v>104</v>
      </c>
      <c r="B5" s="6" t="s">
        <v>82</v>
      </c>
      <c r="C5" s="6" t="s">
        <v>67</v>
      </c>
      <c r="D5" s="6" t="s">
        <v>31</v>
      </c>
      <c r="E5" s="6">
        <v>29</v>
      </c>
      <c r="G5" s="16" t="s">
        <v>100</v>
      </c>
      <c r="H5" s="16"/>
      <c r="I5" s="16"/>
      <c r="J5" s="16"/>
      <c r="K5" s="16"/>
    </row>
    <row r="6" spans="1:11" x14ac:dyDescent="0.25">
      <c r="A6" s="6">
        <v>105</v>
      </c>
      <c r="B6" s="6" t="s">
        <v>82</v>
      </c>
      <c r="C6" s="6" t="s">
        <v>65</v>
      </c>
      <c r="D6" s="6" t="s">
        <v>85</v>
      </c>
      <c r="E6" s="6">
        <v>25</v>
      </c>
      <c r="G6" s="11" t="s">
        <v>77</v>
      </c>
      <c r="H6" s="11" t="s">
        <v>1</v>
      </c>
      <c r="I6" s="11" t="s">
        <v>74</v>
      </c>
      <c r="J6" s="11" t="s">
        <v>78</v>
      </c>
      <c r="K6" s="11" t="s">
        <v>79</v>
      </c>
    </row>
    <row r="7" spans="1:11" x14ac:dyDescent="0.25">
      <c r="A7" s="6">
        <v>106</v>
      </c>
      <c r="B7" s="6" t="s">
        <v>81</v>
      </c>
      <c r="C7" s="6" t="s">
        <v>75</v>
      </c>
      <c r="D7" s="6" t="s">
        <v>86</v>
      </c>
      <c r="E7" s="6">
        <v>21</v>
      </c>
      <c r="G7" cm="1">
        <f t="array" ref="G7:K8">_xlfn._xlws.FILTER(A1:E11,G3=B1:B11)</f>
        <v>102</v>
      </c>
      <c r="H7" t="str">
        <v>Scener</v>
      </c>
      <c r="I7" t="str">
        <v>North</v>
      </c>
      <c r="J7" t="str">
        <v>Mohan</v>
      </c>
      <c r="K7">
        <v>28</v>
      </c>
    </row>
    <row r="8" spans="1:11" x14ac:dyDescent="0.25">
      <c r="A8" s="6">
        <v>107</v>
      </c>
      <c r="B8" s="6" t="s">
        <v>13</v>
      </c>
      <c r="C8" s="6" t="s">
        <v>67</v>
      </c>
      <c r="D8" s="6" t="s">
        <v>83</v>
      </c>
      <c r="E8" s="6">
        <v>30</v>
      </c>
      <c r="G8">
        <v>106</v>
      </c>
      <c r="H8" t="str">
        <v>Scener</v>
      </c>
      <c r="I8" t="str">
        <v>west</v>
      </c>
      <c r="J8" t="str">
        <v>Raj</v>
      </c>
      <c r="K8">
        <v>21</v>
      </c>
    </row>
    <row r="9" spans="1:11" x14ac:dyDescent="0.25">
      <c r="A9" s="6">
        <v>108</v>
      </c>
      <c r="B9" s="6" t="s">
        <v>82</v>
      </c>
      <c r="C9" s="6" t="s">
        <v>75</v>
      </c>
      <c r="D9" s="6" t="s">
        <v>31</v>
      </c>
      <c r="E9" s="6">
        <v>30</v>
      </c>
    </row>
    <row r="10" spans="1:11" x14ac:dyDescent="0.25">
      <c r="A10" s="6">
        <v>109</v>
      </c>
      <c r="B10" s="6" t="s">
        <v>80</v>
      </c>
      <c r="C10" s="6" t="s">
        <v>65</v>
      </c>
      <c r="D10" s="6" t="s">
        <v>87</v>
      </c>
      <c r="E10" s="6">
        <v>26</v>
      </c>
      <c r="G10" s="16" t="s">
        <v>101</v>
      </c>
      <c r="H10" s="16"/>
    </row>
    <row r="11" spans="1:11" x14ac:dyDescent="0.25">
      <c r="A11" s="6">
        <v>110</v>
      </c>
      <c r="B11" s="6" t="s">
        <v>80</v>
      </c>
      <c r="C11" s="6" t="s">
        <v>67</v>
      </c>
      <c r="D11" s="6" t="s">
        <v>49</v>
      </c>
      <c r="E11" s="6">
        <v>21</v>
      </c>
      <c r="G11" s="7" t="s">
        <v>0</v>
      </c>
      <c r="H11" s="7" t="s">
        <v>99</v>
      </c>
    </row>
    <row r="12" spans="1:11" x14ac:dyDescent="0.25">
      <c r="A12" s="6">
        <v>110</v>
      </c>
      <c r="B12" s="6" t="s">
        <v>80</v>
      </c>
      <c r="C12" s="6" t="s">
        <v>67</v>
      </c>
      <c r="D12" s="6" t="s">
        <v>49</v>
      </c>
      <c r="E12" s="6">
        <v>21</v>
      </c>
      <c r="G12" s="4">
        <v>107</v>
      </c>
      <c r="H12" s="4" t="str">
        <f>INDEX(A1:E11,MATCH(G12,A1:A11,0),MATCH(H11,A1:E1,0))</f>
        <v>Mohan</v>
      </c>
    </row>
    <row r="15" spans="1:11" x14ac:dyDescent="0.25">
      <c r="G15">
        <v>110</v>
      </c>
    </row>
    <row r="16" spans="1:11" x14ac:dyDescent="0.25">
      <c r="G16" cm="1">
        <f t="array" ref="G16:K17">_xlfn._xlws.FILTER(A1:E12,A1:A12=G15)</f>
        <v>110</v>
      </c>
      <c r="H16" t="str">
        <v xml:space="preserve">Printer </v>
      </c>
      <c r="I16" t="str">
        <v>North</v>
      </c>
      <c r="J16" t="str">
        <v>Kundan</v>
      </c>
      <c r="K16">
        <v>21</v>
      </c>
    </row>
    <row r="17" spans="7:11" x14ac:dyDescent="0.25">
      <c r="G17">
        <v>110</v>
      </c>
      <c r="H17" t="str">
        <v xml:space="preserve">Printer </v>
      </c>
      <c r="I17" t="str">
        <v>North</v>
      </c>
      <c r="J17" t="str">
        <v>Kundan</v>
      </c>
      <c r="K17">
        <v>21</v>
      </c>
    </row>
  </sheetData>
  <mergeCells count="2">
    <mergeCell ref="G5:K5"/>
    <mergeCell ref="G10:H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E5F6-93CD-4A1D-8572-5C2A59F59C08}">
  <sheetPr>
    <tabColor theme="1"/>
  </sheetPr>
  <dimension ref="A1:R12"/>
  <sheetViews>
    <sheetView tabSelected="1" workbookViewId="0">
      <selection activeCell="N5" sqref="N5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7" bestFit="1" customWidth="1"/>
    <col min="4" max="4" width="11.7109375" bestFit="1" customWidth="1"/>
    <col min="7" max="7" width="11.7109375" bestFit="1" customWidth="1"/>
    <col min="8" max="8" width="13.7109375" bestFit="1" customWidth="1"/>
    <col min="9" max="9" width="7" bestFit="1" customWidth="1"/>
    <col min="10" max="10" width="11.7109375" bestFit="1" customWidth="1"/>
  </cols>
  <sheetData>
    <row r="1" spans="1:18" ht="15.75" thickBot="1" x14ac:dyDescent="0.3">
      <c r="A1" s="11" t="s">
        <v>77</v>
      </c>
      <c r="B1" s="11" t="s">
        <v>1</v>
      </c>
      <c r="C1" s="11" t="s">
        <v>74</v>
      </c>
      <c r="D1" s="11" t="s">
        <v>78</v>
      </c>
      <c r="E1" s="11" t="s">
        <v>79</v>
      </c>
    </row>
    <row r="2" spans="1:18" x14ac:dyDescent="0.25">
      <c r="A2" s="6">
        <v>101</v>
      </c>
      <c r="B2" s="6" t="s">
        <v>82</v>
      </c>
      <c r="C2" s="6" t="s">
        <v>65</v>
      </c>
      <c r="D2" s="6" t="s">
        <v>48</v>
      </c>
      <c r="E2" s="6">
        <v>24</v>
      </c>
      <c r="G2" s="17" t="s">
        <v>106</v>
      </c>
      <c r="H2" s="18"/>
      <c r="I2" s="18"/>
      <c r="J2" s="18"/>
      <c r="K2" s="19"/>
    </row>
    <row r="3" spans="1:18" x14ac:dyDescent="0.25">
      <c r="A3" s="6">
        <v>102</v>
      </c>
      <c r="B3" s="6" t="s">
        <v>81</v>
      </c>
      <c r="C3" s="6" t="s">
        <v>67</v>
      </c>
      <c r="D3" s="6" t="s">
        <v>83</v>
      </c>
      <c r="E3" s="6">
        <v>28</v>
      </c>
      <c r="G3" s="11" t="s">
        <v>77</v>
      </c>
      <c r="H3" s="20" t="s">
        <v>79</v>
      </c>
      <c r="I3" s="20"/>
      <c r="J3" s="20"/>
      <c r="K3" s="20"/>
      <c r="N3" s="23" t="s">
        <v>100</v>
      </c>
      <c r="O3" s="23"/>
      <c r="P3" s="23"/>
      <c r="Q3" s="23"/>
      <c r="R3" s="23"/>
    </row>
    <row r="4" spans="1:18" x14ac:dyDescent="0.25">
      <c r="A4" s="6">
        <v>103</v>
      </c>
      <c r="B4" s="6" t="s">
        <v>82</v>
      </c>
      <c r="C4" s="6" t="s">
        <v>75</v>
      </c>
      <c r="D4" s="6" t="s">
        <v>84</v>
      </c>
      <c r="E4" s="6">
        <v>22</v>
      </c>
      <c r="G4" s="6">
        <v>105</v>
      </c>
      <c r="H4" s="21">
        <f>INDEX(A1:E11,MATCH(G4,A1:A11,0),MATCH(H3,A1:E1,0))</f>
        <v>25</v>
      </c>
      <c r="I4" s="21"/>
      <c r="J4" s="21"/>
      <c r="K4" s="21"/>
      <c r="N4" t="s">
        <v>81</v>
      </c>
    </row>
    <row r="5" spans="1:18" x14ac:dyDescent="0.25">
      <c r="A5" s="6">
        <v>104</v>
      </c>
      <c r="B5" s="6" t="s">
        <v>82</v>
      </c>
      <c r="C5" s="6" t="s">
        <v>67</v>
      </c>
      <c r="D5" s="6" t="s">
        <v>31</v>
      </c>
      <c r="E5" s="6">
        <v>29</v>
      </c>
      <c r="N5" cm="1">
        <f t="array" ref="N5:R6">_xlfn._xlws.FILTER(A1:E11,B1:B11=N4)</f>
        <v>102</v>
      </c>
      <c r="O5" t="str">
        <v>Scener</v>
      </c>
      <c r="P5" t="str">
        <v>North</v>
      </c>
      <c r="Q5" t="str">
        <v>Mohan</v>
      </c>
      <c r="R5">
        <v>28</v>
      </c>
    </row>
    <row r="6" spans="1:18" x14ac:dyDescent="0.25">
      <c r="A6" s="6">
        <v>105</v>
      </c>
      <c r="B6" s="6" t="s">
        <v>82</v>
      </c>
      <c r="C6" s="6" t="s">
        <v>65</v>
      </c>
      <c r="D6" s="6" t="s">
        <v>85</v>
      </c>
      <c r="E6" s="6">
        <v>25</v>
      </c>
      <c r="N6">
        <v>106</v>
      </c>
      <c r="O6" t="str">
        <v>Scener</v>
      </c>
      <c r="P6" t="str">
        <v>west</v>
      </c>
      <c r="Q6" t="str">
        <v>Raj</v>
      </c>
      <c r="R6">
        <v>21</v>
      </c>
    </row>
    <row r="7" spans="1:18" x14ac:dyDescent="0.25">
      <c r="A7" s="6">
        <v>106</v>
      </c>
      <c r="B7" s="6" t="s">
        <v>81</v>
      </c>
      <c r="C7" s="6" t="s">
        <v>75</v>
      </c>
      <c r="D7" s="6" t="s">
        <v>86</v>
      </c>
      <c r="E7" s="6">
        <v>21</v>
      </c>
      <c r="H7" s="22" t="s">
        <v>97</v>
      </c>
      <c r="I7" s="22"/>
    </row>
    <row r="8" spans="1:18" x14ac:dyDescent="0.25">
      <c r="A8" s="6">
        <v>107</v>
      </c>
      <c r="B8" s="6" t="s">
        <v>13</v>
      </c>
      <c r="C8" s="6" t="s">
        <v>67</v>
      </c>
      <c r="D8" s="6" t="s">
        <v>83</v>
      </c>
      <c r="E8" s="6">
        <v>30</v>
      </c>
      <c r="H8" s="14" t="str">
        <f>INDEX(A1:E11,3,4)</f>
        <v>Mohan</v>
      </c>
    </row>
    <row r="9" spans="1:18" x14ac:dyDescent="0.25">
      <c r="A9" s="6">
        <v>108</v>
      </c>
      <c r="B9" s="6" t="s">
        <v>82</v>
      </c>
      <c r="C9" s="6" t="s">
        <v>75</v>
      </c>
      <c r="D9" s="6" t="s">
        <v>31</v>
      </c>
      <c r="E9" s="6">
        <v>30</v>
      </c>
    </row>
    <row r="10" spans="1:18" x14ac:dyDescent="0.25">
      <c r="A10" s="6">
        <v>109</v>
      </c>
      <c r="B10" s="6" t="s">
        <v>80</v>
      </c>
      <c r="C10" s="6" t="s">
        <v>65</v>
      </c>
      <c r="D10" s="6" t="s">
        <v>87</v>
      </c>
      <c r="E10" s="6">
        <v>26</v>
      </c>
    </row>
    <row r="11" spans="1:18" x14ac:dyDescent="0.25">
      <c r="A11" s="6">
        <v>110</v>
      </c>
      <c r="B11" s="6" t="s">
        <v>80</v>
      </c>
      <c r="C11" s="6" t="s">
        <v>67</v>
      </c>
      <c r="D11" s="6" t="s">
        <v>49</v>
      </c>
      <c r="E11" s="6">
        <v>21</v>
      </c>
      <c r="G11" s="24" t="s">
        <v>78</v>
      </c>
      <c r="H11" s="25" t="s">
        <v>98</v>
      </c>
    </row>
    <row r="12" spans="1:18" x14ac:dyDescent="0.25">
      <c r="G12" s="26" t="s">
        <v>31</v>
      </c>
      <c r="H12" s="26">
        <f>MATCH(G12,D1:D11,0)</f>
        <v>5</v>
      </c>
    </row>
  </sheetData>
  <mergeCells count="5">
    <mergeCell ref="G2:K2"/>
    <mergeCell ref="H3:K3"/>
    <mergeCell ref="H4:K4"/>
    <mergeCell ref="H7:I7"/>
    <mergeCell ref="N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V-lookup</vt:lpstr>
      <vt:lpstr>X-lookup</vt:lpstr>
      <vt:lpstr>H-lookup</vt:lpstr>
      <vt:lpstr>Sumif</vt:lpstr>
      <vt:lpstr>Sumifs</vt:lpstr>
      <vt:lpstr>Filter</vt:lpstr>
      <vt:lpstr>Index+Match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Ranjan Kumar</cp:lastModifiedBy>
  <dcterms:created xsi:type="dcterms:W3CDTF">2023-08-29T16:05:28Z</dcterms:created>
  <dcterms:modified xsi:type="dcterms:W3CDTF">2024-12-09T14:17:12Z</dcterms:modified>
</cp:coreProperties>
</file>