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9875" windowHeight="6450" activeTab="1"/>
  </bookViews>
  <sheets>
    <sheet name="BMI child" sheetId="4" r:id="rId1"/>
    <sheet name="child TER" sheetId="5" r:id="rId2"/>
    <sheet name="child" sheetId="3" r:id="rId3"/>
    <sheet name="Adults" sheetId="2" r:id="rId4"/>
    <sheet name="Sheet1" sheetId="7" r:id="rId5"/>
  </sheets>
  <definedNames>
    <definedName name="Activities_of_daily_living" localSheetId="3">#REF!</definedName>
    <definedName name="_xlnm.Database" localSheetId="3">#REF!</definedName>
    <definedName name="_xlnm.Database" localSheetId="0">#REF!</definedName>
    <definedName name="_xlnm.Database" localSheetId="1">#REF!</definedName>
    <definedName name="_xlnm.Database">#REF!</definedName>
    <definedName name="import" localSheetId="0">#REF!</definedName>
    <definedName name="import" localSheetId="1">#REF!</definedName>
    <definedName name="import">#REF!</definedName>
    <definedName name="Moderate" localSheetId="3">#REF!</definedName>
    <definedName name="NIN" localSheetId="0">#REF!</definedName>
    <definedName name="NIN" localSheetId="1">#REF!</definedName>
    <definedName name="NIN">#REF!</definedName>
    <definedName name="NSIdata" localSheetId="0">#REF!</definedName>
    <definedName name="NSIdata" localSheetId="1">#REF!</definedName>
    <definedName name="NSIdata">#REF!</definedName>
    <definedName name="_xlnm.Print_Area" localSheetId="0">'BMI child'!$B$1:$S$196</definedName>
  </definedNames>
  <calcPr calcId="124519" iterate="1"/>
</workbook>
</file>

<file path=xl/calcChain.xml><?xml version="1.0" encoding="utf-8"?>
<calcChain xmlns="http://schemas.openxmlformats.org/spreadsheetml/2006/main">
  <c r="B33" i="5"/>
  <c r="B22" i="2" l="1"/>
  <c r="B89" l="1"/>
  <c r="B97"/>
  <c r="B93"/>
  <c r="B88" s="1"/>
  <c r="B36"/>
  <c r="B35"/>
  <c r="B34"/>
  <c r="B31"/>
  <c r="C30" i="5" l="1"/>
  <c r="B30"/>
  <c r="B27" i="2"/>
  <c r="B26" i="5"/>
  <c r="B27"/>
  <c r="B28" s="1"/>
  <c r="C1" i="3"/>
  <c r="B25" i="5" s="1"/>
  <c r="B84" i="2"/>
  <c r="B85" s="1"/>
  <c r="D6" i="5"/>
  <c r="E6" s="1"/>
  <c r="H6"/>
  <c r="M6" s="1"/>
  <c r="N6" s="1"/>
  <c r="J6"/>
  <c r="K6"/>
  <c r="L6" s="1"/>
  <c r="D7"/>
  <c r="E7" s="1"/>
  <c r="H7"/>
  <c r="J7"/>
  <c r="K7"/>
  <c r="L7" s="1"/>
  <c r="M7"/>
  <c r="N7" s="1"/>
  <c r="Q7"/>
  <c r="D8"/>
  <c r="E8" s="1"/>
  <c r="H8"/>
  <c r="M8" s="1"/>
  <c r="N8" s="1"/>
  <c r="J8"/>
  <c r="K8"/>
  <c r="L8" s="1"/>
  <c r="Q8"/>
  <c r="D9"/>
  <c r="E9" s="1"/>
  <c r="H9"/>
  <c r="M9" s="1"/>
  <c r="N9" s="1"/>
  <c r="J9"/>
  <c r="K9"/>
  <c r="L9" s="1"/>
  <c r="Q9"/>
  <c r="D10"/>
  <c r="E10" s="1"/>
  <c r="H10"/>
  <c r="M10" s="1"/>
  <c r="N10" s="1"/>
  <c r="J10"/>
  <c r="K10"/>
  <c r="L10" s="1"/>
  <c r="Q10"/>
  <c r="K11"/>
  <c r="L11" s="1"/>
  <c r="M11"/>
  <c r="N11" s="1"/>
  <c r="Q11"/>
  <c r="K12"/>
  <c r="L12" s="1"/>
  <c r="M12"/>
  <c r="N12" s="1"/>
  <c r="Q12"/>
  <c r="K13"/>
  <c r="L13" s="1"/>
  <c r="M13"/>
  <c r="N13" s="1"/>
  <c r="Q13"/>
  <c r="K14"/>
  <c r="L14" s="1"/>
  <c r="M14"/>
  <c r="N14" s="1"/>
  <c r="Q14"/>
  <c r="K15"/>
  <c r="L15" s="1"/>
  <c r="M15"/>
  <c r="N15" s="1"/>
  <c r="Q15"/>
  <c r="K16"/>
  <c r="L16" s="1"/>
  <c r="M16"/>
  <c r="N16" s="1"/>
  <c r="Q16"/>
  <c r="K17"/>
  <c r="L17" s="1"/>
  <c r="M17"/>
  <c r="N17" s="1"/>
  <c r="Q17"/>
  <c r="K18"/>
  <c r="L18" s="1"/>
  <c r="M18"/>
  <c r="N18" s="1"/>
  <c r="Q18"/>
  <c r="K19"/>
  <c r="L19" s="1"/>
  <c r="M19"/>
  <c r="N19" s="1"/>
  <c r="Q19"/>
  <c r="K20"/>
  <c r="L20" s="1"/>
  <c r="M20"/>
  <c r="N20" s="1"/>
  <c r="Q20"/>
  <c r="K21"/>
  <c r="L21" s="1"/>
  <c r="M21"/>
  <c r="N21" s="1"/>
  <c r="Q21"/>
  <c r="K22"/>
  <c r="L22" s="1"/>
  <c r="M22"/>
  <c r="N22" s="1"/>
  <c r="C25"/>
  <c r="D25"/>
  <c r="AL39"/>
  <c r="B4" i="3"/>
  <c r="E43" i="5" s="1"/>
  <c r="B50" i="2"/>
  <c r="C50" s="1"/>
  <c r="B63"/>
  <c r="C63"/>
  <c r="D63"/>
  <c r="E63"/>
  <c r="F63"/>
  <c r="B67"/>
  <c r="C67"/>
  <c r="D67"/>
  <c r="E67"/>
  <c r="F67"/>
  <c r="B71"/>
  <c r="C71"/>
  <c r="D71"/>
  <c r="E71"/>
  <c r="F71"/>
  <c r="B75"/>
  <c r="C75"/>
  <c r="D75"/>
  <c r="E75"/>
  <c r="F75"/>
  <c r="D44" i="5" l="1"/>
  <c r="G52"/>
  <c r="H45"/>
  <c r="B31"/>
  <c r="C51"/>
  <c r="H52"/>
  <c r="F46"/>
  <c r="F43"/>
  <c r="B52"/>
  <c r="I44"/>
  <c r="B36"/>
  <c r="F52"/>
  <c r="G51"/>
  <c r="B51"/>
  <c r="E46"/>
  <c r="F45"/>
  <c r="H44"/>
  <c r="C44"/>
  <c r="D43"/>
  <c r="D52"/>
  <c r="F51"/>
  <c r="I46"/>
  <c r="C46"/>
  <c r="E45"/>
  <c r="G44"/>
  <c r="H43"/>
  <c r="C43"/>
  <c r="C52"/>
  <c r="E51"/>
  <c r="G46"/>
  <c r="I45"/>
  <c r="D45"/>
  <c r="E44"/>
  <c r="G43"/>
  <c r="E52"/>
  <c r="H51"/>
  <c r="D51"/>
  <c r="H46"/>
  <c r="D46"/>
  <c r="G45"/>
  <c r="C45"/>
  <c r="F44"/>
  <c r="I43"/>
  <c r="C55" i="2"/>
  <c r="C91" s="1"/>
  <c r="B42"/>
  <c r="D36" i="5"/>
  <c r="C36"/>
  <c r="B51" i="2"/>
  <c r="C51" s="1"/>
  <c r="B48" s="1"/>
  <c r="B55"/>
  <c r="B91" s="1"/>
  <c r="B53" i="5" l="1"/>
  <c r="B32"/>
  <c r="B9" i="3" s="1"/>
  <c r="B37" i="5"/>
  <c r="B38" s="1"/>
  <c r="B19" i="3" s="1"/>
  <c r="B20" l="1"/>
  <c r="B87" i="2" s="1"/>
  <c r="C87" s="1"/>
  <c r="B12" i="3"/>
  <c r="B49" i="5" l="1"/>
  <c r="B47" s="1"/>
  <c r="B11" i="3" s="1"/>
  <c r="B48" i="5"/>
</calcChain>
</file>

<file path=xl/sharedStrings.xml><?xml version="1.0" encoding="utf-8"?>
<sst xmlns="http://schemas.openxmlformats.org/spreadsheetml/2006/main" count="391" uniqueCount="265">
  <si>
    <t>Typing (sitting)</t>
  </si>
  <si>
    <t>Eating</t>
  </si>
  <si>
    <t>Female</t>
  </si>
  <si>
    <t>Male</t>
  </si>
  <si>
    <t xml:space="preserve"> TEE/daily clorie recommendation</t>
  </si>
  <si>
    <t>TEE =BMR*PAR</t>
  </si>
  <si>
    <t>TOTAL ENERGY EXPENDITURE (TEE) /DAILY CALORIE REQUIREMENT</t>
  </si>
  <si>
    <t>Hand saw</t>
  </si>
  <si>
    <t>Personal care</t>
  </si>
  <si>
    <t>PAR</t>
  </si>
  <si>
    <t>Harvesting</t>
  </si>
  <si>
    <t/>
  </si>
  <si>
    <t>Non-occupational activity details</t>
  </si>
  <si>
    <t>Your activity level</t>
  </si>
  <si>
    <t>Occupation score</t>
  </si>
  <si>
    <t>Standing + doing lab. work</t>
  </si>
  <si>
    <t>Mean</t>
  </si>
  <si>
    <t xml:space="preserve">Strenuous work or in
strenuous leisure activities for several hours. Examples swimming or dancin for more than  two hours each day, or non-mechanized agricultural labourers who
work with a machete, hoe or axe for several hours daily and walk long distances over rugged terrains,
often carrying heavy loads. </t>
  </si>
  <si>
    <t>spend most of the day doing heavy activity, e.g. carpenter</t>
  </si>
  <si>
    <t>spend good part of the day doing some physical activity :waitress, mail man</t>
  </si>
  <si>
    <t>good part of the day standing e.g. teacher</t>
  </si>
  <si>
    <t>spends most of the day sitting ,desk jobs</t>
  </si>
  <si>
    <t>Occupation</t>
  </si>
  <si>
    <t>Exercise  score</t>
  </si>
  <si>
    <t>Sitting at desk</t>
  </si>
  <si>
    <t>Non-occupational activity</t>
  </si>
  <si>
    <t xml:space="preserve"> Exceedingly active and/or very demanding activities:  Athlete with multiple training sessions throughout the day </t>
  </si>
  <si>
    <t xml:space="preserve">Intensive exercise for 60 minutes or greater 5 to 7 days per   </t>
  </si>
  <si>
    <t xml:space="preserve">Intensive exercise week (see sample activities above) for at least 30 to 60 minutes 3 to 4 times per week </t>
  </si>
  <si>
    <t>Intensive exercise for at least 20 minutes 1 to 3 times per week such as bicycling, jogging, basketball, swimming, skating, etc .or   you to walk frequently for long periods &gt; 1hour/day</t>
  </si>
  <si>
    <t>no regular exercise.  </t>
  </si>
  <si>
    <t>Exercise</t>
  </si>
  <si>
    <t>Exercise score</t>
  </si>
  <si>
    <t>Extremely active with any exercise level</t>
  </si>
  <si>
    <t>Occupation: extremely active</t>
  </si>
  <si>
    <t xml:space="preserve">ccupation </t>
  </si>
  <si>
    <t>score</t>
  </si>
  <si>
    <t>extremely active</t>
  </si>
  <si>
    <t>heavily active</t>
  </si>
  <si>
    <t>Occupation : severely active</t>
  </si>
  <si>
    <t>heavily ative</t>
  </si>
  <si>
    <t>Moderately active</t>
  </si>
  <si>
    <t>Occupation :moderately active</t>
  </si>
  <si>
    <t>moderately active</t>
  </si>
  <si>
    <t>Mildly active</t>
  </si>
  <si>
    <t>Occupation : mildly active</t>
  </si>
  <si>
    <t>Occuaption</t>
  </si>
  <si>
    <t>Occupation sedentary</t>
  </si>
  <si>
    <t xml:space="preserve">&gt;6 </t>
  </si>
  <si>
    <t>5 to 6</t>
  </si>
  <si>
    <t>10.0xB.W.(kg)+565</t>
  </si>
  <si>
    <t>9.1xB.W.(kg)+658.5</t>
  </si>
  <si>
    <t>&gt;60</t>
  </si>
  <si>
    <t>Standing quietly</t>
  </si>
  <si>
    <t>Occupational activity</t>
  </si>
  <si>
    <t>PAR value</t>
  </si>
  <si>
    <t>SD</t>
  </si>
  <si>
    <t>Corre- lation coeffici- ent</t>
  </si>
  <si>
    <t>Prediction equation</t>
  </si>
  <si>
    <t>Age
(years)</t>
  </si>
  <si>
    <t>International data</t>
  </si>
  <si>
    <t>Indian data</t>
  </si>
  <si>
    <t>Activities</t>
  </si>
  <si>
    <t>Heavy or vigourously active</t>
  </si>
  <si>
    <t>Moderate active</t>
  </si>
  <si>
    <t>Sedentary</t>
  </si>
  <si>
    <t>Dura- tion (h)</t>
  </si>
  <si>
    <t>Main daily activities</t>
  </si>
  <si>
    <t>Extreme</t>
  </si>
  <si>
    <t>Heavy</t>
  </si>
  <si>
    <t>Moderate</t>
  </si>
  <si>
    <t>Mild</t>
  </si>
  <si>
    <t>Activity levels</t>
  </si>
  <si>
    <t>&gt;6</t>
  </si>
  <si>
    <t>combined occupation+exercisr scores interpretation in terms of activity level</t>
  </si>
  <si>
    <t>First user chooses occupation category, which corelates with occupation score , then chooses exercise ctegory which corelates with exercise score, combined score is computed by us and accordingly final activity level ( row 33 ) is arrived at and corrsponding PAR from row 34 goes into calculation of TEE/RDCA (row no---)</t>
  </si>
  <si>
    <t>How to choose activity level</t>
  </si>
  <si>
    <t>Energy cost of daily activities in PAR
values</t>
  </si>
  <si>
    <t>Major lifestyles, energy expenditure
(PAR values)</t>
  </si>
  <si>
    <t>Your PAR</t>
  </si>
  <si>
    <t>BMR or women=(10*weight in KG)+(6.25*height in metres*100)-(5*age)-161</t>
  </si>
  <si>
    <t>BMR or men=(10*weight in KG)+(6.25*height in metres*100)-(5*age)+5</t>
  </si>
  <si>
    <t>Mifflin-St Joer</t>
  </si>
  <si>
    <t>Separate formulas for men and women</t>
  </si>
  <si>
    <t>For woman</t>
  </si>
  <si>
    <t xml:space="preserve"> For Man</t>
  </si>
  <si>
    <t>BMR</t>
  </si>
  <si>
    <t>BMI=22.9</t>
  </si>
  <si>
    <t>BMI=18</t>
  </si>
  <si>
    <t>Wt. rounded off</t>
  </si>
  <si>
    <t>Weight as per BMR</t>
  </si>
  <si>
    <t>As per BMI 18.5 and 23.5 for a given height, rounded off to nearest KG value)</t>
  </si>
  <si>
    <t>Your appropriate weight range</t>
  </si>
  <si>
    <t>&gt;25</t>
  </si>
  <si>
    <t>Obesity</t>
  </si>
  <si>
    <t>23-24.9</t>
  </si>
  <si>
    <t>Overweight</t>
  </si>
  <si>
    <t>18.-22.9</t>
  </si>
  <si>
    <t>Normal</t>
  </si>
  <si>
    <t>&lt;18</t>
  </si>
  <si>
    <t>Underweight</t>
  </si>
  <si>
    <t>To be picked up as per chart BELOW</t>
  </si>
  <si>
    <t>Your weight category</t>
  </si>
  <si>
    <t>BMI= eight (in KGs)/Height (in Metres)^2</t>
  </si>
  <si>
    <t>Your BMI</t>
  </si>
  <si>
    <t>Sex (options in calculating BMR)</t>
  </si>
  <si>
    <t>Sex</t>
  </si>
  <si>
    <t>Your weight in KGs</t>
  </si>
  <si>
    <t>Meters</t>
  </si>
  <si>
    <t>Inches</t>
  </si>
  <si>
    <t>FT</t>
  </si>
  <si>
    <t>Ht</t>
  </si>
  <si>
    <t>Age</t>
  </si>
  <si>
    <t xml:space="preserve">Your child TER </t>
  </si>
  <si>
    <t>play formal sports for more than two hours on average per day in addition to fun play and school activities etc</t>
  </si>
  <si>
    <t>1 hour of physica activity which includes bone and muscle strenthening activities at-least 3 days a week each</t>
  </si>
  <si>
    <t>&lt; 1 hour of moderate to vigorous physical activity (running/cycling/sporta)</t>
  </si>
  <si>
    <t>Vigorous</t>
  </si>
  <si>
    <t>Activity level description</t>
  </si>
  <si>
    <t>choose from below drop down</t>
  </si>
  <si>
    <t>Activity level</t>
  </si>
  <si>
    <t>Heigt category</t>
  </si>
  <si>
    <t>Weight category</t>
  </si>
  <si>
    <t>Nutritional status</t>
  </si>
  <si>
    <t>BMI</t>
  </si>
  <si>
    <t>Weight (in kg)</t>
  </si>
  <si>
    <t>in Metres</t>
  </si>
  <si>
    <t>In</t>
  </si>
  <si>
    <t>Ft</t>
  </si>
  <si>
    <t>Height</t>
  </si>
  <si>
    <t>In months</t>
  </si>
  <si>
    <t>Months</t>
  </si>
  <si>
    <t>Years</t>
  </si>
  <si>
    <t>at birth</t>
  </si>
  <si>
    <t>3 SD</t>
  </si>
  <si>
    <t>2 SD</t>
  </si>
  <si>
    <t>1 SD</t>
  </si>
  <si>
    <t>Median</t>
  </si>
  <si>
    <t>-1 SD</t>
  </si>
  <si>
    <t>-2 SD</t>
  </si>
  <si>
    <t>-3 SD</t>
  </si>
  <si>
    <t>Month</t>
  </si>
  <si>
    <t>Girls</t>
  </si>
  <si>
    <t>Boys</t>
  </si>
  <si>
    <t>Height for age</t>
  </si>
  <si>
    <t>3 SD more</t>
  </si>
  <si>
    <t>2 Sd more</t>
  </si>
  <si>
    <t>1 SD more</t>
  </si>
  <si>
    <t>1 SD less</t>
  </si>
  <si>
    <t>2 SD less</t>
  </si>
  <si>
    <t>3 SD  less</t>
  </si>
  <si>
    <r>
      <rPr>
        <b/>
        <sz val="8"/>
        <color rgb="FF000000"/>
        <rFont val="Arial"/>
        <family val="2"/>
      </rPr>
      <t xml:space="preserve">AGE
</t>
    </r>
    <r>
      <rPr>
        <sz val="8"/>
        <color rgb="FF000000"/>
        <rFont val="Arial"/>
        <family val="2"/>
      </rPr>
      <t>Months</t>
    </r>
  </si>
  <si>
    <t>Weight</t>
  </si>
  <si>
    <t>Age
 (months)</t>
  </si>
  <si>
    <r>
      <t>BMI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Age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Sex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specific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percentile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values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children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Adolescents</t>
    </r>
  </si>
  <si>
    <t>height for age is more than 2 standard deviations lesser than/away from median</t>
  </si>
  <si>
    <t>Stunted</t>
  </si>
  <si>
    <t>BMI &gt; SD less than median for age</t>
  </si>
  <si>
    <t>weight for age is more than 2 standard deviations lesser than/away from median</t>
  </si>
  <si>
    <t>BMI within 1 SD more or less from median for age</t>
  </si>
  <si>
    <t>normal weight</t>
  </si>
  <si>
    <t xml:space="preserve">increase in the prevalence of underweight among young children, from about 27%around 6 months of age to a high of about 45% at 24 months of age . </t>
  </si>
  <si>
    <t xml:space="preserve"> 2 SD&gt;BMI &gt; 1SD more han median  for age</t>
  </si>
  <si>
    <t>overweight</t>
  </si>
  <si>
    <t>surveys indicate that about 43% of &lt;5 year children suffer from sub-clinical undernutrition and about 48% are stunted and 20% re wasted</t>
  </si>
  <si>
    <t>BMI &gt; 2 SD more han median  for age</t>
  </si>
  <si>
    <t>Obese</t>
  </si>
  <si>
    <t>By percentiles</t>
  </si>
  <si>
    <t>By median and SDs</t>
  </si>
  <si>
    <t>25-35%</t>
  </si>
  <si>
    <t>10-30%</t>
  </si>
  <si>
    <t>45%-65%</t>
  </si>
  <si>
    <t>4-18 years</t>
  </si>
  <si>
    <t>30-40%</t>
  </si>
  <si>
    <t>5-20%</t>
  </si>
  <si>
    <t>Children (1-3 years)</t>
  </si>
  <si>
    <t>Recommended food break-up</t>
  </si>
  <si>
    <t>Children</t>
  </si>
  <si>
    <t xml:space="preserve">OUTPUT </t>
  </si>
  <si>
    <t>Final FG rec daily intake</t>
  </si>
  <si>
    <t>Heigh category</t>
  </si>
  <si>
    <t>Height range</t>
  </si>
  <si>
    <t>Weight category  for age &gt;60 monts</t>
  </si>
  <si>
    <t>Weight category  for age &lt;60 monts</t>
  </si>
  <si>
    <t>Weight category Final</t>
  </si>
  <si>
    <t>Weight range</t>
  </si>
  <si>
    <t>If age is less  than/equal to 60 months</t>
  </si>
  <si>
    <t>BMI Range</t>
  </si>
  <si>
    <t>If age is more han 60 months</t>
  </si>
  <si>
    <t>TER or your child</t>
  </si>
  <si>
    <t>TER/kg bd. Wt.</t>
  </si>
  <si>
    <t>TER :Boy</t>
  </si>
  <si>
    <t>Particulars of your child</t>
  </si>
  <si>
    <t>1.7-1.99</t>
  </si>
  <si>
    <t>active or moderately active</t>
  </si>
  <si>
    <t>Average</t>
  </si>
  <si>
    <t>--</t>
  </si>
  <si>
    <t>Men: body wt. (60kg), BMR (1515 kcal)</t>
  </si>
  <si>
    <t>Vigorously active</t>
  </si>
  <si>
    <t>Moderate activity</t>
  </si>
  <si>
    <t>Ref weight</t>
  </si>
  <si>
    <t>Ref weight (95th percentile)</t>
  </si>
  <si>
    <t>AGE ( in completed years)</t>
  </si>
  <si>
    <r>
      <t>T</t>
    </r>
    <r>
      <rPr>
        <b/>
        <sz val="10"/>
        <color rgb="FF000000"/>
        <rFont val="Verdana"/>
        <family val="2"/>
      </rPr>
      <t>ot</t>
    </r>
    <r>
      <rPr>
        <b/>
        <sz val="10"/>
        <color rgb="FF000000"/>
        <rFont val="Verdana"/>
        <family val="2"/>
      </rPr>
      <t>a</t>
    </r>
    <r>
      <rPr>
        <b/>
        <sz val="10"/>
        <color rgb="FF000000"/>
        <rFont val="Verdana"/>
        <family val="2"/>
      </rPr>
      <t>l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</t>
    </r>
    <r>
      <rPr>
        <b/>
        <sz val="10"/>
        <color rgb="FF000000"/>
        <rFont val="Verdana"/>
        <family val="2"/>
      </rPr>
      <t>n</t>
    </r>
    <r>
      <rPr>
        <b/>
        <sz val="10"/>
        <color rgb="FF000000"/>
        <rFont val="Verdana"/>
        <family val="2"/>
      </rPr>
      <t>e</t>
    </r>
    <r>
      <rPr>
        <b/>
        <sz val="10"/>
        <color rgb="FF000000"/>
        <rFont val="Verdana"/>
        <family val="2"/>
      </rPr>
      <t>r</t>
    </r>
    <r>
      <rPr>
        <b/>
        <sz val="10"/>
        <color rgb="FF000000"/>
        <rFont val="Verdana"/>
        <family val="2"/>
      </rPr>
      <t>gy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r</t>
    </r>
    <r>
      <rPr>
        <b/>
        <sz val="10"/>
        <color rgb="FF000000"/>
        <rFont val="Verdana"/>
        <family val="2"/>
      </rPr>
      <t>eq</t>
    </r>
    <r>
      <rPr>
        <b/>
        <sz val="10"/>
        <color rgb="FF000000"/>
        <rFont val="Verdana"/>
        <family val="2"/>
      </rPr>
      <t>u</t>
    </r>
    <r>
      <rPr>
        <b/>
        <sz val="10"/>
        <color rgb="FF000000"/>
        <rFont val="Verdana"/>
        <family val="2"/>
      </rPr>
      <t>i</t>
    </r>
    <r>
      <rPr>
        <b/>
        <sz val="10"/>
        <color rgb="FF000000"/>
        <rFont val="Verdana"/>
        <family val="2"/>
      </rPr>
      <t>r</t>
    </r>
    <r>
      <rPr>
        <b/>
        <sz val="10"/>
        <color rgb="FF000000"/>
        <rFont val="Verdana"/>
        <family val="2"/>
      </rPr>
      <t>em</t>
    </r>
    <r>
      <rPr>
        <b/>
        <sz val="10"/>
        <color rgb="FF000000"/>
        <rFont val="Verdana"/>
        <family val="2"/>
      </rPr>
      <t>e</t>
    </r>
    <r>
      <rPr>
        <b/>
        <sz val="10"/>
        <color rgb="FF000000"/>
        <rFont val="Verdana"/>
        <family val="2"/>
      </rPr>
      <t>n</t>
    </r>
    <r>
      <rPr>
        <b/>
        <sz val="10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f</t>
    </r>
    <r>
      <rPr>
        <b/>
        <sz val="6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(</t>
    </r>
    <r>
      <rPr>
        <b/>
        <sz val="10"/>
        <color rgb="FF000000"/>
        <rFont val="Verdana"/>
        <family val="2"/>
      </rPr>
      <t>k</t>
    </r>
    <r>
      <rPr>
        <b/>
        <sz val="10"/>
        <color rgb="FF000000"/>
        <rFont val="Verdana"/>
        <family val="2"/>
      </rPr>
      <t>ca</t>
    </r>
    <r>
      <rPr>
        <b/>
        <sz val="10"/>
        <color rgb="FF000000"/>
        <rFont val="Verdana"/>
        <family val="2"/>
      </rPr>
      <t>l</t>
    </r>
    <r>
      <rPr>
        <b/>
        <sz val="10"/>
        <color rgb="FF000000"/>
        <rFont val="Verdana"/>
        <family val="2"/>
      </rPr>
      <t>/kg</t>
    </r>
    <r>
      <rPr>
        <b/>
        <sz val="10"/>
        <color rgb="FF000000"/>
        <rFont val="Verdana"/>
        <family val="2"/>
      </rPr>
      <t>/</t>
    </r>
    <r>
      <rPr>
        <b/>
        <sz val="10"/>
        <color rgb="FF000000"/>
        <rFont val="Verdana"/>
        <family val="2"/>
      </rPr>
      <t>d)</t>
    </r>
  </si>
  <si>
    <t>Tables below give TEE as per ideal bodyweights at each age</t>
  </si>
  <si>
    <t>Children Total Energy Requirements (TER)</t>
  </si>
  <si>
    <t>Only if child has completed 6 yrs, ask</t>
  </si>
  <si>
    <t>Gender</t>
  </si>
  <si>
    <t>Drop down</t>
  </si>
  <si>
    <t>Age in years</t>
  </si>
  <si>
    <t>Age in months</t>
  </si>
  <si>
    <t>Your child TER  in multiples of 200</t>
  </si>
  <si>
    <t>Protein requirement/day</t>
  </si>
  <si>
    <r>
      <rPr>
        <sz val="10"/>
        <color rgb="FF000000"/>
        <rFont val="Verdana"/>
        <family val="2"/>
      </rPr>
      <t>B</t>
    </r>
    <r>
      <rPr>
        <sz val="10"/>
        <color rgb="FF000000"/>
        <rFont val="Verdana"/>
        <family val="2"/>
      </rPr>
      <t>o</t>
    </r>
    <r>
      <rPr>
        <sz val="10"/>
        <color rgb="FF000000"/>
        <rFont val="Verdana"/>
        <family val="2"/>
      </rPr>
      <t>ys</t>
    </r>
  </si>
  <si>
    <r>
      <rPr>
        <sz val="10"/>
        <color rgb="FF000000"/>
        <rFont val="Verdana"/>
        <family val="2"/>
      </rPr>
      <t>G</t>
    </r>
    <r>
      <rPr>
        <sz val="10"/>
        <color rgb="FF000000"/>
        <rFont val="Verdana"/>
        <family val="2"/>
      </rPr>
      <t>i</t>
    </r>
    <r>
      <rPr>
        <sz val="10"/>
        <color rgb="FF000000"/>
        <rFont val="Verdana"/>
        <family val="2"/>
      </rPr>
      <t>r</t>
    </r>
    <r>
      <rPr>
        <sz val="10"/>
        <color rgb="FF000000"/>
        <rFont val="Verdana"/>
        <family val="2"/>
      </rPr>
      <t>l</t>
    </r>
    <r>
      <rPr>
        <sz val="10"/>
        <color rgb="FF000000"/>
        <rFont val="Verdana"/>
        <family val="2"/>
      </rPr>
      <t>s</t>
    </r>
  </si>
  <si>
    <t xml:space="preserve">FOR WOMEN </t>
  </si>
  <si>
    <t>Are you pregnant ?</t>
  </si>
  <si>
    <t>yes</t>
  </si>
  <si>
    <t>no</t>
  </si>
  <si>
    <t>If pregnant, What was the first day of your last mensrual period</t>
  </si>
  <si>
    <t>Date</t>
  </si>
  <si>
    <t>What was your pre-pregnancy weight</t>
  </si>
  <si>
    <t>Which trimester are you in?</t>
  </si>
  <si>
    <t>First</t>
  </si>
  <si>
    <t>Second</t>
  </si>
  <si>
    <t>Third</t>
  </si>
  <si>
    <t>Calculation of trimester</t>
  </si>
  <si>
    <t>difference of days/7</t>
  </si>
  <si>
    <t>If&lt;12 weeks: first</t>
  </si>
  <si>
    <t>If &gt;12 weeks but&lt; 28 weeks, second</t>
  </si>
  <si>
    <t>&gt;28 weeks, third</t>
  </si>
  <si>
    <t>Are you breast feeding ?</t>
  </si>
  <si>
    <t>If breast-feeding, how old is your child?</t>
  </si>
  <si>
    <t>6 months or younger</t>
  </si>
  <si>
    <t>older than 6 months</t>
  </si>
  <si>
    <t>Inputs  that should go into all three sheets</t>
  </si>
  <si>
    <t>Are you a child or adult</t>
  </si>
  <si>
    <t>If adult</t>
  </si>
  <si>
    <t>Male or female</t>
  </si>
  <si>
    <t>in years</t>
  </si>
  <si>
    <t>Activity</t>
  </si>
  <si>
    <t>Occupational</t>
  </si>
  <si>
    <t>Combined</t>
  </si>
  <si>
    <t>PRA calculation based on activity</t>
  </si>
  <si>
    <t>If female</t>
  </si>
  <si>
    <t>Pregnant</t>
  </si>
  <si>
    <t>If pregnant</t>
  </si>
  <si>
    <t>Pre pregnancy weight</t>
  </si>
  <si>
    <t>Calculation of trimester based on LMP</t>
  </si>
  <si>
    <t>First day of last menstrual period (LMP)</t>
  </si>
  <si>
    <t>If breast feeding</t>
  </si>
  <si>
    <t xml:space="preserve">child age </t>
  </si>
  <si>
    <t>6 months or less</t>
  </si>
  <si>
    <t>&gt;6 months</t>
  </si>
  <si>
    <t>second</t>
  </si>
  <si>
    <t>Additional calories</t>
  </si>
  <si>
    <t>Breast feeding</t>
  </si>
  <si>
    <t>Your TEE</t>
  </si>
  <si>
    <t>Child or adult</t>
  </si>
  <si>
    <t>Child</t>
  </si>
  <si>
    <t>Adult</t>
  </si>
  <si>
    <t>Your TEE (Adult)</t>
  </si>
  <si>
    <t>TEE man/woman</t>
  </si>
  <si>
    <t>If child, further input till TEE should go in child</t>
  </si>
  <si>
    <t>Activity level input choices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</si>
</sst>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32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FFFFFF"/>
      <name val="Times New Roman"/>
      <family val="1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0"/>
      <color rgb="FF000000"/>
      <name val="Verdana"/>
      <family val="2"/>
    </font>
    <font>
      <sz val="10"/>
      <name val="Calibri"/>
      <family val="2"/>
      <scheme val="minor"/>
    </font>
    <font>
      <b/>
      <sz val="10"/>
      <color rgb="FF000000"/>
      <name val="Verdana"/>
      <family val="2"/>
    </font>
    <font>
      <b/>
      <sz val="6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7D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FFFF"/>
      </patternFill>
    </fill>
    <fill>
      <patternFill patternType="solid">
        <fgColor rgb="FFFFCCCC"/>
      </patternFill>
    </fill>
    <fill>
      <patternFill patternType="solid">
        <fgColor rgb="FFCCFF66"/>
      </patternFill>
    </fill>
    <fill>
      <patternFill patternType="solid">
        <fgColor rgb="FFFFFF6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E35BBE"/>
      </bottom>
      <diagonal/>
    </border>
    <border>
      <left/>
      <right/>
      <top style="thin">
        <color rgb="FF0097DB"/>
      </top>
      <bottom style="thin">
        <color rgb="FF000000"/>
      </bottom>
      <diagonal/>
    </border>
    <border>
      <left/>
      <right/>
      <top/>
      <bottom style="thin">
        <color rgb="FF0097DB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7">
    <xf numFmtId="0" fontId="0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3">
    <xf numFmtId="0" fontId="0" fillId="0" borderId="0" xfId="0"/>
    <xf numFmtId="0" fontId="5" fillId="0" borderId="0" xfId="0" applyFont="1"/>
    <xf numFmtId="0" fontId="6" fillId="0" borderId="0" xfId="4" applyFont="1"/>
    <xf numFmtId="0" fontId="6" fillId="0" borderId="1" xfId="4" applyFont="1" applyBorder="1" applyAlignment="1">
      <alignment horizontal="center" vertical="top"/>
    </xf>
    <xf numFmtId="0" fontId="6" fillId="0" borderId="1" xfId="4" applyFont="1" applyBorder="1" applyAlignment="1">
      <alignment horizontal="left" vertical="top"/>
    </xf>
    <xf numFmtId="0" fontId="6" fillId="0" borderId="0" xfId="4" applyFont="1" applyAlignment="1">
      <alignment wrapText="1"/>
    </xf>
    <xf numFmtId="0" fontId="7" fillId="0" borderId="0" xfId="4" applyFont="1" applyFill="1"/>
    <xf numFmtId="0" fontId="6" fillId="0" borderId="0" xfId="4" applyFont="1" applyFill="1"/>
    <xf numFmtId="0" fontId="6" fillId="0" borderId="0" xfId="4" applyFont="1" applyFill="1" applyAlignment="1">
      <alignment wrapText="1"/>
    </xf>
    <xf numFmtId="0" fontId="6" fillId="0" borderId="0" xfId="4" applyFont="1" applyFill="1" applyAlignment="1">
      <alignment vertical="top"/>
    </xf>
    <xf numFmtId="0" fontId="7" fillId="0" borderId="0" xfId="4" applyFont="1" applyFill="1" applyAlignment="1">
      <alignment wrapText="1"/>
    </xf>
    <xf numFmtId="0" fontId="7" fillId="3" borderId="0" xfId="4" applyFont="1" applyFill="1" applyAlignment="1">
      <alignment wrapText="1"/>
    </xf>
    <xf numFmtId="0" fontId="7" fillId="3" borderId="0" xfId="4" applyFont="1" applyFill="1" applyAlignment="1">
      <alignment vertical="top"/>
    </xf>
    <xf numFmtId="0" fontId="6" fillId="0" borderId="0" xfId="4" applyFont="1" applyAlignment="1"/>
    <xf numFmtId="0" fontId="7" fillId="0" borderId="0" xfId="4" applyFont="1" applyFill="1" applyAlignment="1">
      <alignment vertical="top"/>
    </xf>
    <xf numFmtId="0" fontId="6" fillId="0" borderId="1" xfId="4" applyFont="1" applyBorder="1" applyAlignment="1">
      <alignment horizontal="left" vertical="top" wrapText="1"/>
    </xf>
    <xf numFmtId="0" fontId="7" fillId="0" borderId="1" xfId="4" applyFont="1" applyBorder="1" applyAlignment="1">
      <alignment horizontal="left" vertical="top"/>
    </xf>
    <xf numFmtId="0" fontId="6" fillId="0" borderId="0" xfId="4" applyFont="1" applyAlignment="1">
      <alignment vertical="top"/>
    </xf>
    <xf numFmtId="0" fontId="6" fillId="0" borderId="0" xfId="4" applyFont="1" applyAlignment="1">
      <alignment vertical="top" wrapText="1" readingOrder="1"/>
    </xf>
    <xf numFmtId="0" fontId="6" fillId="0" borderId="0" xfId="4" applyFont="1" applyAlignment="1">
      <alignment horizontal="left" vertical="top" wrapText="1" readingOrder="1"/>
    </xf>
    <xf numFmtId="0" fontId="7" fillId="2" borderId="0" xfId="4" applyFont="1" applyFill="1" applyAlignment="1">
      <alignment vertical="top" wrapText="1"/>
    </xf>
    <xf numFmtId="0" fontId="7" fillId="2" borderId="0" xfId="4" applyFont="1" applyFill="1" applyAlignment="1">
      <alignment vertical="top"/>
    </xf>
    <xf numFmtId="0" fontId="7" fillId="0" borderId="1" xfId="4" applyFont="1" applyBorder="1" applyAlignment="1">
      <alignment horizontal="center" vertical="top"/>
    </xf>
    <xf numFmtId="0" fontId="6" fillId="0" borderId="0" xfId="4" applyFont="1" applyFill="1" applyAlignment="1">
      <alignment horizontal="left" vertical="top" wrapText="1" readingOrder="1"/>
    </xf>
    <xf numFmtId="0" fontId="6" fillId="0" borderId="0" xfId="4" applyFont="1" applyFill="1" applyAlignment="1">
      <alignment vertical="top" wrapText="1"/>
    </xf>
    <xf numFmtId="0" fontId="6" fillId="4" borderId="0" xfId="4" applyFont="1" applyFill="1" applyAlignment="1">
      <alignment horizontal="left" vertical="top" wrapText="1" readingOrder="1"/>
    </xf>
    <xf numFmtId="0" fontId="6" fillId="4" borderId="0" xfId="4" applyFont="1" applyFill="1" applyAlignment="1">
      <alignment vertical="top" wrapText="1"/>
    </xf>
    <xf numFmtId="0" fontId="6" fillId="4" borderId="0" xfId="4" applyFont="1" applyFill="1" applyAlignment="1">
      <alignment vertical="top"/>
    </xf>
    <xf numFmtId="0" fontId="6" fillId="0" borderId="1" xfId="4" applyFont="1" applyFill="1" applyBorder="1" applyAlignment="1">
      <alignment horizontal="center" vertical="top"/>
    </xf>
    <xf numFmtId="0" fontId="6" fillId="0" borderId="1" xfId="4" applyFont="1" applyFill="1" applyBorder="1" applyAlignment="1">
      <alignment horizontal="left" vertical="top"/>
    </xf>
    <xf numFmtId="0" fontId="6" fillId="5" borderId="0" xfId="4" applyFont="1" applyFill="1" applyAlignment="1">
      <alignment horizontal="left" vertical="top" wrapText="1" readingOrder="1"/>
    </xf>
    <xf numFmtId="0" fontId="7" fillId="5" borderId="0" xfId="4" applyFont="1" applyFill="1" applyAlignment="1">
      <alignment vertical="top"/>
    </xf>
    <xf numFmtId="0" fontId="7" fillId="4" borderId="0" xfId="4" applyFont="1" applyFill="1" applyAlignment="1">
      <alignment vertical="top"/>
    </xf>
    <xf numFmtId="0" fontId="6" fillId="0" borderId="0" xfId="4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 wrapText="1"/>
    </xf>
    <xf numFmtId="16" fontId="6" fillId="0" borderId="0" xfId="4" applyNumberFormat="1" applyFont="1" applyFill="1" applyAlignment="1">
      <alignment vertical="top"/>
    </xf>
    <xf numFmtId="0" fontId="7" fillId="0" borderId="2" xfId="4" applyFont="1" applyBorder="1" applyAlignment="1">
      <alignment horizontal="left" vertical="top"/>
    </xf>
    <xf numFmtId="0" fontId="7" fillId="0" borderId="1" xfId="4" applyFont="1" applyBorder="1" applyAlignment="1">
      <alignment horizontal="center" vertical="top" wrapText="1"/>
    </xf>
    <xf numFmtId="0" fontId="6" fillId="0" borderId="0" xfId="11" applyFont="1" applyFill="1" applyAlignment="1">
      <alignment vertical="top"/>
    </xf>
    <xf numFmtId="0" fontId="7" fillId="0" borderId="0" xfId="11" applyFont="1" applyFill="1" applyAlignment="1">
      <alignment vertical="top"/>
    </xf>
    <xf numFmtId="0" fontId="7" fillId="0" borderId="0" xfId="4" applyFont="1" applyFill="1" applyAlignment="1">
      <alignment vertical="top" wrapText="1"/>
    </xf>
    <xf numFmtId="0" fontId="6" fillId="0" borderId="0" xfId="11" applyFont="1" applyFill="1"/>
    <xf numFmtId="0" fontId="6" fillId="6" borderId="0" xfId="11" applyFont="1" applyFill="1"/>
    <xf numFmtId="0" fontId="6" fillId="6" borderId="0" xfId="11" applyFont="1" applyFill="1" applyAlignment="1">
      <alignment vertical="top"/>
    </xf>
    <xf numFmtId="0" fontId="6" fillId="6" borderId="0" xfId="11" applyFont="1" applyFill="1" applyAlignment="1">
      <alignment horizontal="left" vertical="top" wrapText="1" readingOrder="1"/>
    </xf>
    <xf numFmtId="0" fontId="7" fillId="6" borderId="0" xfId="11" applyFont="1" applyFill="1" applyAlignment="1">
      <alignment vertical="top"/>
    </xf>
    <xf numFmtId="0" fontId="7" fillId="0" borderId="2" xfId="4" applyFont="1" applyBorder="1" applyAlignment="1">
      <alignment horizontal="center" vertical="top" wrapText="1"/>
    </xf>
    <xf numFmtId="0" fontId="6" fillId="0" borderId="0" xfId="11" applyFont="1" applyAlignment="1">
      <alignment vertical="top"/>
    </xf>
    <xf numFmtId="0" fontId="7" fillId="7" borderId="0" xfId="11" applyFont="1" applyFill="1" applyAlignment="1">
      <alignment vertical="top"/>
    </xf>
    <xf numFmtId="1" fontId="6" fillId="0" borderId="0" xfId="4" applyNumberFormat="1" applyFont="1" applyFill="1" applyAlignment="1">
      <alignment vertical="top"/>
    </xf>
    <xf numFmtId="0" fontId="6" fillId="0" borderId="0" xfId="4" applyFont="1" applyBorder="1" applyAlignment="1">
      <alignment horizontal="center" vertical="top"/>
    </xf>
    <xf numFmtId="0" fontId="6" fillId="0" borderId="0" xfId="4" applyFont="1" applyBorder="1" applyAlignment="1">
      <alignment horizontal="left" vertical="top"/>
    </xf>
    <xf numFmtId="0" fontId="6" fillId="0" borderId="0" xfId="4" applyFont="1" applyBorder="1" applyAlignment="1">
      <alignment horizontal="left" vertical="top" wrapText="1"/>
    </xf>
    <xf numFmtId="0" fontId="6" fillId="3" borderId="0" xfId="4" applyFont="1" applyFill="1" applyAlignment="1">
      <alignment vertical="top"/>
    </xf>
    <xf numFmtId="12" fontId="6" fillId="0" borderId="0" xfId="4" applyNumberFormat="1" applyFont="1" applyAlignment="1">
      <alignment vertical="top"/>
    </xf>
    <xf numFmtId="2" fontId="6" fillId="0" borderId="0" xfId="1" applyNumberFormat="1" applyFont="1" applyAlignment="1">
      <alignment vertical="top"/>
    </xf>
    <xf numFmtId="165" fontId="6" fillId="0" borderId="0" xfId="1" applyNumberFormat="1" applyFont="1" applyFill="1" applyAlignment="1">
      <alignment vertical="top"/>
    </xf>
    <xf numFmtId="165" fontId="7" fillId="2" borderId="0" xfId="1" applyNumberFormat="1" applyFont="1" applyFill="1" applyAlignment="1">
      <alignment vertical="top"/>
    </xf>
    <xf numFmtId="0" fontId="10" fillId="8" borderId="3" xfId="0" applyFont="1" applyFill="1" applyBorder="1" applyAlignment="1">
      <alignment horizontal="left" vertical="center" wrapText="1" readingOrder="1"/>
    </xf>
    <xf numFmtId="0" fontId="10" fillId="8" borderId="4" xfId="0" applyFont="1" applyFill="1" applyBorder="1" applyAlignment="1">
      <alignment horizontal="left" vertical="center" wrapText="1" readingOrder="1"/>
    </xf>
    <xf numFmtId="0" fontId="11" fillId="8" borderId="5" xfId="0" applyFont="1" applyFill="1" applyBorder="1" applyAlignment="1">
      <alignment horizontal="left" vertical="center" wrapText="1" readingOrder="1"/>
    </xf>
    <xf numFmtId="43" fontId="7" fillId="2" borderId="0" xfId="1" applyFont="1" applyFill="1" applyAlignment="1">
      <alignment vertical="top"/>
    </xf>
    <xf numFmtId="43" fontId="7" fillId="2" borderId="0" xfId="1" applyFont="1" applyFill="1" applyAlignment="1">
      <alignment horizontal="center" vertical="top"/>
    </xf>
    <xf numFmtId="43" fontId="6" fillId="4" borderId="0" xfId="1" applyFont="1" applyFill="1" applyAlignment="1">
      <alignment vertical="top"/>
    </xf>
    <xf numFmtId="0" fontId="6" fillId="4" borderId="0" xfId="4" applyFont="1" applyFill="1"/>
    <xf numFmtId="0" fontId="12" fillId="2" borderId="0" xfId="4" applyFont="1" applyFill="1"/>
    <xf numFmtId="0" fontId="7" fillId="4" borderId="0" xfId="4" applyFont="1" applyFill="1"/>
    <xf numFmtId="0" fontId="4" fillId="0" borderId="0" xfId="4"/>
    <xf numFmtId="0" fontId="13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top"/>
    </xf>
    <xf numFmtId="0" fontId="14" fillId="0" borderId="7" xfId="0" applyFont="1" applyBorder="1" applyAlignment="1">
      <alignment horizontal="center" vertical="top"/>
    </xf>
    <xf numFmtId="0" fontId="13" fillId="0" borderId="8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right" vertical="top"/>
    </xf>
    <xf numFmtId="0" fontId="15" fillId="10" borderId="7" xfId="0" applyFont="1" applyFill="1" applyBorder="1" applyAlignment="1">
      <alignment horizontal="left" vertical="top"/>
    </xf>
    <xf numFmtId="0" fontId="15" fillId="10" borderId="9" xfId="0" applyFont="1" applyFill="1" applyBorder="1" applyAlignment="1">
      <alignment horizontal="left" vertical="top"/>
    </xf>
    <xf numFmtId="0" fontId="4" fillId="9" borderId="0" xfId="4" applyFill="1"/>
    <xf numFmtId="0" fontId="0" fillId="9" borderId="0" xfId="4" applyFont="1" applyFill="1"/>
    <xf numFmtId="0" fontId="4" fillId="11" borderId="0" xfId="4" applyFill="1"/>
    <xf numFmtId="0" fontId="0" fillId="11" borderId="0" xfId="4" applyFont="1" applyFill="1"/>
    <xf numFmtId="0" fontId="4" fillId="12" borderId="0" xfId="4" applyFill="1"/>
    <xf numFmtId="0" fontId="5" fillId="12" borderId="0" xfId="4" applyFont="1" applyFill="1"/>
    <xf numFmtId="0" fontId="13" fillId="0" borderId="8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4" fillId="0" borderId="6" xfId="0" applyFont="1" applyBorder="1" applyAlignment="1">
      <alignment horizontal="center" vertical="top"/>
    </xf>
    <xf numFmtId="0" fontId="16" fillId="0" borderId="0" xfId="4" applyFont="1" applyFill="1" applyBorder="1" applyAlignment="1">
      <alignment horizontal="left" vertical="top"/>
    </xf>
    <xf numFmtId="0" fontId="4" fillId="0" borderId="0" xfId="4" applyFill="1" applyBorder="1"/>
    <xf numFmtId="0" fontId="16" fillId="0" borderId="1" xfId="4" applyFont="1" applyBorder="1" applyAlignment="1">
      <alignment horizontal="center" vertical="top"/>
    </xf>
    <xf numFmtId="0" fontId="16" fillId="13" borderId="1" xfId="4" applyFont="1" applyFill="1" applyBorder="1" applyAlignment="1">
      <alignment horizontal="center" vertical="top"/>
    </xf>
    <xf numFmtId="0" fontId="16" fillId="14" borderId="1" xfId="4" applyFont="1" applyFill="1" applyBorder="1" applyAlignment="1">
      <alignment horizontal="center" vertical="top"/>
    </xf>
    <xf numFmtId="0" fontId="16" fillId="0" borderId="0" xfId="4" applyFont="1" applyFill="1" applyBorder="1" applyAlignment="1">
      <alignment horizontal="right" vertical="top"/>
    </xf>
    <xf numFmtId="0" fontId="17" fillId="0" borderId="0" xfId="4" applyFont="1" applyFill="1" applyBorder="1" applyAlignment="1">
      <alignment horizontal="left" vertical="top" wrapText="1"/>
    </xf>
    <xf numFmtId="0" fontId="17" fillId="0" borderId="0" xfId="4" applyFont="1" applyFill="1" applyBorder="1" applyAlignment="1">
      <alignment horizontal="center" vertical="top" wrapText="1"/>
    </xf>
    <xf numFmtId="0" fontId="0" fillId="0" borderId="0" xfId="4" applyFont="1"/>
    <xf numFmtId="0" fontId="17" fillId="15" borderId="1" xfId="4" applyFont="1" applyFill="1" applyBorder="1" applyAlignment="1">
      <alignment horizontal="left" vertical="top" wrapText="1"/>
    </xf>
    <xf numFmtId="0" fontId="17" fillId="15" borderId="1" xfId="4" applyFont="1" applyFill="1" applyBorder="1" applyAlignment="1">
      <alignment horizontal="center" vertical="top" wrapText="1"/>
    </xf>
    <xf numFmtId="0" fontId="17" fillId="13" borderId="1" xfId="4" applyFont="1" applyFill="1" applyBorder="1" applyAlignment="1">
      <alignment horizontal="left" vertical="top" wrapText="1"/>
    </xf>
    <xf numFmtId="0" fontId="17" fillId="0" borderId="0" xfId="4" applyFont="1" applyFill="1" applyBorder="1" applyAlignment="1">
      <alignment horizontal="center" vertical="top"/>
    </xf>
    <xf numFmtId="0" fontId="17" fillId="15" borderId="2" xfId="4" applyFont="1" applyFill="1" applyBorder="1" applyAlignment="1">
      <alignment horizontal="center" vertical="top"/>
    </xf>
    <xf numFmtId="0" fontId="4" fillId="0" borderId="0" xfId="4" applyBorder="1" applyAlignment="1">
      <alignment horizontal="left" vertical="top"/>
    </xf>
    <xf numFmtId="0" fontId="4" fillId="16" borderId="0" xfId="4" applyFill="1" applyBorder="1" applyAlignment="1">
      <alignment horizontal="left" vertical="top"/>
    </xf>
    <xf numFmtId="0" fontId="18" fillId="0" borderId="0" xfId="4" applyFont="1" applyFill="1" applyBorder="1" applyAlignment="1">
      <alignment horizontal="center" vertical="top"/>
    </xf>
    <xf numFmtId="0" fontId="18" fillId="0" borderId="0" xfId="4" applyFont="1" applyFill="1" applyBorder="1" applyAlignment="1">
      <alignment horizontal="left" vertical="top"/>
    </xf>
    <xf numFmtId="0" fontId="18" fillId="16" borderId="2" xfId="4" applyFont="1" applyFill="1" applyBorder="1" applyAlignment="1">
      <alignment horizontal="center" vertical="top"/>
    </xf>
    <xf numFmtId="0" fontId="18" fillId="16" borderId="1" xfId="4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19" fillId="16" borderId="1" xfId="4" applyFont="1" applyFill="1" applyBorder="1" applyAlignment="1">
      <alignment horizontal="left" vertical="top" wrapText="1"/>
    </xf>
    <xf numFmtId="0" fontId="4" fillId="17" borderId="0" xfId="4" applyFill="1"/>
    <xf numFmtId="0" fontId="4" fillId="2" borderId="0" xfId="4" applyFill="1"/>
    <xf numFmtId="0" fontId="0" fillId="2" borderId="0" xfId="4" applyFont="1" applyFill="1" applyAlignment="1">
      <alignment wrapText="1"/>
    </xf>
    <xf numFmtId="0" fontId="19" fillId="2" borderId="1" xfId="4" applyFont="1" applyFill="1" applyBorder="1" applyAlignment="1">
      <alignment horizontal="left" vertical="top"/>
    </xf>
    <xf numFmtId="0" fontId="4" fillId="17" borderId="0" xfId="4" applyFill="1" applyAlignment="1">
      <alignment wrapText="1"/>
    </xf>
    <xf numFmtId="0" fontId="4" fillId="17" borderId="6" xfId="4" applyFill="1" applyBorder="1" applyAlignment="1">
      <alignment horizontal="left" vertical="top"/>
    </xf>
    <xf numFmtId="0" fontId="0" fillId="17" borderId="0" xfId="4" applyFont="1" applyFill="1"/>
    <xf numFmtId="0" fontId="5" fillId="17" borderId="0" xfId="4" applyFont="1" applyFill="1"/>
    <xf numFmtId="0" fontId="2" fillId="0" borderId="0" xfId="12"/>
    <xf numFmtId="0" fontId="2" fillId="0" borderId="0" xfId="12" applyFill="1"/>
    <xf numFmtId="165" fontId="6" fillId="0" borderId="0" xfId="1" applyNumberFormat="1" applyFont="1" applyFill="1"/>
    <xf numFmtId="0" fontId="7" fillId="0" borderId="0" xfId="4" applyFont="1"/>
    <xf numFmtId="0" fontId="3" fillId="0" borderId="0" xfId="12" applyFont="1"/>
    <xf numFmtId="0" fontId="5" fillId="0" borderId="0" xfId="4" applyFont="1" applyFill="1" applyAlignment="1"/>
    <xf numFmtId="165" fontId="0" fillId="0" borderId="0" xfId="1" applyNumberFormat="1" applyFont="1" applyFill="1" applyAlignment="1">
      <alignment vertical="top"/>
    </xf>
    <xf numFmtId="0" fontId="4" fillId="0" borderId="0" xfId="4" applyFill="1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1" fillId="17" borderId="0" xfId="4" applyFont="1" applyFill="1"/>
    <xf numFmtId="0" fontId="8" fillId="18" borderId="0" xfId="4" applyFont="1" applyFill="1"/>
    <xf numFmtId="0" fontId="22" fillId="0" borderId="0" xfId="4" applyFont="1" applyBorder="1" applyAlignment="1">
      <alignment horizontal="left" vertical="top"/>
    </xf>
    <xf numFmtId="0" fontId="22" fillId="0" borderId="0" xfId="4" applyFont="1" applyFill="1" applyBorder="1" applyAlignment="1">
      <alignment horizontal="left" vertical="top"/>
    </xf>
    <xf numFmtId="0" fontId="23" fillId="19" borderId="0" xfId="4" applyFont="1" applyFill="1"/>
    <xf numFmtId="0" fontId="6" fillId="19" borderId="0" xfId="4" applyFont="1" applyFill="1"/>
    <xf numFmtId="0" fontId="2" fillId="19" borderId="0" xfId="12" applyFill="1"/>
    <xf numFmtId="1" fontId="6" fillId="4" borderId="0" xfId="4" applyNumberFormat="1" applyFont="1" applyFill="1"/>
    <xf numFmtId="0" fontId="6" fillId="20" borderId="0" xfId="4" applyFont="1" applyFill="1"/>
    <xf numFmtId="0" fontId="6" fillId="0" borderId="0" xfId="4" applyFont="1" applyFill="1" applyBorder="1"/>
    <xf numFmtId="0" fontId="6" fillId="5" borderId="0" xfId="4" applyFont="1" applyFill="1"/>
    <xf numFmtId="1" fontId="6" fillId="0" borderId="0" xfId="4" applyNumberFormat="1" applyFont="1" applyFill="1"/>
    <xf numFmtId="0" fontId="22" fillId="5" borderId="0" xfId="4" applyFont="1" applyFill="1" applyBorder="1" applyAlignment="1">
      <alignment horizontal="right" vertical="top"/>
    </xf>
    <xf numFmtId="0" fontId="22" fillId="5" borderId="0" xfId="4" applyFont="1" applyFill="1" applyBorder="1" applyAlignment="1">
      <alignment horizontal="center" vertical="top"/>
    </xf>
    <xf numFmtId="0" fontId="6" fillId="5" borderId="0" xfId="4" applyFont="1" applyFill="1" applyBorder="1"/>
    <xf numFmtId="0" fontId="6" fillId="5" borderId="0" xfId="4" applyFont="1" applyFill="1" applyBorder="1" applyAlignment="1">
      <alignment horizontal="right"/>
    </xf>
    <xf numFmtId="0" fontId="7" fillId="5" borderId="0" xfId="4" applyFont="1" applyFill="1" applyBorder="1"/>
    <xf numFmtId="0" fontId="7" fillId="5" borderId="0" xfId="4" applyFont="1" applyFill="1"/>
    <xf numFmtId="0" fontId="7" fillId="5" borderId="0" xfId="4" applyFont="1" applyFill="1" applyBorder="1" applyAlignment="1">
      <alignment vertical="top" wrapText="1"/>
    </xf>
    <xf numFmtId="0" fontId="12" fillId="0" borderId="0" xfId="4" applyFont="1" applyFill="1" applyBorder="1"/>
    <xf numFmtId="0" fontId="12" fillId="0" borderId="0" xfId="4" applyFont="1" applyFill="1"/>
    <xf numFmtId="0" fontId="12" fillId="5" borderId="0" xfId="4" applyFont="1" applyFill="1" applyBorder="1"/>
    <xf numFmtId="0" fontId="0" fillId="4" borderId="0" xfId="0" applyFill="1"/>
    <xf numFmtId="0" fontId="5" fillId="4" borderId="0" xfId="0" applyFont="1" applyFill="1"/>
    <xf numFmtId="0" fontId="5" fillId="21" borderId="0" xfId="0" applyFont="1" applyFill="1"/>
    <xf numFmtId="1" fontId="0" fillId="21" borderId="0" xfId="0" applyNumberFormat="1" applyFill="1"/>
    <xf numFmtId="0" fontId="0" fillId="21" borderId="0" xfId="0" applyFill="1"/>
    <xf numFmtId="0" fontId="22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1" fillId="0" borderId="0" xfId="12" applyFont="1"/>
    <xf numFmtId="0" fontId="22" fillId="0" borderId="11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top"/>
    </xf>
    <xf numFmtId="0" fontId="0" fillId="0" borderId="0" xfId="0" applyFill="1"/>
    <xf numFmtId="0" fontId="6" fillId="0" borderId="0" xfId="4" applyFont="1" applyFill="1" applyAlignment="1">
      <alignment horizontal="left" vertical="top" wrapText="1"/>
    </xf>
    <xf numFmtId="0" fontId="26" fillId="0" borderId="0" xfId="0" applyFont="1" applyFill="1"/>
    <xf numFmtId="0" fontId="27" fillId="4" borderId="0" xfId="4" applyFont="1" applyFill="1" applyAlignment="1">
      <alignment vertical="top"/>
    </xf>
    <xf numFmtId="0" fontId="28" fillId="0" borderId="0" xfId="4" applyFont="1" applyFill="1" applyAlignment="1">
      <alignment vertical="top" wrapText="1"/>
    </xf>
    <xf numFmtId="0" fontId="28" fillId="0" borderId="0" xfId="4" applyFont="1" applyFill="1" applyAlignment="1">
      <alignment horizontal="left" vertical="top" wrapText="1"/>
    </xf>
    <xf numFmtId="0" fontId="27" fillId="2" borderId="0" xfId="4" applyFont="1" applyFill="1" applyAlignment="1">
      <alignment vertical="top" wrapText="1"/>
    </xf>
    <xf numFmtId="164" fontId="6" fillId="0" borderId="0" xfId="4" applyNumberFormat="1" applyFont="1"/>
    <xf numFmtId="2" fontId="6" fillId="0" borderId="0" xfId="4" applyNumberFormat="1" applyFont="1" applyFill="1"/>
    <xf numFmtId="0" fontId="29" fillId="23" borderId="0" xfId="4" applyFont="1" applyFill="1" applyAlignment="1">
      <alignment vertical="top"/>
    </xf>
    <xf numFmtId="0" fontId="30" fillId="23" borderId="0" xfId="0" applyFont="1" applyFill="1" applyAlignment="1">
      <alignment wrapText="1"/>
    </xf>
    <xf numFmtId="0" fontId="23" fillId="22" borderId="0" xfId="4" applyFont="1" applyFill="1" applyAlignment="1">
      <alignment vertical="top"/>
    </xf>
    <xf numFmtId="164" fontId="23" fillId="22" borderId="0" xfId="1" applyNumberFormat="1" applyFont="1" applyFill="1"/>
    <xf numFmtId="164" fontId="31" fillId="22" borderId="0" xfId="4" applyNumberFormat="1" applyFont="1" applyFill="1" applyAlignment="1">
      <alignment wrapText="1"/>
    </xf>
    <xf numFmtId="0" fontId="9" fillId="23" borderId="0" xfId="4" applyFont="1" applyFill="1" applyAlignment="1">
      <alignment wrapText="1"/>
    </xf>
    <xf numFmtId="0" fontId="7" fillId="19" borderId="0" xfId="4" applyFont="1" applyFill="1" applyAlignment="1">
      <alignment horizontal="left"/>
    </xf>
    <xf numFmtId="0" fontId="24" fillId="5" borderId="0" xfId="4" applyFont="1" applyFill="1" applyBorder="1" applyAlignment="1">
      <alignment horizontal="center" vertical="top" wrapText="1"/>
    </xf>
    <xf numFmtId="0" fontId="12" fillId="4" borderId="0" xfId="4" applyFont="1" applyFill="1" applyAlignment="1">
      <alignment horizontal="center"/>
    </xf>
  </cellXfs>
  <cellStyles count="17">
    <cellStyle name="Comma 2" xfId="1"/>
    <cellStyle name="Comma 3" xfId="2"/>
    <cellStyle name="Comma 3 2" xfId="3"/>
    <cellStyle name="Normal" xfId="0" builtinId="0"/>
    <cellStyle name="Normal 2" xfId="4"/>
    <cellStyle name="Normal 3" xfId="5"/>
    <cellStyle name="Normal 3 2" xfId="6"/>
    <cellStyle name="Normal 3 3" xfId="7"/>
    <cellStyle name="Normal 4" xfId="8"/>
    <cellStyle name="Normal 4 2" xfId="9"/>
    <cellStyle name="Normal 4 3" xfId="10"/>
    <cellStyle name="Normal 5" xfId="11"/>
    <cellStyle name="Normal 5 2" xfId="12"/>
    <cellStyle name="Normal 6" xfId="13"/>
    <cellStyle name="Percent 2" xfId="14"/>
    <cellStyle name="Percent 2 2" xfId="15"/>
    <cellStyle name="Percent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showFormulas="1" topLeftCell="E1" workbookViewId="0">
      <selection activeCell="L4" sqref="L4"/>
    </sheetView>
  </sheetViews>
  <sheetFormatPr defaultRowHeight="15"/>
  <cols>
    <col min="1" max="1" width="9.140625" style="67"/>
    <col min="2" max="2" width="21.140625" style="67" customWidth="1"/>
    <col min="3" max="3" width="26.42578125" style="67" customWidth="1"/>
    <col min="4" max="4" width="16.5703125" style="67" customWidth="1"/>
    <col min="5" max="5" width="8.42578125" style="67" customWidth="1"/>
    <col min="6" max="6" width="9.28515625" style="67" customWidth="1"/>
    <col min="7" max="7" width="9.5703125" style="67" customWidth="1"/>
    <col min="8" max="8" width="16.42578125" style="67" customWidth="1"/>
    <col min="9" max="16384" width="9.140625" style="67"/>
  </cols>
  <sheetData>
    <row r="1" spans="1:15">
      <c r="B1" s="113"/>
      <c r="C1" s="120" t="s">
        <v>168</v>
      </c>
      <c r="D1" s="120" t="s">
        <v>167</v>
      </c>
      <c r="E1" s="113"/>
      <c r="F1" s="113"/>
      <c r="G1" s="113"/>
      <c r="H1" s="113"/>
    </row>
    <row r="2" spans="1:15">
      <c r="B2" s="113" t="s">
        <v>166</v>
      </c>
      <c r="C2" s="113"/>
      <c r="D2" s="119" t="s">
        <v>165</v>
      </c>
      <c r="E2" s="113"/>
      <c r="F2" s="113"/>
      <c r="G2" s="113"/>
      <c r="H2" s="113"/>
      <c r="I2" s="67" t="s">
        <v>164</v>
      </c>
    </row>
    <row r="3" spans="1:15">
      <c r="B3" s="113" t="s">
        <v>163</v>
      </c>
      <c r="C3" s="113"/>
      <c r="D3" s="119" t="s">
        <v>162</v>
      </c>
      <c r="E3" s="113"/>
      <c r="F3" s="113"/>
      <c r="G3" s="113"/>
      <c r="H3" s="113"/>
      <c r="I3" s="67" t="s">
        <v>161</v>
      </c>
    </row>
    <row r="4" spans="1:15">
      <c r="B4" s="113" t="s">
        <v>160</v>
      </c>
      <c r="C4" s="113"/>
      <c r="D4" s="119" t="s">
        <v>159</v>
      </c>
      <c r="E4" s="113"/>
      <c r="F4" s="113"/>
      <c r="G4" s="113"/>
      <c r="H4" s="113"/>
    </row>
    <row r="5" spans="1:15" ht="45">
      <c r="B5" s="113" t="s">
        <v>100</v>
      </c>
      <c r="C5" s="117" t="s">
        <v>158</v>
      </c>
      <c r="D5" s="119" t="s">
        <v>157</v>
      </c>
      <c r="E5" s="113"/>
      <c r="F5" s="113"/>
      <c r="G5" s="113"/>
      <c r="H5" s="113"/>
    </row>
    <row r="6" spans="1:15" ht="45">
      <c r="B6" s="118" t="s">
        <v>156</v>
      </c>
      <c r="C6" s="117" t="s">
        <v>155</v>
      </c>
      <c r="D6" s="113"/>
      <c r="E6" s="113"/>
      <c r="F6" s="113"/>
      <c r="G6" s="113"/>
      <c r="H6" s="113"/>
    </row>
    <row r="7" spans="1:15">
      <c r="A7" s="114"/>
      <c r="B7" s="116" t="s">
        <v>154</v>
      </c>
      <c r="C7" s="115"/>
      <c r="D7" s="114"/>
      <c r="E7" s="114"/>
      <c r="F7" s="114"/>
      <c r="G7" s="114"/>
      <c r="H7" s="113"/>
    </row>
    <row r="8" spans="1:15" ht="21.95" customHeight="1">
      <c r="A8" s="112"/>
      <c r="B8" s="104" t="s">
        <v>143</v>
      </c>
      <c r="C8" s="104"/>
      <c r="D8" s="104"/>
      <c r="E8" s="104"/>
      <c r="I8" s="104" t="s">
        <v>142</v>
      </c>
      <c r="J8" s="104"/>
      <c r="K8" s="104"/>
      <c r="L8" s="104"/>
      <c r="M8" s="103"/>
      <c r="N8" s="92"/>
      <c r="O8" s="103"/>
    </row>
    <row r="9" spans="1:15" ht="21.6" customHeight="1">
      <c r="A9" s="112" t="s">
        <v>153</v>
      </c>
      <c r="B9" s="80" t="s">
        <v>140</v>
      </c>
      <c r="C9" s="80" t="s">
        <v>139</v>
      </c>
      <c r="D9" s="80" t="s">
        <v>138</v>
      </c>
      <c r="E9" s="80" t="s">
        <v>137</v>
      </c>
      <c r="F9" s="80" t="s">
        <v>136</v>
      </c>
      <c r="G9" s="80" t="s">
        <v>135</v>
      </c>
      <c r="H9" s="80" t="s">
        <v>134</v>
      </c>
      <c r="I9" s="80" t="s">
        <v>140</v>
      </c>
      <c r="J9" s="80" t="s">
        <v>139</v>
      </c>
      <c r="K9" s="80" t="s">
        <v>138</v>
      </c>
      <c r="L9" s="80" t="s">
        <v>137</v>
      </c>
      <c r="M9" s="80" t="s">
        <v>136</v>
      </c>
      <c r="N9" s="80" t="s">
        <v>135</v>
      </c>
      <c r="O9" s="80" t="s">
        <v>134</v>
      </c>
    </row>
    <row r="10" spans="1:15" ht="15.2" customHeight="1">
      <c r="A10" s="110">
        <v>61</v>
      </c>
      <c r="B10">
        <v>12.1</v>
      </c>
      <c r="C10">
        <v>13</v>
      </c>
      <c r="D10">
        <v>14.1</v>
      </c>
      <c r="E10">
        <v>15.3</v>
      </c>
      <c r="F10">
        <v>16.7</v>
      </c>
      <c r="G10">
        <v>18.3</v>
      </c>
      <c r="H10">
        <v>20.399999999999999</v>
      </c>
      <c r="I10">
        <v>11.8</v>
      </c>
      <c r="J10">
        <v>12.7</v>
      </c>
      <c r="K10">
        <v>13.9</v>
      </c>
      <c r="L10">
        <v>15.2</v>
      </c>
      <c r="M10">
        <v>16.899999999999999</v>
      </c>
      <c r="N10">
        <v>18.899999999999999</v>
      </c>
      <c r="O10">
        <v>21.3</v>
      </c>
    </row>
    <row r="11" spans="1:15" ht="12.4" customHeight="1">
      <c r="A11" s="110">
        <v>62</v>
      </c>
      <c r="B11">
        <v>12.1</v>
      </c>
      <c r="C11">
        <v>13</v>
      </c>
      <c r="D11">
        <v>14.1</v>
      </c>
      <c r="E11">
        <v>15.3</v>
      </c>
      <c r="F11">
        <v>16.7</v>
      </c>
      <c r="G11">
        <v>18.3</v>
      </c>
      <c r="H11">
        <v>20.399999999999999</v>
      </c>
      <c r="I11">
        <v>11.8</v>
      </c>
      <c r="J11">
        <v>12.7</v>
      </c>
      <c r="K11">
        <v>13.9</v>
      </c>
      <c r="L11">
        <v>15.2</v>
      </c>
      <c r="M11">
        <v>16.899999999999999</v>
      </c>
      <c r="N11">
        <v>18.899999999999999</v>
      </c>
      <c r="O11">
        <v>21.4</v>
      </c>
    </row>
    <row r="12" spans="1:15" ht="12.75" customHeight="1">
      <c r="A12" s="110">
        <v>63</v>
      </c>
      <c r="B12">
        <v>12.1</v>
      </c>
      <c r="C12">
        <v>13</v>
      </c>
      <c r="D12">
        <v>14.1</v>
      </c>
      <c r="E12">
        <v>15.3</v>
      </c>
      <c r="F12">
        <v>16.7</v>
      </c>
      <c r="G12">
        <v>18.3</v>
      </c>
      <c r="H12">
        <v>20.399999999999999</v>
      </c>
      <c r="I12">
        <v>11.8</v>
      </c>
      <c r="J12">
        <v>12.7</v>
      </c>
      <c r="K12">
        <v>13.9</v>
      </c>
      <c r="L12">
        <v>15.2</v>
      </c>
      <c r="M12">
        <v>16.899999999999999</v>
      </c>
      <c r="N12">
        <v>18.899999999999999</v>
      </c>
      <c r="O12">
        <v>21.5</v>
      </c>
    </row>
    <row r="13" spans="1:15" ht="12.4" customHeight="1">
      <c r="A13" s="110">
        <v>64</v>
      </c>
      <c r="B13">
        <v>12.1</v>
      </c>
      <c r="C13">
        <v>13</v>
      </c>
      <c r="D13">
        <v>14.1</v>
      </c>
      <c r="E13">
        <v>15.3</v>
      </c>
      <c r="F13">
        <v>16.7</v>
      </c>
      <c r="G13">
        <v>18.3</v>
      </c>
      <c r="H13">
        <v>20.399999999999999</v>
      </c>
      <c r="I13">
        <v>11.8</v>
      </c>
      <c r="J13">
        <v>12.7</v>
      </c>
      <c r="K13">
        <v>13.9</v>
      </c>
      <c r="L13">
        <v>15.2</v>
      </c>
      <c r="M13">
        <v>16.899999999999999</v>
      </c>
      <c r="N13">
        <v>18.899999999999999</v>
      </c>
      <c r="O13">
        <v>21.5</v>
      </c>
    </row>
    <row r="14" spans="1:15" ht="13.15" customHeight="1">
      <c r="A14" s="110">
        <v>65</v>
      </c>
      <c r="B14">
        <v>12.1</v>
      </c>
      <c r="C14">
        <v>13</v>
      </c>
      <c r="D14">
        <v>14.1</v>
      </c>
      <c r="E14">
        <v>15.3</v>
      </c>
      <c r="F14">
        <v>16.7</v>
      </c>
      <c r="G14">
        <v>18.3</v>
      </c>
      <c r="H14">
        <v>20.399999999999999</v>
      </c>
      <c r="I14">
        <v>11.8</v>
      </c>
      <c r="J14">
        <v>12.7</v>
      </c>
      <c r="K14">
        <v>13.9</v>
      </c>
      <c r="L14">
        <v>15.2</v>
      </c>
      <c r="M14">
        <v>16.899999999999999</v>
      </c>
      <c r="N14">
        <v>19</v>
      </c>
      <c r="O14">
        <v>21.6</v>
      </c>
    </row>
    <row r="15" spans="1:15" ht="12.75" customHeight="1">
      <c r="A15" s="110">
        <v>66</v>
      </c>
      <c r="B15" s="78">
        <v>12.1</v>
      </c>
      <c r="C15" s="78">
        <v>13</v>
      </c>
      <c r="D15" s="78">
        <v>14.1</v>
      </c>
      <c r="E15" s="78">
        <v>15.3</v>
      </c>
      <c r="F15" s="78">
        <v>16.7</v>
      </c>
      <c r="G15" s="78">
        <v>18.399999999999999</v>
      </c>
      <c r="H15" s="68">
        <v>20.399999999999999</v>
      </c>
      <c r="I15" s="78">
        <v>11.7</v>
      </c>
      <c r="J15" s="78">
        <v>12.7</v>
      </c>
      <c r="K15" s="78">
        <v>13.9</v>
      </c>
      <c r="L15" s="78">
        <v>15.2</v>
      </c>
      <c r="M15" s="78">
        <v>16.899999999999999</v>
      </c>
      <c r="N15" s="78">
        <v>19</v>
      </c>
      <c r="O15" s="68">
        <v>21.7</v>
      </c>
    </row>
    <row r="16" spans="1:15" ht="12.4" customHeight="1">
      <c r="A16" s="110">
        <v>67</v>
      </c>
      <c r="B16" s="78">
        <v>12.1</v>
      </c>
      <c r="C16" s="78">
        <v>13</v>
      </c>
      <c r="D16" s="78">
        <v>14.1</v>
      </c>
      <c r="E16" s="78">
        <v>15.3</v>
      </c>
      <c r="F16" s="78">
        <v>16.7</v>
      </c>
      <c r="G16" s="78">
        <v>18.399999999999999</v>
      </c>
      <c r="H16" s="68">
        <v>20.399999999999999</v>
      </c>
      <c r="I16" s="78">
        <v>11.7</v>
      </c>
      <c r="J16" s="78">
        <v>12.7</v>
      </c>
      <c r="K16" s="78">
        <v>13.9</v>
      </c>
      <c r="L16" s="78">
        <v>15.2</v>
      </c>
      <c r="M16" s="78">
        <v>16.899999999999999</v>
      </c>
      <c r="N16" s="78">
        <v>19</v>
      </c>
      <c r="O16" s="68">
        <v>21.7</v>
      </c>
    </row>
    <row r="17" spans="1:15" ht="12.4" customHeight="1">
      <c r="A17" s="110">
        <v>68</v>
      </c>
      <c r="B17" s="78">
        <v>12.1</v>
      </c>
      <c r="C17" s="78">
        <v>13</v>
      </c>
      <c r="D17" s="78">
        <v>14.1</v>
      </c>
      <c r="E17" s="78">
        <v>15.3</v>
      </c>
      <c r="F17" s="78">
        <v>16.7</v>
      </c>
      <c r="G17" s="78">
        <v>18.399999999999999</v>
      </c>
      <c r="H17" s="68">
        <v>20.5</v>
      </c>
      <c r="I17" s="78">
        <v>11.7</v>
      </c>
      <c r="J17" s="78">
        <v>12.7</v>
      </c>
      <c r="K17" s="78">
        <v>13.9</v>
      </c>
      <c r="L17" s="78">
        <v>15.3</v>
      </c>
      <c r="M17" s="78">
        <v>17</v>
      </c>
      <c r="N17" s="78">
        <v>19.100000000000001</v>
      </c>
      <c r="O17" s="68">
        <v>21.8</v>
      </c>
    </row>
    <row r="18" spans="1:15" ht="12.75" customHeight="1">
      <c r="A18" s="110">
        <v>69</v>
      </c>
      <c r="B18" s="78">
        <v>12.1</v>
      </c>
      <c r="C18" s="78">
        <v>13</v>
      </c>
      <c r="D18" s="78">
        <v>14.1</v>
      </c>
      <c r="E18" s="78">
        <v>15.3</v>
      </c>
      <c r="F18" s="78">
        <v>16.7</v>
      </c>
      <c r="G18" s="78">
        <v>18.399999999999999</v>
      </c>
      <c r="H18" s="68">
        <v>20.5</v>
      </c>
      <c r="I18" s="78">
        <v>11.7</v>
      </c>
      <c r="J18" s="78">
        <v>12.7</v>
      </c>
      <c r="K18" s="78">
        <v>13.9</v>
      </c>
      <c r="L18" s="78">
        <v>15.3</v>
      </c>
      <c r="M18" s="78">
        <v>17</v>
      </c>
      <c r="N18" s="78">
        <v>19.100000000000001</v>
      </c>
      <c r="O18" s="68">
        <v>21.9</v>
      </c>
    </row>
    <row r="19" spans="1:15" ht="12.4" customHeight="1">
      <c r="A19" s="110">
        <v>70</v>
      </c>
      <c r="B19" s="78">
        <v>12.1</v>
      </c>
      <c r="C19" s="78">
        <v>13</v>
      </c>
      <c r="D19" s="78">
        <v>14.1</v>
      </c>
      <c r="E19" s="78">
        <v>15.3</v>
      </c>
      <c r="F19" s="78">
        <v>16.7</v>
      </c>
      <c r="G19" s="78">
        <v>18.5</v>
      </c>
      <c r="H19" s="68">
        <v>20.6</v>
      </c>
      <c r="I19" s="78">
        <v>11.7</v>
      </c>
      <c r="J19" s="78">
        <v>12.7</v>
      </c>
      <c r="K19" s="78">
        <v>13.9</v>
      </c>
      <c r="L19" s="78">
        <v>15.3</v>
      </c>
      <c r="M19" s="78">
        <v>17</v>
      </c>
      <c r="N19" s="78">
        <v>19.100000000000001</v>
      </c>
      <c r="O19" s="68">
        <v>22</v>
      </c>
    </row>
    <row r="20" spans="1:15" ht="13.15" customHeight="1">
      <c r="A20" s="110">
        <v>71</v>
      </c>
      <c r="B20" s="78">
        <v>12.1</v>
      </c>
      <c r="C20" s="78">
        <v>13</v>
      </c>
      <c r="D20" s="78">
        <v>14.1</v>
      </c>
      <c r="E20" s="78">
        <v>15.3</v>
      </c>
      <c r="F20" s="78">
        <v>16.7</v>
      </c>
      <c r="G20" s="78">
        <v>18.5</v>
      </c>
      <c r="H20" s="68">
        <v>20.6</v>
      </c>
      <c r="I20" s="78">
        <v>11.7</v>
      </c>
      <c r="J20" s="78">
        <v>12.7</v>
      </c>
      <c r="K20" s="78">
        <v>13.9</v>
      </c>
      <c r="L20" s="78">
        <v>15.3</v>
      </c>
      <c r="M20" s="78">
        <v>17</v>
      </c>
      <c r="N20" s="78">
        <v>19.2</v>
      </c>
      <c r="O20" s="68">
        <v>22.1</v>
      </c>
    </row>
    <row r="21" spans="1:15" ht="12.6" customHeight="1">
      <c r="A21" s="110">
        <v>72</v>
      </c>
      <c r="B21" s="78">
        <v>12.1</v>
      </c>
      <c r="C21" s="78">
        <v>13</v>
      </c>
      <c r="D21" s="78">
        <v>14.1</v>
      </c>
      <c r="E21" s="78">
        <v>15.3</v>
      </c>
      <c r="F21" s="78">
        <v>16.8</v>
      </c>
      <c r="G21" s="78">
        <v>18.5</v>
      </c>
      <c r="H21" s="68">
        <v>20.7</v>
      </c>
      <c r="I21" s="78">
        <v>11.7</v>
      </c>
      <c r="J21" s="78">
        <v>12.7</v>
      </c>
      <c r="K21" s="78">
        <v>13.9</v>
      </c>
      <c r="L21" s="78">
        <v>15.3</v>
      </c>
      <c r="M21" s="78">
        <v>17</v>
      </c>
      <c r="N21" s="78">
        <v>19.2</v>
      </c>
      <c r="O21" s="68">
        <v>22.1</v>
      </c>
    </row>
    <row r="22" spans="1:15" ht="12.75" customHeight="1">
      <c r="A22" s="110">
        <v>73</v>
      </c>
      <c r="B22" s="78">
        <v>12.1</v>
      </c>
      <c r="C22" s="78">
        <v>13</v>
      </c>
      <c r="D22" s="78">
        <v>14.1</v>
      </c>
      <c r="E22" s="78">
        <v>15.3</v>
      </c>
      <c r="F22" s="78">
        <v>16.8</v>
      </c>
      <c r="G22" s="78">
        <v>18.600000000000001</v>
      </c>
      <c r="H22" s="68">
        <v>20.8</v>
      </c>
      <c r="I22" s="78">
        <v>11.7</v>
      </c>
      <c r="J22" s="78">
        <v>12.7</v>
      </c>
      <c r="K22" s="78">
        <v>13.9</v>
      </c>
      <c r="L22" s="78">
        <v>15.3</v>
      </c>
      <c r="M22" s="78">
        <v>17</v>
      </c>
      <c r="N22" s="78">
        <v>19.3</v>
      </c>
      <c r="O22" s="68">
        <v>22.2</v>
      </c>
    </row>
    <row r="23" spans="1:15" ht="12.4" customHeight="1">
      <c r="A23" s="110">
        <v>74</v>
      </c>
      <c r="B23" s="78">
        <v>12.2</v>
      </c>
      <c r="C23" s="78">
        <v>13.1</v>
      </c>
      <c r="D23" s="78">
        <v>14.1</v>
      </c>
      <c r="E23" s="78">
        <v>15.3</v>
      </c>
      <c r="F23" s="78">
        <v>16.8</v>
      </c>
      <c r="G23" s="78">
        <v>18.600000000000001</v>
      </c>
      <c r="H23" s="68">
        <v>20.8</v>
      </c>
      <c r="I23" s="78">
        <v>11.7</v>
      </c>
      <c r="J23" s="78">
        <v>12.7</v>
      </c>
      <c r="K23" s="78">
        <v>13.9</v>
      </c>
      <c r="L23" s="78">
        <v>15.3</v>
      </c>
      <c r="M23" s="78">
        <v>17</v>
      </c>
      <c r="N23" s="78">
        <v>19.3</v>
      </c>
      <c r="O23" s="68">
        <v>22.3</v>
      </c>
    </row>
    <row r="24" spans="1:15" ht="13.15" customHeight="1">
      <c r="A24" s="110">
        <v>75</v>
      </c>
      <c r="B24" s="78">
        <v>12.2</v>
      </c>
      <c r="C24" s="78">
        <v>13.1</v>
      </c>
      <c r="D24" s="78">
        <v>14.1</v>
      </c>
      <c r="E24" s="78">
        <v>15.3</v>
      </c>
      <c r="F24" s="78">
        <v>16.8</v>
      </c>
      <c r="G24" s="78">
        <v>18.600000000000001</v>
      </c>
      <c r="H24" s="68">
        <v>20.9</v>
      </c>
      <c r="I24" s="78">
        <v>11.7</v>
      </c>
      <c r="J24" s="78">
        <v>12.7</v>
      </c>
      <c r="K24" s="78">
        <v>13.9</v>
      </c>
      <c r="L24" s="78">
        <v>15.3</v>
      </c>
      <c r="M24" s="78">
        <v>17.100000000000001</v>
      </c>
      <c r="N24" s="78">
        <v>19.3</v>
      </c>
      <c r="O24" s="68">
        <v>22.4</v>
      </c>
    </row>
    <row r="25" spans="1:15" ht="12.4" customHeight="1">
      <c r="A25" s="110">
        <v>76</v>
      </c>
      <c r="B25" s="78">
        <v>12.2</v>
      </c>
      <c r="C25" s="78">
        <v>13.1</v>
      </c>
      <c r="D25" s="78">
        <v>14.1</v>
      </c>
      <c r="E25" s="78">
        <v>15.4</v>
      </c>
      <c r="F25" s="78">
        <v>16.8</v>
      </c>
      <c r="G25" s="78">
        <v>18.7</v>
      </c>
      <c r="H25" s="68">
        <v>21</v>
      </c>
      <c r="I25" s="78">
        <v>11.7</v>
      </c>
      <c r="J25" s="78">
        <v>12.7</v>
      </c>
      <c r="K25" s="78">
        <v>13.9</v>
      </c>
      <c r="L25" s="78">
        <v>15.3</v>
      </c>
      <c r="M25" s="78">
        <v>17.100000000000001</v>
      </c>
      <c r="N25" s="78">
        <v>19.399999999999999</v>
      </c>
      <c r="O25" s="68">
        <v>22.5</v>
      </c>
    </row>
    <row r="26" spans="1:15" ht="13.5" customHeight="1">
      <c r="A26" s="110">
        <v>77</v>
      </c>
      <c r="B26" s="78">
        <v>12.2</v>
      </c>
      <c r="C26" s="78">
        <v>13.1</v>
      </c>
      <c r="D26" s="78">
        <v>14.1</v>
      </c>
      <c r="E26" s="78">
        <v>15.4</v>
      </c>
      <c r="F26" s="78">
        <v>16.899999999999999</v>
      </c>
      <c r="G26" s="78">
        <v>18.7</v>
      </c>
      <c r="H26" s="68">
        <v>21</v>
      </c>
      <c r="I26" s="78">
        <v>11.7</v>
      </c>
      <c r="J26" s="78">
        <v>12.7</v>
      </c>
      <c r="K26" s="78">
        <v>13.9</v>
      </c>
      <c r="L26" s="78">
        <v>15.3</v>
      </c>
      <c r="M26" s="78">
        <v>17.100000000000001</v>
      </c>
      <c r="N26" s="78">
        <v>19.399999999999999</v>
      </c>
      <c r="O26" s="68">
        <v>22.6</v>
      </c>
    </row>
    <row r="27" spans="1:15" ht="12.4" customHeight="1">
      <c r="A27" s="110">
        <v>78</v>
      </c>
      <c r="B27" s="78">
        <v>12.2</v>
      </c>
      <c r="C27" s="78">
        <v>13.1</v>
      </c>
      <c r="D27" s="78">
        <v>14.1</v>
      </c>
      <c r="E27" s="78">
        <v>15.4</v>
      </c>
      <c r="F27" s="78">
        <v>16.899999999999999</v>
      </c>
      <c r="G27" s="78">
        <v>18.7</v>
      </c>
      <c r="H27" s="68">
        <v>21.1</v>
      </c>
      <c r="I27" s="78">
        <v>11.7</v>
      </c>
      <c r="J27" s="78">
        <v>12.7</v>
      </c>
      <c r="K27" s="78">
        <v>13.9</v>
      </c>
      <c r="L27" s="78">
        <v>15.3</v>
      </c>
      <c r="M27" s="78">
        <v>17.100000000000001</v>
      </c>
      <c r="N27" s="78">
        <v>19.5</v>
      </c>
      <c r="O27" s="68">
        <v>22.7</v>
      </c>
    </row>
    <row r="28" spans="1:15" ht="12.4" customHeight="1">
      <c r="A28" s="110">
        <v>79</v>
      </c>
      <c r="B28" s="78">
        <v>12.2</v>
      </c>
      <c r="C28" s="78">
        <v>13.1</v>
      </c>
      <c r="D28" s="78">
        <v>14.1</v>
      </c>
      <c r="E28" s="78">
        <v>15.4</v>
      </c>
      <c r="F28" s="78">
        <v>16.899999999999999</v>
      </c>
      <c r="G28" s="78">
        <v>18.8</v>
      </c>
      <c r="H28" s="68">
        <v>21.2</v>
      </c>
      <c r="I28" s="78">
        <v>11.7</v>
      </c>
      <c r="J28" s="78">
        <v>12.7</v>
      </c>
      <c r="K28" s="78">
        <v>13.9</v>
      </c>
      <c r="L28" s="78">
        <v>15.3</v>
      </c>
      <c r="M28" s="78">
        <v>17.2</v>
      </c>
      <c r="N28" s="78">
        <v>19.5</v>
      </c>
      <c r="O28" s="68">
        <v>22.8</v>
      </c>
    </row>
    <row r="29" spans="1:15" ht="12.4" customHeight="1">
      <c r="A29" s="110">
        <v>80</v>
      </c>
      <c r="B29" s="78">
        <v>12.2</v>
      </c>
      <c r="C29" s="78">
        <v>13.1</v>
      </c>
      <c r="D29" s="78">
        <v>14.2</v>
      </c>
      <c r="E29" s="78">
        <v>15.4</v>
      </c>
      <c r="F29" s="78">
        <v>16.899999999999999</v>
      </c>
      <c r="G29" s="78">
        <v>18.8</v>
      </c>
      <c r="H29" s="68">
        <v>21.3</v>
      </c>
      <c r="I29" s="78">
        <v>11.7</v>
      </c>
      <c r="J29" s="78">
        <v>12.7</v>
      </c>
      <c r="K29" s="78">
        <v>13.9</v>
      </c>
      <c r="L29" s="78">
        <v>15.3</v>
      </c>
      <c r="M29" s="78">
        <v>17.2</v>
      </c>
      <c r="N29" s="78">
        <v>19.600000000000001</v>
      </c>
      <c r="O29" s="68">
        <v>22.9</v>
      </c>
    </row>
    <row r="30" spans="1:15" ht="13.15" customHeight="1">
      <c r="A30" s="110">
        <v>81</v>
      </c>
      <c r="B30" s="78">
        <v>12.2</v>
      </c>
      <c r="C30" s="78">
        <v>13.1</v>
      </c>
      <c r="D30" s="78">
        <v>14.2</v>
      </c>
      <c r="E30" s="78">
        <v>15.4</v>
      </c>
      <c r="F30" s="78">
        <v>17</v>
      </c>
      <c r="G30" s="78">
        <v>18.899999999999999</v>
      </c>
      <c r="H30" s="68">
        <v>21.3</v>
      </c>
      <c r="I30" s="78">
        <v>11.7</v>
      </c>
      <c r="J30" s="78">
        <v>12.7</v>
      </c>
      <c r="K30" s="78">
        <v>13.9</v>
      </c>
      <c r="L30" s="78">
        <v>15.4</v>
      </c>
      <c r="M30" s="78">
        <v>17.2</v>
      </c>
      <c r="N30" s="78">
        <v>19.600000000000001</v>
      </c>
      <c r="O30" s="68">
        <v>23</v>
      </c>
    </row>
    <row r="31" spans="1:15" ht="12.4" customHeight="1">
      <c r="A31" s="110">
        <v>82</v>
      </c>
      <c r="B31" s="78">
        <v>12.2</v>
      </c>
      <c r="C31" s="78">
        <v>13.1</v>
      </c>
      <c r="D31" s="78">
        <v>14.2</v>
      </c>
      <c r="E31" s="78">
        <v>15.4</v>
      </c>
      <c r="F31" s="78">
        <v>17</v>
      </c>
      <c r="G31" s="78">
        <v>18.899999999999999</v>
      </c>
      <c r="H31" s="68">
        <v>21.4</v>
      </c>
      <c r="I31" s="78">
        <v>11.7</v>
      </c>
      <c r="J31" s="78">
        <v>12.7</v>
      </c>
      <c r="K31" s="78">
        <v>13.9</v>
      </c>
      <c r="L31" s="78">
        <v>15.4</v>
      </c>
      <c r="M31" s="78">
        <v>17.2</v>
      </c>
      <c r="N31" s="78">
        <v>19.7</v>
      </c>
      <c r="O31" s="68">
        <v>23.1</v>
      </c>
    </row>
    <row r="32" spans="1:15" ht="12.75" customHeight="1">
      <c r="A32" s="110">
        <v>83</v>
      </c>
      <c r="B32" s="78">
        <v>12.2</v>
      </c>
      <c r="C32" s="78">
        <v>13.1</v>
      </c>
      <c r="D32" s="78">
        <v>14.2</v>
      </c>
      <c r="E32" s="78">
        <v>15.5</v>
      </c>
      <c r="F32" s="78">
        <v>17</v>
      </c>
      <c r="G32" s="78">
        <v>19</v>
      </c>
      <c r="H32" s="68">
        <v>21.5</v>
      </c>
      <c r="I32" s="78">
        <v>11.7</v>
      </c>
      <c r="J32" s="78">
        <v>12.7</v>
      </c>
      <c r="K32" s="78">
        <v>13.9</v>
      </c>
      <c r="L32" s="78">
        <v>15.4</v>
      </c>
      <c r="M32" s="78">
        <v>17.3</v>
      </c>
      <c r="N32" s="78">
        <v>19.7</v>
      </c>
      <c r="O32" s="68">
        <v>23.2</v>
      </c>
    </row>
    <row r="33" spans="1:15" ht="12.4" customHeight="1">
      <c r="A33" s="110">
        <v>84</v>
      </c>
      <c r="B33" s="78">
        <v>12.3</v>
      </c>
      <c r="C33" s="78">
        <v>13.1</v>
      </c>
      <c r="D33" s="78">
        <v>14.2</v>
      </c>
      <c r="E33" s="78">
        <v>15.5</v>
      </c>
      <c r="F33" s="78">
        <v>17</v>
      </c>
      <c r="G33" s="78">
        <v>19</v>
      </c>
      <c r="H33" s="68">
        <v>21.6</v>
      </c>
      <c r="I33" s="78">
        <v>11.8</v>
      </c>
      <c r="J33" s="78">
        <v>12.7</v>
      </c>
      <c r="K33" s="78">
        <v>13.9</v>
      </c>
      <c r="L33" s="78">
        <v>15.4</v>
      </c>
      <c r="M33" s="78">
        <v>17.3</v>
      </c>
      <c r="N33" s="78">
        <v>19.8</v>
      </c>
      <c r="O33" s="68">
        <v>23.3</v>
      </c>
    </row>
    <row r="34" spans="1:15" ht="14.65" customHeight="1">
      <c r="A34" s="110">
        <v>85</v>
      </c>
      <c r="B34" s="78">
        <v>12.3</v>
      </c>
      <c r="C34" s="78">
        <v>13.2</v>
      </c>
      <c r="D34" s="78">
        <v>14.2</v>
      </c>
      <c r="E34" s="78">
        <v>15.5</v>
      </c>
      <c r="F34" s="78">
        <v>17.100000000000001</v>
      </c>
      <c r="G34" s="78">
        <v>19.100000000000001</v>
      </c>
      <c r="H34" s="68">
        <v>21.7</v>
      </c>
      <c r="I34" s="78">
        <v>11.8</v>
      </c>
      <c r="J34" s="78">
        <v>12.7</v>
      </c>
      <c r="K34" s="78">
        <v>13.9</v>
      </c>
      <c r="L34" s="78">
        <v>15.4</v>
      </c>
      <c r="M34" s="78">
        <v>17.3</v>
      </c>
      <c r="N34" s="78">
        <v>19.8</v>
      </c>
      <c r="O34" s="68">
        <v>23.4</v>
      </c>
    </row>
    <row r="35" spans="1:15" ht="12.4" customHeight="1">
      <c r="A35" s="110">
        <v>86</v>
      </c>
      <c r="B35" s="78">
        <v>12.3</v>
      </c>
      <c r="C35" s="78">
        <v>13.2</v>
      </c>
      <c r="D35" s="78">
        <v>14.2</v>
      </c>
      <c r="E35" s="78">
        <v>15.5</v>
      </c>
      <c r="F35" s="78">
        <v>17.100000000000001</v>
      </c>
      <c r="G35" s="78">
        <v>19.100000000000001</v>
      </c>
      <c r="H35" s="72">
        <v>21.8</v>
      </c>
      <c r="I35" s="78">
        <v>11.8</v>
      </c>
      <c r="J35" s="78">
        <v>12.8</v>
      </c>
      <c r="K35" s="78">
        <v>14</v>
      </c>
      <c r="L35" s="78">
        <v>15.4</v>
      </c>
      <c r="M35" s="78">
        <v>17.399999999999999</v>
      </c>
      <c r="N35" s="78">
        <v>19.899999999999999</v>
      </c>
      <c r="O35" s="72">
        <v>23.5</v>
      </c>
    </row>
    <row r="36" spans="1:15" ht="12.75" customHeight="1">
      <c r="A36" s="110">
        <v>87</v>
      </c>
      <c r="B36" s="111">
        <v>12.3</v>
      </c>
      <c r="C36" s="111">
        <v>13.2</v>
      </c>
      <c r="D36" s="111">
        <v>14.3</v>
      </c>
      <c r="E36" s="111">
        <v>15.5</v>
      </c>
      <c r="F36" s="111">
        <v>17.100000000000001</v>
      </c>
      <c r="G36" s="111">
        <v>19.2</v>
      </c>
      <c r="H36" s="75">
        <v>21.9</v>
      </c>
      <c r="I36">
        <v>11.8</v>
      </c>
      <c r="J36">
        <v>12.8</v>
      </c>
      <c r="K36">
        <v>14</v>
      </c>
      <c r="L36">
        <v>15.5</v>
      </c>
      <c r="M36">
        <v>17.399999999999999</v>
      </c>
      <c r="N36">
        <v>20</v>
      </c>
      <c r="O36">
        <v>23.6</v>
      </c>
    </row>
    <row r="37" spans="1:15" ht="12.95" customHeight="1">
      <c r="A37" s="110">
        <v>88</v>
      </c>
      <c r="B37" s="111">
        <v>12.3</v>
      </c>
      <c r="C37" s="111">
        <v>13.2</v>
      </c>
      <c r="D37" s="111">
        <v>14.3</v>
      </c>
      <c r="E37" s="111">
        <v>15.6</v>
      </c>
      <c r="F37" s="111">
        <v>17.2</v>
      </c>
      <c r="G37" s="111">
        <v>19.2</v>
      </c>
      <c r="H37" s="75">
        <v>22</v>
      </c>
      <c r="I37">
        <v>11.8</v>
      </c>
      <c r="J37">
        <v>12.8</v>
      </c>
      <c r="K37">
        <v>14</v>
      </c>
      <c r="L37">
        <v>15.5</v>
      </c>
      <c r="M37">
        <v>17.399999999999999</v>
      </c>
      <c r="N37">
        <v>20</v>
      </c>
      <c r="O37">
        <v>23.7</v>
      </c>
    </row>
    <row r="38" spans="1:15" ht="12.4" customHeight="1">
      <c r="A38" s="110">
        <v>89</v>
      </c>
      <c r="B38" s="111">
        <v>12.3</v>
      </c>
      <c r="C38" s="111">
        <v>13.2</v>
      </c>
      <c r="D38" s="111">
        <v>14.3</v>
      </c>
      <c r="E38" s="111">
        <v>15.6</v>
      </c>
      <c r="F38" s="111">
        <v>17.2</v>
      </c>
      <c r="G38" s="111">
        <v>19.3</v>
      </c>
      <c r="H38" s="75">
        <v>22</v>
      </c>
      <c r="I38">
        <v>11.8</v>
      </c>
      <c r="J38">
        <v>12.8</v>
      </c>
      <c r="K38">
        <v>14</v>
      </c>
      <c r="L38">
        <v>15.5</v>
      </c>
      <c r="M38">
        <v>17.5</v>
      </c>
      <c r="N38">
        <v>20.100000000000001</v>
      </c>
      <c r="O38">
        <v>23.9</v>
      </c>
    </row>
    <row r="39" spans="1:15" ht="12.4" customHeight="1">
      <c r="A39" s="110">
        <v>90</v>
      </c>
      <c r="B39" s="111">
        <v>12.3</v>
      </c>
      <c r="C39" s="111">
        <v>13.2</v>
      </c>
      <c r="D39" s="111">
        <v>14.3</v>
      </c>
      <c r="E39" s="111">
        <v>15.6</v>
      </c>
      <c r="F39" s="111">
        <v>17.2</v>
      </c>
      <c r="G39" s="111">
        <v>19.3</v>
      </c>
      <c r="H39" s="75">
        <v>22.1</v>
      </c>
      <c r="I39">
        <v>11.8</v>
      </c>
      <c r="J39">
        <v>12.8</v>
      </c>
      <c r="K39">
        <v>14</v>
      </c>
      <c r="L39">
        <v>15.5</v>
      </c>
      <c r="M39">
        <v>17.5</v>
      </c>
      <c r="N39">
        <v>20.100000000000001</v>
      </c>
      <c r="O39">
        <v>24</v>
      </c>
    </row>
    <row r="40" spans="1:15" ht="13.15" customHeight="1">
      <c r="A40" s="110">
        <v>91</v>
      </c>
      <c r="B40" s="78">
        <v>12.3</v>
      </c>
      <c r="C40" s="78">
        <v>13.2</v>
      </c>
      <c r="D40" s="78">
        <v>14.3</v>
      </c>
      <c r="E40" s="78">
        <v>15.6</v>
      </c>
      <c r="F40" s="78">
        <v>17.3</v>
      </c>
      <c r="G40" s="78">
        <v>19.399999999999999</v>
      </c>
      <c r="H40" s="68">
        <v>22.4</v>
      </c>
      <c r="I40">
        <v>11.8</v>
      </c>
      <c r="J40">
        <v>12.8</v>
      </c>
      <c r="K40">
        <v>14</v>
      </c>
      <c r="L40">
        <v>15.6</v>
      </c>
      <c r="M40">
        <v>17.5</v>
      </c>
      <c r="N40">
        <v>20.2</v>
      </c>
      <c r="O40">
        <v>24.1</v>
      </c>
    </row>
    <row r="41" spans="1:15" ht="12.4" customHeight="1">
      <c r="A41" s="110">
        <v>92</v>
      </c>
      <c r="B41" s="78">
        <v>12.3</v>
      </c>
      <c r="C41" s="78">
        <v>13.2</v>
      </c>
      <c r="D41" s="78">
        <v>14.3</v>
      </c>
      <c r="E41" s="78">
        <v>15.6</v>
      </c>
      <c r="F41" s="78">
        <v>17.3</v>
      </c>
      <c r="G41" s="78">
        <v>19.399999999999999</v>
      </c>
      <c r="H41" s="68">
        <v>22.4</v>
      </c>
      <c r="I41" s="78">
        <v>11.8</v>
      </c>
      <c r="J41" s="78">
        <v>12.8</v>
      </c>
      <c r="K41" s="78">
        <v>14</v>
      </c>
      <c r="L41" s="78">
        <v>15.6</v>
      </c>
      <c r="M41" s="78">
        <v>17.600000000000001</v>
      </c>
      <c r="N41" s="78">
        <v>20.3</v>
      </c>
      <c r="O41" s="68">
        <v>24.2</v>
      </c>
    </row>
    <row r="42" spans="1:15" ht="12.4" customHeight="1">
      <c r="A42" s="110">
        <v>93</v>
      </c>
      <c r="B42" s="78">
        <v>12.4</v>
      </c>
      <c r="C42" s="78">
        <v>13.3</v>
      </c>
      <c r="D42" s="78">
        <v>14.3</v>
      </c>
      <c r="E42" s="78">
        <v>15.7</v>
      </c>
      <c r="F42" s="78">
        <v>17.3</v>
      </c>
      <c r="G42" s="78">
        <v>19.5</v>
      </c>
      <c r="H42" s="68">
        <v>22.5</v>
      </c>
      <c r="I42" s="78">
        <v>11.8</v>
      </c>
      <c r="J42" s="78">
        <v>12.8</v>
      </c>
      <c r="K42" s="78">
        <v>14.1</v>
      </c>
      <c r="L42" s="78">
        <v>15.6</v>
      </c>
      <c r="M42" s="78">
        <v>17.600000000000001</v>
      </c>
      <c r="N42" s="78">
        <v>20.3</v>
      </c>
      <c r="O42" s="68">
        <v>24.4</v>
      </c>
    </row>
    <row r="43" spans="1:15" ht="12.4" customHeight="1">
      <c r="A43" s="110">
        <v>94</v>
      </c>
      <c r="B43" s="78">
        <v>12.4</v>
      </c>
      <c r="C43" s="78">
        <v>13.3</v>
      </c>
      <c r="D43" s="78">
        <v>14.4</v>
      </c>
      <c r="E43" s="78">
        <v>15.7</v>
      </c>
      <c r="F43" s="78">
        <v>17.399999999999999</v>
      </c>
      <c r="G43" s="78">
        <v>19.600000000000001</v>
      </c>
      <c r="H43" s="68">
        <v>22.6</v>
      </c>
      <c r="I43" s="78">
        <v>11.9</v>
      </c>
      <c r="J43" s="78">
        <v>12.9</v>
      </c>
      <c r="K43" s="78">
        <v>14.1</v>
      </c>
      <c r="L43" s="78">
        <v>15.6</v>
      </c>
      <c r="M43" s="78">
        <v>17.600000000000001</v>
      </c>
      <c r="N43" s="78">
        <v>20.399999999999999</v>
      </c>
      <c r="O43" s="68">
        <v>24.5</v>
      </c>
    </row>
    <row r="44" spans="1:15" ht="12.4" customHeight="1">
      <c r="A44" s="110">
        <v>95</v>
      </c>
      <c r="B44" s="78">
        <v>12.4</v>
      </c>
      <c r="C44" s="78">
        <v>13.3</v>
      </c>
      <c r="D44" s="78">
        <v>14.4</v>
      </c>
      <c r="E44" s="78">
        <v>15.7</v>
      </c>
      <c r="F44" s="78">
        <v>17.399999999999999</v>
      </c>
      <c r="G44" s="78">
        <v>19.600000000000001</v>
      </c>
      <c r="H44" s="68">
        <v>22.7</v>
      </c>
      <c r="I44" s="78">
        <v>11.9</v>
      </c>
      <c r="J44" s="78">
        <v>12.9</v>
      </c>
      <c r="K44" s="78">
        <v>14.1</v>
      </c>
      <c r="L44" s="78">
        <v>15.7</v>
      </c>
      <c r="M44" s="78">
        <v>17.7</v>
      </c>
      <c r="N44" s="78">
        <v>20.5</v>
      </c>
      <c r="O44" s="68">
        <v>24.6</v>
      </c>
    </row>
    <row r="45" spans="1:15" ht="12.4" customHeight="1">
      <c r="A45" s="110">
        <v>96</v>
      </c>
      <c r="B45" s="78">
        <v>12.4</v>
      </c>
      <c r="C45" s="78">
        <v>13.3</v>
      </c>
      <c r="D45" s="78">
        <v>14.4</v>
      </c>
      <c r="E45" s="78">
        <v>15.7</v>
      </c>
      <c r="F45" s="78">
        <v>17.399999999999999</v>
      </c>
      <c r="G45" s="78">
        <v>19.7</v>
      </c>
      <c r="H45" s="68">
        <v>22.8</v>
      </c>
      <c r="I45" s="78">
        <v>11.9</v>
      </c>
      <c r="J45" s="78">
        <v>12.9</v>
      </c>
      <c r="K45" s="78">
        <v>14.1</v>
      </c>
      <c r="L45" s="78">
        <v>15.7</v>
      </c>
      <c r="M45" s="78">
        <v>17.7</v>
      </c>
      <c r="N45" s="78">
        <v>20.6</v>
      </c>
      <c r="O45" s="68">
        <v>24.8</v>
      </c>
    </row>
    <row r="46" spans="1:15" ht="12.4" customHeight="1">
      <c r="A46" s="110">
        <v>97</v>
      </c>
      <c r="B46" s="78">
        <v>12.4</v>
      </c>
      <c r="C46" s="78">
        <v>13.3</v>
      </c>
      <c r="D46" s="78">
        <v>14.4</v>
      </c>
      <c r="E46" s="78">
        <v>15.8</v>
      </c>
      <c r="F46" s="78">
        <v>17.5</v>
      </c>
      <c r="G46" s="78">
        <v>19.7</v>
      </c>
      <c r="H46" s="68">
        <v>22.9</v>
      </c>
      <c r="I46" s="78">
        <v>11.9</v>
      </c>
      <c r="J46" s="78">
        <v>12.9</v>
      </c>
      <c r="K46" s="78">
        <v>14.1</v>
      </c>
      <c r="L46" s="78">
        <v>15.7</v>
      </c>
      <c r="M46" s="78">
        <v>17.8</v>
      </c>
      <c r="N46" s="78">
        <v>20.6</v>
      </c>
      <c r="O46" s="68">
        <v>24.9</v>
      </c>
    </row>
    <row r="47" spans="1:15" ht="12.4" customHeight="1">
      <c r="A47" s="110">
        <v>98</v>
      </c>
      <c r="B47" s="78">
        <v>12.4</v>
      </c>
      <c r="C47" s="78">
        <v>13.3</v>
      </c>
      <c r="D47" s="78">
        <v>14.4</v>
      </c>
      <c r="E47" s="78">
        <v>15.8</v>
      </c>
      <c r="F47" s="78">
        <v>17.5</v>
      </c>
      <c r="G47" s="78">
        <v>19.8</v>
      </c>
      <c r="H47" s="68">
        <v>23</v>
      </c>
      <c r="I47" s="78">
        <v>11.9</v>
      </c>
      <c r="J47" s="78">
        <v>12.9</v>
      </c>
      <c r="K47" s="78">
        <v>14.2</v>
      </c>
      <c r="L47" s="78">
        <v>15.7</v>
      </c>
      <c r="M47" s="78">
        <v>17.8</v>
      </c>
      <c r="N47" s="78">
        <v>20.7</v>
      </c>
      <c r="O47" s="68">
        <v>25.1</v>
      </c>
    </row>
    <row r="48" spans="1:15" ht="12.4" customHeight="1">
      <c r="A48" s="110">
        <v>99</v>
      </c>
      <c r="B48" s="78">
        <v>12.4</v>
      </c>
      <c r="C48" s="78">
        <v>13.3</v>
      </c>
      <c r="D48" s="78">
        <v>14.4</v>
      </c>
      <c r="E48" s="78">
        <v>15.8</v>
      </c>
      <c r="F48" s="78">
        <v>17.5</v>
      </c>
      <c r="G48" s="78">
        <v>19.899999999999999</v>
      </c>
      <c r="H48" s="68">
        <v>23.1</v>
      </c>
      <c r="I48" s="78">
        <v>11.9</v>
      </c>
      <c r="J48" s="78">
        <v>12.9</v>
      </c>
      <c r="K48" s="78">
        <v>14.2</v>
      </c>
      <c r="L48" s="78">
        <v>15.8</v>
      </c>
      <c r="M48" s="78">
        <v>17.899999999999999</v>
      </c>
      <c r="N48" s="78">
        <v>20.8</v>
      </c>
      <c r="O48" s="68">
        <v>25.2</v>
      </c>
    </row>
    <row r="49" spans="1:15" ht="12.4" customHeight="1">
      <c r="A49" s="110">
        <v>100</v>
      </c>
      <c r="B49" s="78">
        <v>12.4</v>
      </c>
      <c r="C49" s="78">
        <v>13.4</v>
      </c>
      <c r="D49" s="78">
        <v>14.5</v>
      </c>
      <c r="E49" s="78">
        <v>15.8</v>
      </c>
      <c r="F49" s="78">
        <v>17.600000000000001</v>
      </c>
      <c r="G49" s="78">
        <v>19.899999999999999</v>
      </c>
      <c r="H49" s="68">
        <v>23.3</v>
      </c>
      <c r="I49" s="78">
        <v>11.9</v>
      </c>
      <c r="J49" s="78">
        <v>13</v>
      </c>
      <c r="K49" s="78">
        <v>14.2</v>
      </c>
      <c r="L49" s="78">
        <v>15.8</v>
      </c>
      <c r="M49" s="78">
        <v>17.899999999999999</v>
      </c>
      <c r="N49" s="78">
        <v>20.9</v>
      </c>
      <c r="O49" s="68">
        <v>25.3</v>
      </c>
    </row>
    <row r="50" spans="1:15" ht="12.4" customHeight="1">
      <c r="A50" s="110">
        <v>101</v>
      </c>
      <c r="B50" s="78">
        <v>12.5</v>
      </c>
      <c r="C50" s="78">
        <v>13.4</v>
      </c>
      <c r="D50" s="78">
        <v>14.5</v>
      </c>
      <c r="E50" s="78">
        <v>15.9</v>
      </c>
      <c r="F50" s="78">
        <v>17.600000000000001</v>
      </c>
      <c r="G50" s="78">
        <v>20</v>
      </c>
      <c r="H50" s="68">
        <v>23.4</v>
      </c>
      <c r="I50" s="78">
        <v>12</v>
      </c>
      <c r="J50" s="78">
        <v>13</v>
      </c>
      <c r="K50" s="78">
        <v>14.2</v>
      </c>
      <c r="L50" s="78">
        <v>15.8</v>
      </c>
      <c r="M50" s="78">
        <v>18</v>
      </c>
      <c r="N50" s="78">
        <v>20.9</v>
      </c>
      <c r="O50" s="68">
        <v>25.5</v>
      </c>
    </row>
    <row r="51" spans="1:15" ht="12.4" customHeight="1">
      <c r="A51" s="110">
        <v>102</v>
      </c>
      <c r="B51" s="78">
        <v>12.5</v>
      </c>
      <c r="C51" s="78">
        <v>13.4</v>
      </c>
      <c r="D51" s="78">
        <v>14.5</v>
      </c>
      <c r="E51" s="78">
        <v>15.9</v>
      </c>
      <c r="F51" s="78">
        <v>17.7</v>
      </c>
      <c r="G51" s="78">
        <v>20.100000000000001</v>
      </c>
      <c r="H51" s="68">
        <v>23.5</v>
      </c>
      <c r="I51" s="78">
        <v>12</v>
      </c>
      <c r="J51" s="78">
        <v>13</v>
      </c>
      <c r="K51" s="78">
        <v>14.3</v>
      </c>
      <c r="L51" s="78">
        <v>15.9</v>
      </c>
      <c r="M51" s="78">
        <v>18</v>
      </c>
      <c r="N51" s="78">
        <v>21</v>
      </c>
      <c r="O51" s="68">
        <v>25.6</v>
      </c>
    </row>
    <row r="52" spans="1:15" ht="12.4" customHeight="1">
      <c r="A52" s="110">
        <v>103</v>
      </c>
      <c r="B52" s="78">
        <v>12.5</v>
      </c>
      <c r="C52" s="78">
        <v>13.4</v>
      </c>
      <c r="D52" s="78">
        <v>14.5</v>
      </c>
      <c r="E52" s="78">
        <v>15.9</v>
      </c>
      <c r="F52" s="78">
        <v>17.7</v>
      </c>
      <c r="G52" s="78">
        <v>20.100000000000001</v>
      </c>
      <c r="H52" s="68">
        <v>23.6</v>
      </c>
      <c r="I52" s="78">
        <v>12</v>
      </c>
      <c r="J52" s="78">
        <v>13</v>
      </c>
      <c r="K52" s="78">
        <v>14.3</v>
      </c>
      <c r="L52" s="78">
        <v>15.9</v>
      </c>
      <c r="M52" s="78">
        <v>18.100000000000001</v>
      </c>
      <c r="N52" s="78">
        <v>21.1</v>
      </c>
      <c r="O52" s="68">
        <v>25.8</v>
      </c>
    </row>
    <row r="53" spans="1:15" ht="12.4" customHeight="1">
      <c r="A53" s="110">
        <v>104</v>
      </c>
      <c r="B53" s="78">
        <v>12.5</v>
      </c>
      <c r="C53" s="78">
        <v>13.4</v>
      </c>
      <c r="D53" s="78">
        <v>14.5</v>
      </c>
      <c r="E53" s="78">
        <v>15.9</v>
      </c>
      <c r="F53" s="78">
        <v>17.7</v>
      </c>
      <c r="G53" s="78">
        <v>20.2</v>
      </c>
      <c r="H53" s="68">
        <v>23.8</v>
      </c>
      <c r="I53" s="78">
        <v>12</v>
      </c>
      <c r="J53" s="78">
        <v>13</v>
      </c>
      <c r="K53" s="78">
        <v>14.3</v>
      </c>
      <c r="L53" s="78">
        <v>15.9</v>
      </c>
      <c r="M53" s="78">
        <v>18.100000000000001</v>
      </c>
      <c r="N53" s="78">
        <v>21.2</v>
      </c>
      <c r="O53" s="68">
        <v>25.9</v>
      </c>
    </row>
    <row r="54" spans="1:15" ht="12.4" customHeight="1">
      <c r="A54" s="110">
        <v>105</v>
      </c>
      <c r="B54" s="78">
        <v>12.5</v>
      </c>
      <c r="C54" s="78">
        <v>13.4</v>
      </c>
      <c r="D54" s="78">
        <v>14.6</v>
      </c>
      <c r="E54" s="78">
        <v>16</v>
      </c>
      <c r="F54" s="78">
        <v>17.8</v>
      </c>
      <c r="G54" s="78">
        <v>20.3</v>
      </c>
      <c r="H54" s="68">
        <v>23.9</v>
      </c>
      <c r="I54" s="78">
        <v>12</v>
      </c>
      <c r="J54" s="78">
        <v>13.1</v>
      </c>
      <c r="K54" s="78">
        <v>14.3</v>
      </c>
      <c r="L54" s="78">
        <v>16</v>
      </c>
      <c r="M54" s="78">
        <v>18.2</v>
      </c>
      <c r="N54" s="78">
        <v>21.3</v>
      </c>
      <c r="O54" s="68">
        <v>26.1</v>
      </c>
    </row>
    <row r="55" spans="1:15" ht="12.4" customHeight="1">
      <c r="A55" s="110">
        <v>106</v>
      </c>
      <c r="B55" s="78">
        <v>12.5</v>
      </c>
      <c r="C55" s="78">
        <v>13.5</v>
      </c>
      <c r="D55" s="78">
        <v>14.6</v>
      </c>
      <c r="E55" s="78">
        <v>16</v>
      </c>
      <c r="F55" s="78">
        <v>17.8</v>
      </c>
      <c r="G55" s="78">
        <v>20.3</v>
      </c>
      <c r="H55" s="68">
        <v>24</v>
      </c>
      <c r="I55" s="78">
        <v>12.1</v>
      </c>
      <c r="J55" s="78">
        <v>13.1</v>
      </c>
      <c r="K55" s="78">
        <v>14.4</v>
      </c>
      <c r="L55" s="78">
        <v>16</v>
      </c>
      <c r="M55" s="78">
        <v>18.2</v>
      </c>
      <c r="N55" s="78">
        <v>21.3</v>
      </c>
      <c r="O55" s="68">
        <v>26.2</v>
      </c>
    </row>
    <row r="56" spans="1:15" ht="12.4" customHeight="1">
      <c r="A56" s="110">
        <v>107</v>
      </c>
      <c r="B56" s="78">
        <v>12.5</v>
      </c>
      <c r="C56" s="78">
        <v>13.5</v>
      </c>
      <c r="D56" s="78">
        <v>14.6</v>
      </c>
      <c r="E56" s="78">
        <v>16</v>
      </c>
      <c r="F56" s="78">
        <v>17.899999999999999</v>
      </c>
      <c r="G56" s="78">
        <v>20.399999999999999</v>
      </c>
      <c r="H56" s="68">
        <v>24.2</v>
      </c>
      <c r="I56" s="78">
        <v>12.1</v>
      </c>
      <c r="J56" s="78">
        <v>13.1</v>
      </c>
      <c r="K56" s="78">
        <v>14.4</v>
      </c>
      <c r="L56" s="78">
        <v>16.100000000000001</v>
      </c>
      <c r="M56" s="78">
        <v>18.3</v>
      </c>
      <c r="N56" s="78">
        <v>21.4</v>
      </c>
      <c r="O56" s="68">
        <v>26.4</v>
      </c>
    </row>
    <row r="57" spans="1:15" ht="12.4" customHeight="1">
      <c r="A57" s="110">
        <v>108</v>
      </c>
      <c r="B57" s="78">
        <v>12.6</v>
      </c>
      <c r="C57" s="78">
        <v>13.5</v>
      </c>
      <c r="D57" s="78">
        <v>14.6</v>
      </c>
      <c r="E57" s="78">
        <v>16</v>
      </c>
      <c r="F57" s="78">
        <v>17.899999999999999</v>
      </c>
      <c r="G57" s="78">
        <v>20.5</v>
      </c>
      <c r="H57" s="68">
        <v>24.3</v>
      </c>
      <c r="I57" s="78">
        <v>12.1</v>
      </c>
      <c r="J57" s="78">
        <v>13.1</v>
      </c>
      <c r="K57" s="78">
        <v>14.4</v>
      </c>
      <c r="L57" s="78">
        <v>16.100000000000001</v>
      </c>
      <c r="M57" s="78">
        <v>18.3</v>
      </c>
      <c r="N57" s="78">
        <v>21.5</v>
      </c>
      <c r="O57" s="68">
        <v>26.5</v>
      </c>
    </row>
    <row r="58" spans="1:15" ht="12.4" customHeight="1">
      <c r="A58" s="110">
        <v>109</v>
      </c>
      <c r="B58" s="78">
        <v>12.6</v>
      </c>
      <c r="C58" s="78">
        <v>13.5</v>
      </c>
      <c r="D58" s="78">
        <v>14.6</v>
      </c>
      <c r="E58" s="78">
        <v>16.100000000000001</v>
      </c>
      <c r="F58" s="78">
        <v>18</v>
      </c>
      <c r="G58" s="78">
        <v>20.5</v>
      </c>
      <c r="H58" s="68">
        <v>24.4</v>
      </c>
      <c r="I58" s="78">
        <v>12.1</v>
      </c>
      <c r="J58" s="78">
        <v>13.2</v>
      </c>
      <c r="K58" s="78">
        <v>14.5</v>
      </c>
      <c r="L58" s="78">
        <v>16.100000000000001</v>
      </c>
      <c r="M58" s="78">
        <v>18.399999999999999</v>
      </c>
      <c r="N58" s="78">
        <v>21.6</v>
      </c>
      <c r="O58" s="68">
        <v>26.7</v>
      </c>
    </row>
    <row r="59" spans="1:15" ht="12.4" customHeight="1">
      <c r="A59" s="110">
        <v>110</v>
      </c>
      <c r="B59" s="78">
        <v>12.6</v>
      </c>
      <c r="C59" s="78">
        <v>13.5</v>
      </c>
      <c r="D59" s="78">
        <v>14.7</v>
      </c>
      <c r="E59" s="78">
        <v>16.100000000000001</v>
      </c>
      <c r="F59" s="78">
        <v>18</v>
      </c>
      <c r="G59" s="78">
        <v>20.6</v>
      </c>
      <c r="H59" s="68">
        <v>24.6</v>
      </c>
      <c r="I59" s="78">
        <v>12.1</v>
      </c>
      <c r="J59" s="78">
        <v>13.2</v>
      </c>
      <c r="K59" s="78">
        <v>14.5</v>
      </c>
      <c r="L59" s="78">
        <v>16.2</v>
      </c>
      <c r="M59" s="78">
        <v>18.399999999999999</v>
      </c>
      <c r="N59" s="78">
        <v>21.7</v>
      </c>
      <c r="O59" s="68">
        <v>26.8</v>
      </c>
    </row>
    <row r="60" spans="1:15" ht="12.4" customHeight="1">
      <c r="A60" s="110">
        <v>111</v>
      </c>
      <c r="B60" s="78">
        <v>12.6</v>
      </c>
      <c r="C60" s="78">
        <v>13.5</v>
      </c>
      <c r="D60" s="78">
        <v>14.7</v>
      </c>
      <c r="E60" s="78">
        <v>16.100000000000001</v>
      </c>
      <c r="F60" s="78">
        <v>18</v>
      </c>
      <c r="G60" s="78">
        <v>20.7</v>
      </c>
      <c r="H60" s="72">
        <v>24.7</v>
      </c>
      <c r="I60" s="78">
        <v>12.2</v>
      </c>
      <c r="J60" s="78">
        <v>13.2</v>
      </c>
      <c r="K60" s="78">
        <v>14.5</v>
      </c>
      <c r="L60" s="78">
        <v>16.2</v>
      </c>
      <c r="M60" s="78">
        <v>18.5</v>
      </c>
      <c r="N60" s="78">
        <v>21.8</v>
      </c>
      <c r="O60" s="72">
        <v>27</v>
      </c>
    </row>
    <row r="61" spans="1:15" ht="12.4" customHeight="1">
      <c r="A61" s="110">
        <v>112</v>
      </c>
      <c r="B61" s="70">
        <v>12.6</v>
      </c>
      <c r="C61" s="70">
        <v>13.6</v>
      </c>
      <c r="D61" s="70">
        <v>14.7</v>
      </c>
      <c r="E61" s="70">
        <v>16.2</v>
      </c>
      <c r="F61" s="70">
        <v>18.100000000000001</v>
      </c>
      <c r="G61" s="70">
        <v>20.8</v>
      </c>
      <c r="H61" s="70">
        <v>24.9</v>
      </c>
      <c r="I61" s="70">
        <v>12.2</v>
      </c>
      <c r="J61" s="70">
        <v>13.2</v>
      </c>
      <c r="K61" s="70">
        <v>14.6</v>
      </c>
      <c r="L61" s="70">
        <v>16.3</v>
      </c>
      <c r="M61" s="70">
        <v>18.600000000000001</v>
      </c>
      <c r="N61" s="70">
        <v>21.9</v>
      </c>
      <c r="O61" s="70">
        <v>27.2</v>
      </c>
    </row>
    <row r="62" spans="1:15" ht="12.4" customHeight="1">
      <c r="A62" s="110">
        <v>113</v>
      </c>
      <c r="B62" s="68">
        <v>12.6</v>
      </c>
      <c r="C62" s="68">
        <v>13.6</v>
      </c>
      <c r="D62" s="68">
        <v>14.7</v>
      </c>
      <c r="E62" s="68">
        <v>16.2</v>
      </c>
      <c r="F62" s="68">
        <v>18.100000000000001</v>
      </c>
      <c r="G62" s="68">
        <v>20.8</v>
      </c>
      <c r="H62" s="68">
        <v>25</v>
      </c>
      <c r="I62" s="68">
        <v>12.2</v>
      </c>
      <c r="J62" s="68">
        <v>13.3</v>
      </c>
      <c r="K62" s="68">
        <v>14.6</v>
      </c>
      <c r="L62" s="68">
        <v>16.3</v>
      </c>
      <c r="M62" s="68">
        <v>18.600000000000001</v>
      </c>
      <c r="N62" s="68">
        <v>21.9</v>
      </c>
      <c r="O62" s="68">
        <v>27.3</v>
      </c>
    </row>
    <row r="63" spans="1:15" ht="12.4" customHeight="1">
      <c r="A63" s="110">
        <v>114</v>
      </c>
      <c r="B63" s="68">
        <v>12.7</v>
      </c>
      <c r="C63" s="68">
        <v>13.6</v>
      </c>
      <c r="D63" s="68">
        <v>14.8</v>
      </c>
      <c r="E63" s="68">
        <v>16.2</v>
      </c>
      <c r="F63" s="68">
        <v>18.2</v>
      </c>
      <c r="G63" s="68">
        <v>20.9</v>
      </c>
      <c r="H63" s="68">
        <v>25.1</v>
      </c>
      <c r="I63" s="68">
        <v>12.2</v>
      </c>
      <c r="J63" s="68">
        <v>13.3</v>
      </c>
      <c r="K63" s="68">
        <v>14.6</v>
      </c>
      <c r="L63" s="68">
        <v>16.3</v>
      </c>
      <c r="M63" s="68">
        <v>18.7</v>
      </c>
      <c r="N63" s="68">
        <v>22</v>
      </c>
      <c r="O63" s="68">
        <v>27.5</v>
      </c>
    </row>
    <row r="64" spans="1:15" ht="12.4" customHeight="1">
      <c r="A64" s="110">
        <v>115</v>
      </c>
      <c r="B64" s="68">
        <v>12.7</v>
      </c>
      <c r="C64" s="68">
        <v>13.6</v>
      </c>
      <c r="D64" s="68">
        <v>14.8</v>
      </c>
      <c r="E64" s="68">
        <v>16.3</v>
      </c>
      <c r="F64" s="68">
        <v>18.2</v>
      </c>
      <c r="G64" s="68">
        <v>21</v>
      </c>
      <c r="H64" s="68">
        <v>25.3</v>
      </c>
      <c r="I64" s="68">
        <v>12.3</v>
      </c>
      <c r="J64" s="68">
        <v>13.3</v>
      </c>
      <c r="K64" s="68">
        <v>14.7</v>
      </c>
      <c r="L64" s="68">
        <v>16.399999999999999</v>
      </c>
      <c r="M64" s="68">
        <v>18.7</v>
      </c>
      <c r="N64" s="68">
        <v>22.1</v>
      </c>
      <c r="O64" s="68">
        <v>27.6</v>
      </c>
    </row>
    <row r="65" spans="1:15" ht="12.4" customHeight="1">
      <c r="A65" s="110">
        <v>116</v>
      </c>
      <c r="B65" s="68">
        <v>12.7</v>
      </c>
      <c r="C65" s="68">
        <v>13.6</v>
      </c>
      <c r="D65" s="68">
        <v>14.8</v>
      </c>
      <c r="E65" s="68">
        <v>16.3</v>
      </c>
      <c r="F65" s="68">
        <v>18.3</v>
      </c>
      <c r="G65" s="68">
        <v>21.1</v>
      </c>
      <c r="H65" s="68">
        <v>25.5</v>
      </c>
      <c r="I65" s="68">
        <v>12.3</v>
      </c>
      <c r="J65" s="68">
        <v>13.4</v>
      </c>
      <c r="K65" s="68">
        <v>14.7</v>
      </c>
      <c r="L65" s="68">
        <v>16.399999999999999</v>
      </c>
      <c r="M65" s="68">
        <v>18.8</v>
      </c>
      <c r="N65" s="68">
        <v>22.2</v>
      </c>
      <c r="O65" s="68">
        <v>27.8</v>
      </c>
    </row>
    <row r="66" spans="1:15" ht="12.4" customHeight="1">
      <c r="A66" s="110">
        <v>117</v>
      </c>
      <c r="B66" s="68">
        <v>12.7</v>
      </c>
      <c r="C66" s="68">
        <v>13.7</v>
      </c>
      <c r="D66" s="68">
        <v>14.8</v>
      </c>
      <c r="E66" s="68">
        <v>16.3</v>
      </c>
      <c r="F66" s="68">
        <v>18.3</v>
      </c>
      <c r="G66" s="68">
        <v>21.2</v>
      </c>
      <c r="H66" s="68">
        <v>25.6</v>
      </c>
      <c r="I66" s="68">
        <v>12.3</v>
      </c>
      <c r="J66" s="68">
        <v>13.4</v>
      </c>
      <c r="K66" s="68">
        <v>14.7</v>
      </c>
      <c r="L66" s="68">
        <v>16.5</v>
      </c>
      <c r="M66" s="68">
        <v>18.8</v>
      </c>
      <c r="N66" s="68">
        <v>22.3</v>
      </c>
      <c r="O66" s="68">
        <v>27.9</v>
      </c>
    </row>
    <row r="67" spans="1:15" ht="12.4" customHeight="1">
      <c r="A67" s="110">
        <v>118</v>
      </c>
      <c r="B67" s="68">
        <v>12.7</v>
      </c>
      <c r="C67" s="68">
        <v>13.7</v>
      </c>
      <c r="D67" s="68">
        <v>14.9</v>
      </c>
      <c r="E67" s="68">
        <v>16.399999999999999</v>
      </c>
      <c r="F67" s="68">
        <v>18.399999999999999</v>
      </c>
      <c r="G67" s="68">
        <v>21.2</v>
      </c>
      <c r="H67" s="68">
        <v>25.8</v>
      </c>
      <c r="I67" s="68">
        <v>12.3</v>
      </c>
      <c r="J67" s="68">
        <v>13.4</v>
      </c>
      <c r="K67" s="68">
        <v>14.8</v>
      </c>
      <c r="L67" s="68">
        <v>16.5</v>
      </c>
      <c r="M67" s="68">
        <v>18.899999999999999</v>
      </c>
      <c r="N67" s="68">
        <v>22.4</v>
      </c>
      <c r="O67" s="68">
        <v>28.1</v>
      </c>
    </row>
    <row r="68" spans="1:15" ht="12.4" customHeight="1">
      <c r="A68" s="110">
        <v>119</v>
      </c>
      <c r="B68" s="68">
        <v>12.8</v>
      </c>
      <c r="C68" s="68">
        <v>13.7</v>
      </c>
      <c r="D68" s="68">
        <v>14.9</v>
      </c>
      <c r="E68" s="68">
        <v>16.399999999999999</v>
      </c>
      <c r="F68" s="68">
        <v>18.399999999999999</v>
      </c>
      <c r="G68" s="68">
        <v>21.3</v>
      </c>
      <c r="H68" s="68">
        <v>25.9</v>
      </c>
      <c r="I68" s="68">
        <v>12.4</v>
      </c>
      <c r="J68" s="68">
        <v>13.4</v>
      </c>
      <c r="K68" s="68">
        <v>14.8</v>
      </c>
      <c r="L68" s="68">
        <v>16.600000000000001</v>
      </c>
      <c r="M68" s="68">
        <v>19</v>
      </c>
      <c r="N68" s="68">
        <v>22.5</v>
      </c>
      <c r="O68" s="68">
        <v>28.2</v>
      </c>
    </row>
    <row r="69" spans="1:15" ht="12.4" customHeight="1">
      <c r="A69" s="110">
        <v>120</v>
      </c>
      <c r="B69" s="68">
        <v>12.8</v>
      </c>
      <c r="C69" s="68">
        <v>13.7</v>
      </c>
      <c r="D69" s="68">
        <v>14.9</v>
      </c>
      <c r="E69" s="68">
        <v>16.399999999999999</v>
      </c>
      <c r="F69" s="68">
        <v>18.5</v>
      </c>
      <c r="G69" s="68">
        <v>21.4</v>
      </c>
      <c r="H69" s="68">
        <v>26.1</v>
      </c>
      <c r="I69" s="68">
        <v>12.4</v>
      </c>
      <c r="J69" s="68">
        <v>13.5</v>
      </c>
      <c r="K69" s="68">
        <v>14.8</v>
      </c>
      <c r="L69" s="68">
        <v>16.600000000000001</v>
      </c>
      <c r="M69" s="68">
        <v>19</v>
      </c>
      <c r="N69" s="68">
        <v>22.6</v>
      </c>
      <c r="O69" s="68">
        <v>28.4</v>
      </c>
    </row>
    <row r="70" spans="1:15" ht="12.4" customHeight="1">
      <c r="A70" s="110">
        <v>121</v>
      </c>
      <c r="B70" s="68">
        <v>12.8</v>
      </c>
      <c r="C70" s="68">
        <v>13.8</v>
      </c>
      <c r="D70" s="68">
        <v>15</v>
      </c>
      <c r="E70" s="68">
        <v>16.5</v>
      </c>
      <c r="F70" s="68">
        <v>18.5</v>
      </c>
      <c r="G70" s="68">
        <v>21.5</v>
      </c>
      <c r="H70" s="68">
        <v>26.2</v>
      </c>
      <c r="I70" s="68">
        <v>12.4</v>
      </c>
      <c r="J70" s="68">
        <v>13.5</v>
      </c>
      <c r="K70" s="68">
        <v>14.9</v>
      </c>
      <c r="L70" s="68">
        <v>16.7</v>
      </c>
      <c r="M70" s="68">
        <v>19.100000000000001</v>
      </c>
      <c r="N70" s="68">
        <v>22.7</v>
      </c>
      <c r="O70" s="68">
        <v>28.5</v>
      </c>
    </row>
    <row r="71" spans="1:15" ht="12.4" customHeight="1">
      <c r="A71" s="110">
        <v>122</v>
      </c>
      <c r="B71" s="68">
        <v>12.8</v>
      </c>
      <c r="C71" s="68">
        <v>13.8</v>
      </c>
      <c r="D71" s="68">
        <v>15</v>
      </c>
      <c r="E71" s="68">
        <v>16.5</v>
      </c>
      <c r="F71" s="68">
        <v>18.600000000000001</v>
      </c>
      <c r="G71" s="68">
        <v>21.6</v>
      </c>
      <c r="H71" s="68">
        <v>26.4</v>
      </c>
      <c r="I71" s="68">
        <v>12.4</v>
      </c>
      <c r="J71" s="68">
        <v>13.5</v>
      </c>
      <c r="K71" s="68">
        <v>14.9</v>
      </c>
      <c r="L71" s="68">
        <v>16.7</v>
      </c>
      <c r="M71" s="68">
        <v>19.2</v>
      </c>
      <c r="N71" s="68">
        <v>22.8</v>
      </c>
      <c r="O71" s="68">
        <v>28.7</v>
      </c>
    </row>
    <row r="72" spans="1:15" ht="12.4" customHeight="1">
      <c r="A72" s="110">
        <v>123</v>
      </c>
      <c r="B72" s="68">
        <v>12.8</v>
      </c>
      <c r="C72" s="68">
        <v>13.8</v>
      </c>
      <c r="D72" s="68">
        <v>15</v>
      </c>
      <c r="E72" s="68">
        <v>16.600000000000001</v>
      </c>
      <c r="F72" s="68">
        <v>18.600000000000001</v>
      </c>
      <c r="G72" s="68">
        <v>21.7</v>
      </c>
      <c r="H72" s="68">
        <v>26.6</v>
      </c>
      <c r="I72" s="68">
        <v>12.5</v>
      </c>
      <c r="J72" s="68">
        <v>13.6</v>
      </c>
      <c r="K72" s="68">
        <v>15</v>
      </c>
      <c r="L72" s="68">
        <v>16.8</v>
      </c>
      <c r="M72" s="68">
        <v>19.2</v>
      </c>
      <c r="N72" s="68">
        <v>22.8</v>
      </c>
      <c r="O72" s="68">
        <v>28.8</v>
      </c>
    </row>
    <row r="73" spans="1:15" ht="12.4" customHeight="1">
      <c r="A73" s="110">
        <v>124</v>
      </c>
      <c r="B73" s="68">
        <v>12.9</v>
      </c>
      <c r="C73" s="68">
        <v>13.8</v>
      </c>
      <c r="D73" s="68">
        <v>15</v>
      </c>
      <c r="E73" s="68">
        <v>16.600000000000001</v>
      </c>
      <c r="F73" s="68">
        <v>18.7</v>
      </c>
      <c r="G73" s="68">
        <v>21.7</v>
      </c>
      <c r="H73" s="68">
        <v>26.7</v>
      </c>
      <c r="I73" s="68">
        <v>12.5</v>
      </c>
      <c r="J73" s="68">
        <v>13.6</v>
      </c>
      <c r="K73" s="68">
        <v>15</v>
      </c>
      <c r="L73" s="68">
        <v>16.8</v>
      </c>
      <c r="M73" s="68">
        <v>19.3</v>
      </c>
      <c r="N73" s="68">
        <v>22.9</v>
      </c>
      <c r="O73" s="68">
        <v>29</v>
      </c>
    </row>
    <row r="74" spans="1:15" ht="12.4" customHeight="1">
      <c r="A74" s="110">
        <v>125</v>
      </c>
      <c r="B74" s="68">
        <v>12.9</v>
      </c>
      <c r="C74" s="68">
        <v>13.9</v>
      </c>
      <c r="D74" s="68">
        <v>15.1</v>
      </c>
      <c r="E74" s="68">
        <v>16.600000000000001</v>
      </c>
      <c r="F74" s="68">
        <v>18.8</v>
      </c>
      <c r="G74" s="68">
        <v>21.8</v>
      </c>
      <c r="H74" s="68">
        <v>26.9</v>
      </c>
      <c r="I74" s="68">
        <v>12.5</v>
      </c>
      <c r="J74" s="68">
        <v>13.6</v>
      </c>
      <c r="K74" s="68">
        <v>15</v>
      </c>
      <c r="L74" s="68">
        <v>16.899999999999999</v>
      </c>
      <c r="M74" s="68">
        <v>19.399999999999999</v>
      </c>
      <c r="N74" s="68">
        <v>23</v>
      </c>
      <c r="O74" s="68">
        <v>29.1</v>
      </c>
    </row>
    <row r="75" spans="1:15" ht="12.4" customHeight="1">
      <c r="A75" s="110">
        <v>126</v>
      </c>
      <c r="B75" s="68">
        <v>12.9</v>
      </c>
      <c r="C75" s="68">
        <v>13.9</v>
      </c>
      <c r="D75" s="68">
        <v>15.1</v>
      </c>
      <c r="E75" s="68">
        <v>16.7</v>
      </c>
      <c r="F75" s="68">
        <v>18.8</v>
      </c>
      <c r="G75" s="68">
        <v>21.9</v>
      </c>
      <c r="H75" s="68">
        <v>27</v>
      </c>
      <c r="I75" s="68">
        <v>12.5</v>
      </c>
      <c r="J75" s="68">
        <v>13.7</v>
      </c>
      <c r="K75" s="68">
        <v>15.1</v>
      </c>
      <c r="L75" s="68">
        <v>16.899999999999999</v>
      </c>
      <c r="M75" s="68">
        <v>19.399999999999999</v>
      </c>
      <c r="N75" s="68">
        <v>23.1</v>
      </c>
      <c r="O75" s="68">
        <v>29.3</v>
      </c>
    </row>
    <row r="76" spans="1:15" ht="12.4" customHeight="1">
      <c r="A76" s="110">
        <v>127</v>
      </c>
      <c r="B76" s="68">
        <v>12.9</v>
      </c>
      <c r="C76" s="68">
        <v>13.9</v>
      </c>
      <c r="D76" s="68">
        <v>15.1</v>
      </c>
      <c r="E76" s="68">
        <v>16.7</v>
      </c>
      <c r="F76" s="68">
        <v>18.899999999999999</v>
      </c>
      <c r="G76" s="68">
        <v>22</v>
      </c>
      <c r="H76" s="68">
        <v>27.2</v>
      </c>
      <c r="I76" s="68">
        <v>12.6</v>
      </c>
      <c r="J76" s="68">
        <v>13.7</v>
      </c>
      <c r="K76" s="68">
        <v>15.1</v>
      </c>
      <c r="L76" s="68">
        <v>17</v>
      </c>
      <c r="M76" s="68">
        <v>19.5</v>
      </c>
      <c r="N76" s="68">
        <v>23.2</v>
      </c>
      <c r="O76" s="68">
        <v>29.4</v>
      </c>
    </row>
    <row r="77" spans="1:15" ht="12.4" customHeight="1">
      <c r="A77" s="110">
        <v>128</v>
      </c>
      <c r="B77" s="68">
        <v>13</v>
      </c>
      <c r="C77" s="68">
        <v>13.9</v>
      </c>
      <c r="D77" s="68">
        <v>15.2</v>
      </c>
      <c r="E77" s="68">
        <v>16.8</v>
      </c>
      <c r="F77" s="68">
        <v>18.899999999999999</v>
      </c>
      <c r="G77" s="68">
        <v>22.1</v>
      </c>
      <c r="H77" s="68">
        <v>27.4</v>
      </c>
      <c r="I77" s="68">
        <v>12.6</v>
      </c>
      <c r="J77" s="68">
        <v>13.7</v>
      </c>
      <c r="K77" s="68">
        <v>15.2</v>
      </c>
      <c r="L77" s="68">
        <v>17</v>
      </c>
      <c r="M77" s="68">
        <v>19.600000000000001</v>
      </c>
      <c r="N77" s="68">
        <v>23.3</v>
      </c>
      <c r="O77" s="68">
        <v>29.6</v>
      </c>
    </row>
    <row r="78" spans="1:15" ht="12.4" customHeight="1">
      <c r="A78" s="110">
        <v>129</v>
      </c>
      <c r="B78" s="68">
        <v>13</v>
      </c>
      <c r="C78" s="68">
        <v>14</v>
      </c>
      <c r="D78" s="68">
        <v>15.2</v>
      </c>
      <c r="E78" s="68">
        <v>16.8</v>
      </c>
      <c r="F78" s="68">
        <v>19</v>
      </c>
      <c r="G78" s="68">
        <v>22.2</v>
      </c>
      <c r="H78" s="68">
        <v>27.5</v>
      </c>
      <c r="I78" s="68">
        <v>12.6</v>
      </c>
      <c r="J78" s="68">
        <v>13.8</v>
      </c>
      <c r="K78" s="68">
        <v>15.2</v>
      </c>
      <c r="L78" s="68">
        <v>17.100000000000001</v>
      </c>
      <c r="M78" s="68">
        <v>19.600000000000001</v>
      </c>
      <c r="N78" s="68">
        <v>23.4</v>
      </c>
      <c r="O78" s="68">
        <v>29.7</v>
      </c>
    </row>
    <row r="79" spans="1:15" ht="12.4" customHeight="1">
      <c r="A79" s="110">
        <v>130</v>
      </c>
      <c r="B79" s="68">
        <v>13</v>
      </c>
      <c r="C79" s="68">
        <v>14</v>
      </c>
      <c r="D79" s="68">
        <v>15.2</v>
      </c>
      <c r="E79" s="68">
        <v>16.899999999999999</v>
      </c>
      <c r="F79" s="68">
        <v>19</v>
      </c>
      <c r="G79" s="68">
        <v>22.3</v>
      </c>
      <c r="H79" s="68">
        <v>27.7</v>
      </c>
      <c r="I79" s="68">
        <v>12.7</v>
      </c>
      <c r="J79" s="68">
        <v>13.8</v>
      </c>
      <c r="K79" s="68">
        <v>15.3</v>
      </c>
      <c r="L79" s="68">
        <v>17.100000000000001</v>
      </c>
      <c r="M79" s="68">
        <v>19.7</v>
      </c>
      <c r="N79" s="68">
        <v>23.5</v>
      </c>
      <c r="O79" s="68">
        <v>29.9</v>
      </c>
    </row>
    <row r="80" spans="1:15" ht="12.4" customHeight="1">
      <c r="A80" s="110">
        <v>131</v>
      </c>
      <c r="B80" s="68">
        <v>13</v>
      </c>
      <c r="C80" s="68">
        <v>14</v>
      </c>
      <c r="D80" s="68">
        <v>15.3</v>
      </c>
      <c r="E80" s="68">
        <v>16.899999999999999</v>
      </c>
      <c r="F80" s="68">
        <v>19.100000000000001</v>
      </c>
      <c r="G80" s="68">
        <v>22.4</v>
      </c>
      <c r="H80" s="68">
        <v>27.9</v>
      </c>
      <c r="I80" s="68">
        <v>12.7</v>
      </c>
      <c r="J80" s="68">
        <v>13.8</v>
      </c>
      <c r="K80" s="68">
        <v>15.3</v>
      </c>
      <c r="L80" s="68">
        <v>17.2</v>
      </c>
      <c r="M80" s="68">
        <v>19.8</v>
      </c>
      <c r="N80" s="68">
        <v>23.6</v>
      </c>
      <c r="O80" s="68">
        <v>30</v>
      </c>
    </row>
    <row r="81" spans="1:15" ht="12.4" customHeight="1">
      <c r="A81" s="110">
        <v>132</v>
      </c>
      <c r="B81" s="68">
        <v>13.1</v>
      </c>
      <c r="C81" s="68">
        <v>14.1</v>
      </c>
      <c r="D81" s="68">
        <v>15.3</v>
      </c>
      <c r="E81" s="68">
        <v>16.899999999999999</v>
      </c>
      <c r="F81" s="68">
        <v>19.2</v>
      </c>
      <c r="G81" s="68">
        <v>22.5</v>
      </c>
      <c r="H81" s="68">
        <v>28</v>
      </c>
      <c r="I81" s="68">
        <v>12.7</v>
      </c>
      <c r="J81" s="68">
        <v>13.9</v>
      </c>
      <c r="K81" s="68">
        <v>15.3</v>
      </c>
      <c r="L81" s="68">
        <v>17.2</v>
      </c>
      <c r="M81" s="68">
        <v>19.899999999999999</v>
      </c>
      <c r="N81" s="68">
        <v>23.7</v>
      </c>
      <c r="O81" s="68">
        <v>30.2</v>
      </c>
    </row>
    <row r="82" spans="1:15" ht="12.4" customHeight="1">
      <c r="A82" s="110">
        <v>133</v>
      </c>
      <c r="B82" s="68">
        <v>13.1</v>
      </c>
      <c r="C82" s="68">
        <v>14.1</v>
      </c>
      <c r="D82" s="68">
        <v>15.3</v>
      </c>
      <c r="E82" s="68">
        <v>17</v>
      </c>
      <c r="F82" s="68">
        <v>19.2</v>
      </c>
      <c r="G82" s="68">
        <v>22.5</v>
      </c>
      <c r="H82" s="68">
        <v>28.2</v>
      </c>
      <c r="I82" s="68">
        <v>12.8</v>
      </c>
      <c r="J82" s="68">
        <v>13.9</v>
      </c>
      <c r="K82" s="68">
        <v>15.4</v>
      </c>
      <c r="L82" s="68">
        <v>17.3</v>
      </c>
      <c r="M82" s="68">
        <v>19.899999999999999</v>
      </c>
      <c r="N82" s="68">
        <v>23.8</v>
      </c>
      <c r="O82" s="68">
        <v>30.3</v>
      </c>
    </row>
    <row r="83" spans="1:15" ht="12.4" customHeight="1">
      <c r="A83" s="110">
        <v>134</v>
      </c>
      <c r="B83" s="68">
        <v>13.1</v>
      </c>
      <c r="C83" s="68">
        <v>14.1</v>
      </c>
      <c r="D83" s="68">
        <v>15.4</v>
      </c>
      <c r="E83" s="68">
        <v>17</v>
      </c>
      <c r="F83" s="68">
        <v>19.3</v>
      </c>
      <c r="G83" s="68">
        <v>22.6</v>
      </c>
      <c r="H83" s="68">
        <v>28.4</v>
      </c>
      <c r="I83" s="68">
        <v>12.8</v>
      </c>
      <c r="J83" s="68">
        <v>14</v>
      </c>
      <c r="K83" s="68">
        <v>15.4</v>
      </c>
      <c r="L83" s="68">
        <v>17.399999999999999</v>
      </c>
      <c r="M83" s="68">
        <v>20</v>
      </c>
      <c r="N83" s="68">
        <v>23.9</v>
      </c>
      <c r="O83" s="68">
        <v>30.5</v>
      </c>
    </row>
    <row r="84" spans="1:15" ht="12.4" customHeight="1">
      <c r="A84" s="110">
        <v>135</v>
      </c>
      <c r="B84" s="72">
        <v>13.1</v>
      </c>
      <c r="C84" s="72">
        <v>14.1</v>
      </c>
      <c r="D84" s="72">
        <v>15.4</v>
      </c>
      <c r="E84" s="72">
        <v>17.100000000000001</v>
      </c>
      <c r="F84" s="89">
        <v>19.3</v>
      </c>
      <c r="G84" s="89">
        <v>22.7</v>
      </c>
      <c r="H84" s="72">
        <v>28.5</v>
      </c>
      <c r="I84" s="72">
        <v>12.8</v>
      </c>
      <c r="J84" s="72">
        <v>14</v>
      </c>
      <c r="K84" s="72">
        <v>15.5</v>
      </c>
      <c r="L84" s="72">
        <v>17.399999999999999</v>
      </c>
      <c r="M84" s="88">
        <v>20.100000000000001</v>
      </c>
      <c r="N84" s="88">
        <v>24</v>
      </c>
      <c r="O84" s="72">
        <v>30.6</v>
      </c>
    </row>
    <row r="85" spans="1:15" ht="12.4" customHeight="1">
      <c r="A85" s="110">
        <v>136</v>
      </c>
      <c r="B85" s="70">
        <v>13.2</v>
      </c>
      <c r="C85" s="70">
        <v>14.2</v>
      </c>
      <c r="D85" s="70">
        <v>15.5</v>
      </c>
      <c r="E85" s="70">
        <v>17.100000000000001</v>
      </c>
      <c r="F85" s="70">
        <v>19.399999999999999</v>
      </c>
      <c r="G85" s="70">
        <v>22.8</v>
      </c>
      <c r="H85" s="70">
        <v>28.7</v>
      </c>
      <c r="I85" s="70">
        <v>12.9</v>
      </c>
      <c r="J85" s="70">
        <v>14</v>
      </c>
      <c r="K85" s="70">
        <v>15.5</v>
      </c>
      <c r="L85" s="70">
        <v>17.5</v>
      </c>
      <c r="M85" s="70">
        <v>20.2</v>
      </c>
      <c r="N85" s="70">
        <v>24.1</v>
      </c>
      <c r="O85" s="70">
        <v>30.8</v>
      </c>
    </row>
    <row r="86" spans="1:15" ht="12.4" customHeight="1">
      <c r="A86" s="110">
        <v>137</v>
      </c>
      <c r="B86" s="68">
        <v>13.2</v>
      </c>
      <c r="C86" s="68">
        <v>14.2</v>
      </c>
      <c r="D86" s="68">
        <v>15.5</v>
      </c>
      <c r="E86" s="68">
        <v>17.2</v>
      </c>
      <c r="F86" s="68">
        <v>19.5</v>
      </c>
      <c r="G86" s="68">
        <v>22.9</v>
      </c>
      <c r="H86" s="68">
        <v>28.8</v>
      </c>
      <c r="I86" s="68">
        <v>12.9</v>
      </c>
      <c r="J86" s="68">
        <v>14.1</v>
      </c>
      <c r="K86" s="68">
        <v>15.6</v>
      </c>
      <c r="L86" s="68">
        <v>17.5</v>
      </c>
      <c r="M86" s="68">
        <v>20.2</v>
      </c>
      <c r="N86" s="68">
        <v>24.2</v>
      </c>
      <c r="O86" s="68">
        <v>30.9</v>
      </c>
    </row>
    <row r="87" spans="1:15" ht="12.4" customHeight="1">
      <c r="A87" s="110">
        <v>138</v>
      </c>
      <c r="B87" s="68">
        <v>13.2</v>
      </c>
      <c r="C87" s="68">
        <v>14.2</v>
      </c>
      <c r="D87" s="68">
        <v>15.5</v>
      </c>
      <c r="E87" s="68">
        <v>17.2</v>
      </c>
      <c r="F87" s="68">
        <v>19.5</v>
      </c>
      <c r="G87" s="68">
        <v>23</v>
      </c>
      <c r="H87" s="68">
        <v>29</v>
      </c>
      <c r="I87" s="68">
        <v>12.9</v>
      </c>
      <c r="J87" s="68">
        <v>14.1</v>
      </c>
      <c r="K87" s="68">
        <v>15.6</v>
      </c>
      <c r="L87" s="68">
        <v>17.600000000000001</v>
      </c>
      <c r="M87" s="68">
        <v>20.3</v>
      </c>
      <c r="N87" s="68">
        <v>24.3</v>
      </c>
      <c r="O87" s="68">
        <v>31.1</v>
      </c>
    </row>
    <row r="88" spans="1:15" ht="12.4" customHeight="1">
      <c r="A88" s="110">
        <v>139</v>
      </c>
      <c r="B88" s="68">
        <v>13.2</v>
      </c>
      <c r="C88" s="68">
        <v>14.3</v>
      </c>
      <c r="D88" s="68">
        <v>15.6</v>
      </c>
      <c r="E88" s="68">
        <v>17.3</v>
      </c>
      <c r="F88" s="68">
        <v>19.600000000000001</v>
      </c>
      <c r="G88" s="68">
        <v>23.1</v>
      </c>
      <c r="H88" s="68">
        <v>29.2</v>
      </c>
      <c r="I88" s="68">
        <v>13</v>
      </c>
      <c r="J88" s="68">
        <v>14.2</v>
      </c>
      <c r="K88" s="68">
        <v>15.7</v>
      </c>
      <c r="L88" s="68">
        <v>17.7</v>
      </c>
      <c r="M88" s="68">
        <v>20.399999999999999</v>
      </c>
      <c r="N88" s="68">
        <v>24.4</v>
      </c>
      <c r="O88" s="68">
        <v>31.2</v>
      </c>
    </row>
    <row r="89" spans="1:15" ht="12.4" customHeight="1">
      <c r="A89" s="110">
        <v>140</v>
      </c>
      <c r="B89" s="68">
        <v>13.3</v>
      </c>
      <c r="C89" s="68">
        <v>14.3</v>
      </c>
      <c r="D89" s="68">
        <v>15.6</v>
      </c>
      <c r="E89" s="68">
        <v>17.3</v>
      </c>
      <c r="F89" s="68">
        <v>19.7</v>
      </c>
      <c r="G89" s="68">
        <v>23.2</v>
      </c>
      <c r="H89" s="68">
        <v>29.3</v>
      </c>
      <c r="I89" s="68">
        <v>13</v>
      </c>
      <c r="J89" s="68">
        <v>14.2</v>
      </c>
      <c r="K89" s="68">
        <v>15.7</v>
      </c>
      <c r="L89" s="68">
        <v>17.7</v>
      </c>
      <c r="M89" s="68">
        <v>20.5</v>
      </c>
      <c r="N89" s="68">
        <v>24.5</v>
      </c>
      <c r="O89" s="68">
        <v>31.4</v>
      </c>
    </row>
    <row r="90" spans="1:15" ht="12.4" customHeight="1">
      <c r="A90" s="110">
        <v>141</v>
      </c>
      <c r="B90" s="68">
        <v>13.3</v>
      </c>
      <c r="C90" s="68">
        <v>14.3</v>
      </c>
      <c r="D90" s="68">
        <v>15.7</v>
      </c>
      <c r="E90" s="68">
        <v>17.399999999999999</v>
      </c>
      <c r="F90" s="68">
        <v>19.7</v>
      </c>
      <c r="G90" s="68">
        <v>23.3</v>
      </c>
      <c r="H90" s="68">
        <v>29.5</v>
      </c>
      <c r="I90" s="68">
        <v>13</v>
      </c>
      <c r="J90" s="68">
        <v>14.3</v>
      </c>
      <c r="K90" s="68">
        <v>15.8</v>
      </c>
      <c r="L90" s="68">
        <v>17.8</v>
      </c>
      <c r="M90" s="68">
        <v>20.6</v>
      </c>
      <c r="N90" s="68">
        <v>24.7</v>
      </c>
      <c r="O90" s="68">
        <v>31.5</v>
      </c>
    </row>
    <row r="91" spans="1:15" ht="12.4" customHeight="1">
      <c r="A91" s="110">
        <v>142</v>
      </c>
      <c r="B91" s="68">
        <v>13.3</v>
      </c>
      <c r="C91" s="68">
        <v>14.4</v>
      </c>
      <c r="D91" s="68">
        <v>15.7</v>
      </c>
      <c r="E91" s="68">
        <v>17.399999999999999</v>
      </c>
      <c r="F91" s="68">
        <v>19.8</v>
      </c>
      <c r="G91" s="68">
        <v>23.4</v>
      </c>
      <c r="H91" s="68">
        <v>29.6</v>
      </c>
      <c r="I91" s="68">
        <v>13.1</v>
      </c>
      <c r="J91" s="68">
        <v>14.3</v>
      </c>
      <c r="K91" s="68">
        <v>15.8</v>
      </c>
      <c r="L91" s="68">
        <v>17.899999999999999</v>
      </c>
      <c r="M91" s="68">
        <v>20.6</v>
      </c>
      <c r="N91" s="68">
        <v>24.8</v>
      </c>
      <c r="O91" s="68">
        <v>31.6</v>
      </c>
    </row>
    <row r="92" spans="1:15" ht="12.4" customHeight="1">
      <c r="A92" s="110">
        <v>143</v>
      </c>
      <c r="B92" s="68">
        <v>13.4</v>
      </c>
      <c r="C92" s="68">
        <v>14.4</v>
      </c>
      <c r="D92" s="68">
        <v>15.7</v>
      </c>
      <c r="E92" s="68">
        <v>17.5</v>
      </c>
      <c r="F92" s="68">
        <v>19.899999999999999</v>
      </c>
      <c r="G92" s="68">
        <v>23.5</v>
      </c>
      <c r="H92" s="68">
        <v>29.8</v>
      </c>
      <c r="I92" s="68">
        <v>13.1</v>
      </c>
      <c r="J92" s="68">
        <v>14.3</v>
      </c>
      <c r="K92" s="68">
        <v>15.9</v>
      </c>
      <c r="L92" s="68">
        <v>17.899999999999999</v>
      </c>
      <c r="M92" s="68">
        <v>20.7</v>
      </c>
      <c r="N92" s="68">
        <v>24.9</v>
      </c>
      <c r="O92" s="68">
        <v>31.8</v>
      </c>
    </row>
    <row r="93" spans="1:15" ht="12.4" customHeight="1">
      <c r="A93" s="110">
        <v>144</v>
      </c>
      <c r="B93" s="68">
        <v>13.4</v>
      </c>
      <c r="C93" s="68">
        <v>14.5</v>
      </c>
      <c r="D93" s="68">
        <v>15.8</v>
      </c>
      <c r="E93" s="68">
        <v>17.5</v>
      </c>
      <c r="F93" s="68">
        <v>19.899999999999999</v>
      </c>
      <c r="G93" s="68">
        <v>23.6</v>
      </c>
      <c r="H93" s="68">
        <v>30</v>
      </c>
      <c r="I93" s="68">
        <v>13.2</v>
      </c>
      <c r="J93" s="68">
        <v>14.4</v>
      </c>
      <c r="K93" s="68">
        <v>16</v>
      </c>
      <c r="L93" s="68">
        <v>18</v>
      </c>
      <c r="M93" s="68">
        <v>20.8</v>
      </c>
      <c r="N93" s="68">
        <v>25</v>
      </c>
      <c r="O93" s="68">
        <v>31.9</v>
      </c>
    </row>
    <row r="94" spans="1:15" ht="12.4" customHeight="1">
      <c r="A94" s="110">
        <v>145</v>
      </c>
      <c r="B94" s="68">
        <v>13.4</v>
      </c>
      <c r="C94" s="68">
        <v>14.5</v>
      </c>
      <c r="D94" s="68">
        <v>15.8</v>
      </c>
      <c r="E94" s="68">
        <v>17.600000000000001</v>
      </c>
      <c r="F94" s="68">
        <v>20</v>
      </c>
      <c r="G94" s="68">
        <v>23.7</v>
      </c>
      <c r="H94" s="68">
        <v>30.1</v>
      </c>
      <c r="I94" s="68">
        <v>13.2</v>
      </c>
      <c r="J94" s="68">
        <v>14.4</v>
      </c>
      <c r="K94" s="68">
        <v>16</v>
      </c>
      <c r="L94" s="68">
        <v>18.100000000000001</v>
      </c>
      <c r="M94" s="68">
        <v>20.9</v>
      </c>
      <c r="N94" s="68">
        <v>25.1</v>
      </c>
      <c r="O94" s="68">
        <v>32</v>
      </c>
    </row>
    <row r="95" spans="1:15" ht="12.4" customHeight="1">
      <c r="A95" s="110">
        <v>146</v>
      </c>
      <c r="B95" s="68">
        <v>13.5</v>
      </c>
      <c r="C95" s="68">
        <v>14.5</v>
      </c>
      <c r="D95" s="68">
        <v>15.9</v>
      </c>
      <c r="E95" s="68">
        <v>17.600000000000001</v>
      </c>
      <c r="F95" s="68">
        <v>20.100000000000001</v>
      </c>
      <c r="G95" s="68">
        <v>23.8</v>
      </c>
      <c r="H95" s="68">
        <v>30.3</v>
      </c>
      <c r="I95" s="68">
        <v>13.2</v>
      </c>
      <c r="J95" s="68">
        <v>14.5</v>
      </c>
      <c r="K95" s="68">
        <v>16.100000000000001</v>
      </c>
      <c r="L95" s="68">
        <v>18.100000000000001</v>
      </c>
      <c r="M95" s="68">
        <v>21</v>
      </c>
      <c r="N95" s="68">
        <v>25.2</v>
      </c>
      <c r="O95" s="68">
        <v>32.200000000000003</v>
      </c>
    </row>
    <row r="96" spans="1:15" ht="12.4" customHeight="1">
      <c r="A96" s="110">
        <v>147</v>
      </c>
      <c r="B96" s="68">
        <v>13.5</v>
      </c>
      <c r="C96" s="68">
        <v>14.6</v>
      </c>
      <c r="D96" s="68">
        <v>15.9</v>
      </c>
      <c r="E96" s="68">
        <v>17.7</v>
      </c>
      <c r="F96" s="68">
        <v>20.2</v>
      </c>
      <c r="G96" s="68">
        <v>23.9</v>
      </c>
      <c r="H96" s="68">
        <v>30.4</v>
      </c>
      <c r="I96" s="68">
        <v>13.3</v>
      </c>
      <c r="J96" s="68">
        <v>14.5</v>
      </c>
      <c r="K96" s="68">
        <v>16.100000000000001</v>
      </c>
      <c r="L96" s="68">
        <v>18.2</v>
      </c>
      <c r="M96" s="68">
        <v>21.1</v>
      </c>
      <c r="N96" s="68">
        <v>25.3</v>
      </c>
      <c r="O96" s="68">
        <v>32.299999999999997</v>
      </c>
    </row>
    <row r="97" spans="1:15" ht="12.4" customHeight="1">
      <c r="A97" s="110">
        <v>148</v>
      </c>
      <c r="B97" s="68">
        <v>13.5</v>
      </c>
      <c r="C97" s="68">
        <v>14.6</v>
      </c>
      <c r="D97" s="68">
        <v>16</v>
      </c>
      <c r="E97" s="68">
        <v>17.8</v>
      </c>
      <c r="F97" s="68">
        <v>20.2</v>
      </c>
      <c r="G97" s="68">
        <v>24</v>
      </c>
      <c r="H97" s="68">
        <v>30.6</v>
      </c>
      <c r="I97" s="68">
        <v>13.3</v>
      </c>
      <c r="J97" s="68">
        <v>14.6</v>
      </c>
      <c r="K97" s="68">
        <v>16.2</v>
      </c>
      <c r="L97" s="68">
        <v>18.3</v>
      </c>
      <c r="M97" s="68">
        <v>21.1</v>
      </c>
      <c r="N97" s="68">
        <v>25.4</v>
      </c>
      <c r="O97" s="68">
        <v>32.4</v>
      </c>
    </row>
    <row r="98" spans="1:15" ht="12.4" customHeight="1">
      <c r="A98" s="110">
        <v>149</v>
      </c>
      <c r="B98" s="68">
        <v>13.6</v>
      </c>
      <c r="C98" s="68">
        <v>14.6</v>
      </c>
      <c r="D98" s="68">
        <v>16</v>
      </c>
      <c r="E98" s="68">
        <v>17.8</v>
      </c>
      <c r="F98" s="68">
        <v>20.3</v>
      </c>
      <c r="G98" s="68">
        <v>24.1</v>
      </c>
      <c r="H98" s="68">
        <v>30.7</v>
      </c>
      <c r="I98" s="68">
        <v>13.3</v>
      </c>
      <c r="J98" s="68">
        <v>14.6</v>
      </c>
      <c r="K98" s="68">
        <v>16.2</v>
      </c>
      <c r="L98" s="68">
        <v>18.3</v>
      </c>
      <c r="M98" s="68">
        <v>21.2</v>
      </c>
      <c r="N98" s="68">
        <v>25.5</v>
      </c>
      <c r="O98" s="68">
        <v>32.6</v>
      </c>
    </row>
    <row r="99" spans="1:15" ht="12.4" customHeight="1">
      <c r="A99" s="110">
        <v>150</v>
      </c>
      <c r="B99" s="68">
        <v>13.6</v>
      </c>
      <c r="C99" s="68">
        <v>14.7</v>
      </c>
      <c r="D99" s="68">
        <v>16.100000000000001</v>
      </c>
      <c r="E99" s="68">
        <v>17.899999999999999</v>
      </c>
      <c r="F99" s="68">
        <v>20.399999999999999</v>
      </c>
      <c r="G99" s="68">
        <v>24.2</v>
      </c>
      <c r="H99" s="68">
        <v>30.9</v>
      </c>
      <c r="I99" s="68">
        <v>13.4</v>
      </c>
      <c r="J99" s="68">
        <v>14.7</v>
      </c>
      <c r="K99" s="68">
        <v>16.3</v>
      </c>
      <c r="L99" s="68">
        <v>18.399999999999999</v>
      </c>
      <c r="M99" s="68">
        <v>21.3</v>
      </c>
      <c r="N99" s="68">
        <v>25.6</v>
      </c>
      <c r="O99" s="68">
        <v>32.700000000000003</v>
      </c>
    </row>
    <row r="100" spans="1:15" ht="12.4" customHeight="1">
      <c r="A100" s="110">
        <v>151</v>
      </c>
      <c r="B100" s="68">
        <v>13.6</v>
      </c>
      <c r="C100" s="68">
        <v>14.7</v>
      </c>
      <c r="D100" s="68">
        <v>16.100000000000001</v>
      </c>
      <c r="E100" s="68">
        <v>17.899999999999999</v>
      </c>
      <c r="F100" s="68">
        <v>20.399999999999999</v>
      </c>
      <c r="G100" s="68">
        <v>24.3</v>
      </c>
      <c r="H100" s="68">
        <v>31</v>
      </c>
      <c r="I100" s="68">
        <v>13.4</v>
      </c>
      <c r="J100" s="68">
        <v>14.7</v>
      </c>
      <c r="K100" s="68">
        <v>16.3</v>
      </c>
      <c r="L100" s="68">
        <v>18.5</v>
      </c>
      <c r="M100" s="68">
        <v>21.4</v>
      </c>
      <c r="N100" s="68">
        <v>25.7</v>
      </c>
      <c r="O100" s="68">
        <v>32.799999999999997</v>
      </c>
    </row>
    <row r="101" spans="1:15" ht="12.4" customHeight="1">
      <c r="A101" s="110">
        <v>152</v>
      </c>
      <c r="B101" s="68">
        <v>13.7</v>
      </c>
      <c r="C101" s="68">
        <v>14.8</v>
      </c>
      <c r="D101" s="68">
        <v>16.2</v>
      </c>
      <c r="E101" s="68">
        <v>18</v>
      </c>
      <c r="F101" s="68">
        <v>20.5</v>
      </c>
      <c r="G101" s="68">
        <v>24.4</v>
      </c>
      <c r="H101" s="68">
        <v>31.1</v>
      </c>
      <c r="I101" s="68">
        <v>13.5</v>
      </c>
      <c r="J101" s="68">
        <v>14.8</v>
      </c>
      <c r="K101" s="68">
        <v>16.399999999999999</v>
      </c>
      <c r="L101" s="68">
        <v>18.5</v>
      </c>
      <c r="M101" s="68">
        <v>21.5</v>
      </c>
      <c r="N101" s="68">
        <v>25.8</v>
      </c>
      <c r="O101" s="68">
        <v>33</v>
      </c>
    </row>
    <row r="102" spans="1:15" ht="12.4" customHeight="1">
      <c r="A102" s="110">
        <v>153</v>
      </c>
      <c r="B102" s="68">
        <v>13.7</v>
      </c>
      <c r="C102" s="68">
        <v>14.8</v>
      </c>
      <c r="D102" s="68">
        <v>16.2</v>
      </c>
      <c r="E102" s="68">
        <v>18</v>
      </c>
      <c r="F102" s="68">
        <v>20.6</v>
      </c>
      <c r="G102" s="68">
        <v>24.5</v>
      </c>
      <c r="H102" s="68">
        <v>31.3</v>
      </c>
      <c r="I102" s="68">
        <v>13.5</v>
      </c>
      <c r="J102" s="68">
        <v>14.8</v>
      </c>
      <c r="K102" s="68">
        <v>16.399999999999999</v>
      </c>
      <c r="L102" s="68">
        <v>18.600000000000001</v>
      </c>
      <c r="M102" s="68">
        <v>21.6</v>
      </c>
      <c r="N102" s="68">
        <v>25.9</v>
      </c>
      <c r="O102" s="68">
        <v>33.1</v>
      </c>
    </row>
    <row r="103" spans="1:15" ht="12.4" customHeight="1">
      <c r="A103" s="110">
        <v>154</v>
      </c>
      <c r="B103" s="68">
        <v>13.7</v>
      </c>
      <c r="C103" s="68">
        <v>14.8</v>
      </c>
      <c r="D103" s="68">
        <v>16.3</v>
      </c>
      <c r="E103" s="68">
        <v>18.100000000000001</v>
      </c>
      <c r="F103" s="68">
        <v>20.7</v>
      </c>
      <c r="G103" s="68">
        <v>24.6</v>
      </c>
      <c r="H103" s="68">
        <v>31.4</v>
      </c>
      <c r="I103" s="68">
        <v>13.5</v>
      </c>
      <c r="J103" s="68">
        <v>14.8</v>
      </c>
      <c r="K103" s="68">
        <v>16.5</v>
      </c>
      <c r="L103" s="68">
        <v>18.7</v>
      </c>
      <c r="M103" s="68">
        <v>21.6</v>
      </c>
      <c r="N103" s="68">
        <v>26</v>
      </c>
      <c r="O103" s="68">
        <v>33.200000000000003</v>
      </c>
    </row>
    <row r="104" spans="1:15" ht="12.4" customHeight="1">
      <c r="A104" s="110">
        <v>155</v>
      </c>
      <c r="B104" s="68">
        <v>13.8</v>
      </c>
      <c r="C104" s="68">
        <v>14.9</v>
      </c>
      <c r="D104" s="68">
        <v>16.3</v>
      </c>
      <c r="E104" s="68">
        <v>18.2</v>
      </c>
      <c r="F104" s="68">
        <v>20.8</v>
      </c>
      <c r="G104" s="68">
        <v>24.7</v>
      </c>
      <c r="H104" s="68">
        <v>31.6</v>
      </c>
      <c r="I104" s="68">
        <v>13.6</v>
      </c>
      <c r="J104" s="68">
        <v>14.9</v>
      </c>
      <c r="K104" s="68">
        <v>16.600000000000001</v>
      </c>
      <c r="L104" s="68">
        <v>18.7</v>
      </c>
      <c r="M104" s="68">
        <v>21.7</v>
      </c>
      <c r="N104" s="68">
        <v>26.1</v>
      </c>
      <c r="O104" s="68">
        <v>33.299999999999997</v>
      </c>
    </row>
    <row r="105" spans="1:15" ht="12.4" customHeight="1">
      <c r="A105" s="110">
        <v>156</v>
      </c>
      <c r="B105" s="68">
        <v>13.8</v>
      </c>
      <c r="C105" s="68">
        <v>14.9</v>
      </c>
      <c r="D105" s="68">
        <v>16.399999999999999</v>
      </c>
      <c r="E105" s="68">
        <v>18.2</v>
      </c>
      <c r="F105" s="68">
        <v>20.8</v>
      </c>
      <c r="G105" s="68">
        <v>24.8</v>
      </c>
      <c r="H105" s="68">
        <v>31.7</v>
      </c>
      <c r="I105" s="68">
        <v>13.6</v>
      </c>
      <c r="J105" s="68">
        <v>14.9</v>
      </c>
      <c r="K105" s="68">
        <v>16.600000000000001</v>
      </c>
      <c r="L105" s="68">
        <v>18.8</v>
      </c>
      <c r="M105" s="68">
        <v>21.8</v>
      </c>
      <c r="N105" s="68">
        <v>26.2</v>
      </c>
      <c r="O105" s="68">
        <v>33.4</v>
      </c>
    </row>
    <row r="106" spans="1:15" ht="12.4" customHeight="1">
      <c r="A106" s="110">
        <v>157</v>
      </c>
      <c r="B106" s="68">
        <v>13.8</v>
      </c>
      <c r="C106" s="68">
        <v>15</v>
      </c>
      <c r="D106" s="68">
        <v>16.399999999999999</v>
      </c>
      <c r="E106" s="68">
        <v>18.3</v>
      </c>
      <c r="F106" s="68">
        <v>20.9</v>
      </c>
      <c r="G106" s="68">
        <v>24.9</v>
      </c>
      <c r="H106" s="68">
        <v>31.8</v>
      </c>
      <c r="I106" s="68">
        <v>13.6</v>
      </c>
      <c r="J106" s="68">
        <v>15</v>
      </c>
      <c r="K106" s="68">
        <v>16.7</v>
      </c>
      <c r="L106" s="68">
        <v>18.899999999999999</v>
      </c>
      <c r="M106" s="68">
        <v>21.9</v>
      </c>
      <c r="N106" s="68">
        <v>26.3</v>
      </c>
      <c r="O106" s="68">
        <v>33.6</v>
      </c>
    </row>
    <row r="107" spans="1:15" ht="12.4" customHeight="1">
      <c r="A107" s="110">
        <v>158</v>
      </c>
      <c r="B107" s="68">
        <v>13.9</v>
      </c>
      <c r="C107" s="68">
        <v>15</v>
      </c>
      <c r="D107" s="68">
        <v>16.5</v>
      </c>
      <c r="E107" s="68">
        <v>18.399999999999999</v>
      </c>
      <c r="F107" s="68">
        <v>21</v>
      </c>
      <c r="G107" s="68">
        <v>25</v>
      </c>
      <c r="H107" s="68">
        <v>31.9</v>
      </c>
      <c r="I107" s="68">
        <v>13.7</v>
      </c>
      <c r="J107" s="68">
        <v>15</v>
      </c>
      <c r="K107" s="68">
        <v>16.7</v>
      </c>
      <c r="L107" s="68">
        <v>18.899999999999999</v>
      </c>
      <c r="M107" s="68">
        <v>22</v>
      </c>
      <c r="N107" s="68">
        <v>26.4</v>
      </c>
      <c r="O107" s="68">
        <v>33.700000000000003</v>
      </c>
    </row>
    <row r="108" spans="1:15" ht="12.4" customHeight="1">
      <c r="A108" s="110">
        <v>159</v>
      </c>
      <c r="B108" s="72">
        <v>13.9</v>
      </c>
      <c r="C108" s="72">
        <v>15.1</v>
      </c>
      <c r="D108" s="72">
        <v>16.5</v>
      </c>
      <c r="E108" s="72">
        <v>18.399999999999999</v>
      </c>
      <c r="F108" s="89">
        <v>21.1</v>
      </c>
      <c r="G108" s="89">
        <v>25.1</v>
      </c>
      <c r="H108" s="72">
        <v>32.1</v>
      </c>
      <c r="I108" s="72">
        <v>13.7</v>
      </c>
      <c r="J108" s="72">
        <v>15.1</v>
      </c>
      <c r="K108" s="72">
        <v>16.8</v>
      </c>
      <c r="L108" s="72">
        <v>19</v>
      </c>
      <c r="M108" s="88">
        <v>22</v>
      </c>
      <c r="N108" s="88">
        <v>26.5</v>
      </c>
      <c r="O108" s="72">
        <v>33.799999999999997</v>
      </c>
    </row>
    <row r="109" spans="1:15" ht="12.4" customHeight="1">
      <c r="A109" s="110">
        <v>160</v>
      </c>
      <c r="B109" s="70">
        <v>14</v>
      </c>
      <c r="C109" s="70">
        <v>15.1</v>
      </c>
      <c r="D109" s="70">
        <v>16.600000000000001</v>
      </c>
      <c r="E109" s="70">
        <v>18.5</v>
      </c>
      <c r="F109" s="70">
        <v>21.1</v>
      </c>
      <c r="G109" s="70">
        <v>25.2</v>
      </c>
      <c r="H109" s="70">
        <v>32.200000000000003</v>
      </c>
      <c r="I109" s="70">
        <v>13.8</v>
      </c>
      <c r="J109" s="70">
        <v>15.1</v>
      </c>
      <c r="K109" s="70">
        <v>16.8</v>
      </c>
      <c r="L109" s="70">
        <v>19.100000000000001</v>
      </c>
      <c r="M109" s="70">
        <v>22.1</v>
      </c>
      <c r="N109" s="70">
        <v>26.6</v>
      </c>
      <c r="O109" s="70">
        <v>33.9</v>
      </c>
    </row>
    <row r="110" spans="1:15" ht="12.4" customHeight="1">
      <c r="A110" s="110">
        <v>161</v>
      </c>
      <c r="B110" s="68">
        <v>14</v>
      </c>
      <c r="C110" s="68">
        <v>15.2</v>
      </c>
      <c r="D110" s="68">
        <v>16.600000000000001</v>
      </c>
      <c r="E110" s="68">
        <v>18.600000000000001</v>
      </c>
      <c r="F110" s="68">
        <v>21.2</v>
      </c>
      <c r="G110" s="68">
        <v>25.2</v>
      </c>
      <c r="H110" s="68">
        <v>32.299999999999997</v>
      </c>
      <c r="I110" s="68">
        <v>13.8</v>
      </c>
      <c r="J110" s="68">
        <v>15.2</v>
      </c>
      <c r="K110" s="68">
        <v>16.899999999999999</v>
      </c>
      <c r="L110" s="68">
        <v>19.100000000000001</v>
      </c>
      <c r="M110" s="68">
        <v>22.2</v>
      </c>
      <c r="N110" s="68">
        <v>26.7</v>
      </c>
      <c r="O110" s="68">
        <v>34</v>
      </c>
    </row>
    <row r="111" spans="1:15" ht="12.4" customHeight="1">
      <c r="A111" s="110">
        <v>162</v>
      </c>
      <c r="B111" s="68">
        <v>14</v>
      </c>
      <c r="C111" s="68">
        <v>15.2</v>
      </c>
      <c r="D111" s="68">
        <v>16.7</v>
      </c>
      <c r="E111" s="68">
        <v>18.600000000000001</v>
      </c>
      <c r="F111" s="68">
        <v>21.3</v>
      </c>
      <c r="G111" s="68">
        <v>25.3</v>
      </c>
      <c r="H111" s="68">
        <v>32.4</v>
      </c>
      <c r="I111" s="68">
        <v>13.8</v>
      </c>
      <c r="J111" s="68">
        <v>15.2</v>
      </c>
      <c r="K111" s="68">
        <v>16.899999999999999</v>
      </c>
      <c r="L111" s="68">
        <v>19.2</v>
      </c>
      <c r="M111" s="68">
        <v>22.3</v>
      </c>
      <c r="N111" s="68">
        <v>26.8</v>
      </c>
      <c r="O111" s="68">
        <v>34.1</v>
      </c>
    </row>
    <row r="112" spans="1:15" ht="12.4" customHeight="1">
      <c r="A112" s="110">
        <v>163</v>
      </c>
      <c r="B112" s="68">
        <v>14.1</v>
      </c>
      <c r="C112" s="68">
        <v>15.2</v>
      </c>
      <c r="D112" s="68">
        <v>16.7</v>
      </c>
      <c r="E112" s="68">
        <v>18.7</v>
      </c>
      <c r="F112" s="68">
        <v>21.4</v>
      </c>
      <c r="G112" s="68">
        <v>25.4</v>
      </c>
      <c r="H112" s="68">
        <v>32.6</v>
      </c>
      <c r="I112" s="68">
        <v>13.9</v>
      </c>
      <c r="J112" s="68">
        <v>15.2</v>
      </c>
      <c r="K112" s="68">
        <v>17</v>
      </c>
      <c r="L112" s="68">
        <v>19.3</v>
      </c>
      <c r="M112" s="68">
        <v>22.4</v>
      </c>
      <c r="N112" s="68">
        <v>26.9</v>
      </c>
      <c r="O112" s="68">
        <v>34.200000000000003</v>
      </c>
    </row>
    <row r="113" spans="1:15" ht="12.4" customHeight="1">
      <c r="A113" s="110">
        <v>164</v>
      </c>
      <c r="B113" s="68">
        <v>14.1</v>
      </c>
      <c r="C113" s="68">
        <v>15.3</v>
      </c>
      <c r="D113" s="68">
        <v>16.8</v>
      </c>
      <c r="E113" s="68">
        <v>18.7</v>
      </c>
      <c r="F113" s="68">
        <v>21.5</v>
      </c>
      <c r="G113" s="68">
        <v>25.5</v>
      </c>
      <c r="H113" s="68">
        <v>32.700000000000003</v>
      </c>
      <c r="I113" s="68">
        <v>13.9</v>
      </c>
      <c r="J113" s="68">
        <v>15.3</v>
      </c>
      <c r="K113" s="68">
        <v>17</v>
      </c>
      <c r="L113" s="68">
        <v>19.3</v>
      </c>
      <c r="M113" s="68">
        <v>22.4</v>
      </c>
      <c r="N113" s="68">
        <v>27</v>
      </c>
      <c r="O113" s="68">
        <v>34.299999999999997</v>
      </c>
    </row>
    <row r="114" spans="1:15" ht="12.4" customHeight="1">
      <c r="A114" s="110">
        <v>165</v>
      </c>
      <c r="B114" s="68">
        <v>14.1</v>
      </c>
      <c r="C114" s="68">
        <v>15.3</v>
      </c>
      <c r="D114" s="68">
        <v>16.8</v>
      </c>
      <c r="E114" s="68">
        <v>18.8</v>
      </c>
      <c r="F114" s="68">
        <v>21.5</v>
      </c>
      <c r="G114" s="68">
        <v>25.6</v>
      </c>
      <c r="H114" s="68">
        <v>32.799999999999997</v>
      </c>
      <c r="I114" s="68">
        <v>13.9</v>
      </c>
      <c r="J114" s="68">
        <v>15.3</v>
      </c>
      <c r="K114" s="68">
        <v>17.100000000000001</v>
      </c>
      <c r="L114" s="68">
        <v>19.399999999999999</v>
      </c>
      <c r="M114" s="68">
        <v>22.5</v>
      </c>
      <c r="N114" s="68">
        <v>27.1</v>
      </c>
      <c r="O114" s="68">
        <v>34.4</v>
      </c>
    </row>
    <row r="115" spans="1:15" ht="12.4" customHeight="1">
      <c r="A115" s="110">
        <v>166</v>
      </c>
      <c r="B115" s="68">
        <v>14.2</v>
      </c>
      <c r="C115" s="68">
        <v>15.4</v>
      </c>
      <c r="D115" s="68">
        <v>16.899999999999999</v>
      </c>
      <c r="E115" s="68">
        <v>18.899999999999999</v>
      </c>
      <c r="F115" s="68">
        <v>21.6</v>
      </c>
      <c r="G115" s="68">
        <v>25.7</v>
      </c>
      <c r="H115" s="68">
        <v>32.9</v>
      </c>
      <c r="I115" s="68">
        <v>14</v>
      </c>
      <c r="J115" s="68">
        <v>15.4</v>
      </c>
      <c r="K115" s="68">
        <v>17.100000000000001</v>
      </c>
      <c r="L115" s="68">
        <v>19.399999999999999</v>
      </c>
      <c r="M115" s="68">
        <v>22.6</v>
      </c>
      <c r="N115" s="68">
        <v>27.1</v>
      </c>
      <c r="O115" s="68">
        <v>34.5</v>
      </c>
    </row>
    <row r="116" spans="1:15" ht="12.4" customHeight="1">
      <c r="A116" s="110">
        <v>167</v>
      </c>
      <c r="B116" s="68">
        <v>14.2</v>
      </c>
      <c r="C116" s="68">
        <v>15.4</v>
      </c>
      <c r="D116" s="68">
        <v>17</v>
      </c>
      <c r="E116" s="68">
        <v>18.899999999999999</v>
      </c>
      <c r="F116" s="68">
        <v>21.7</v>
      </c>
      <c r="G116" s="68">
        <v>25.8</v>
      </c>
      <c r="H116" s="68">
        <v>33</v>
      </c>
      <c r="I116" s="68">
        <v>14</v>
      </c>
      <c r="J116" s="68">
        <v>15.4</v>
      </c>
      <c r="K116" s="68">
        <v>17.2</v>
      </c>
      <c r="L116" s="68">
        <v>19.5</v>
      </c>
      <c r="M116" s="68">
        <v>22.7</v>
      </c>
      <c r="N116" s="68">
        <v>27.2</v>
      </c>
      <c r="O116" s="68">
        <v>34.6</v>
      </c>
    </row>
    <row r="117" spans="1:15" ht="12.4" customHeight="1">
      <c r="A117" s="110">
        <v>168</v>
      </c>
      <c r="B117" s="68">
        <v>14.3</v>
      </c>
      <c r="C117" s="68">
        <v>15.5</v>
      </c>
      <c r="D117" s="68">
        <v>17</v>
      </c>
      <c r="E117" s="68">
        <v>19</v>
      </c>
      <c r="F117" s="68">
        <v>21.8</v>
      </c>
      <c r="G117" s="68">
        <v>25.9</v>
      </c>
      <c r="H117" s="68">
        <v>33.1</v>
      </c>
      <c r="I117" s="68">
        <v>14</v>
      </c>
      <c r="J117" s="68">
        <v>15.4</v>
      </c>
      <c r="K117" s="68">
        <v>17.2</v>
      </c>
      <c r="L117" s="68">
        <v>19.600000000000001</v>
      </c>
      <c r="M117" s="68">
        <v>22.7</v>
      </c>
      <c r="N117" s="68">
        <v>27.3</v>
      </c>
      <c r="O117" s="68">
        <v>34.700000000000003</v>
      </c>
    </row>
    <row r="118" spans="1:15" ht="12.4" customHeight="1">
      <c r="A118" s="110">
        <v>169</v>
      </c>
      <c r="B118" s="68">
        <v>14.3</v>
      </c>
      <c r="C118" s="68">
        <v>15.5</v>
      </c>
      <c r="D118" s="68">
        <v>17.100000000000001</v>
      </c>
      <c r="E118" s="68">
        <v>19.100000000000001</v>
      </c>
      <c r="F118" s="68">
        <v>21.8</v>
      </c>
      <c r="G118" s="68">
        <v>26</v>
      </c>
      <c r="H118" s="68">
        <v>33.200000000000003</v>
      </c>
      <c r="I118" s="68">
        <v>14.1</v>
      </c>
      <c r="J118" s="68">
        <v>15.5</v>
      </c>
      <c r="K118" s="68">
        <v>17.3</v>
      </c>
      <c r="L118" s="68">
        <v>19.600000000000001</v>
      </c>
      <c r="M118" s="68">
        <v>22.8</v>
      </c>
      <c r="N118" s="68">
        <v>27.4</v>
      </c>
      <c r="O118" s="68">
        <v>34.700000000000003</v>
      </c>
    </row>
    <row r="119" spans="1:15" ht="12.4" customHeight="1">
      <c r="A119" s="110">
        <v>170</v>
      </c>
      <c r="B119" s="68">
        <v>14.3</v>
      </c>
      <c r="C119" s="68">
        <v>15.6</v>
      </c>
      <c r="D119" s="68">
        <v>17.100000000000001</v>
      </c>
      <c r="E119" s="68">
        <v>19.100000000000001</v>
      </c>
      <c r="F119" s="68">
        <v>21.9</v>
      </c>
      <c r="G119" s="68">
        <v>26.1</v>
      </c>
      <c r="H119" s="68">
        <v>33.299999999999997</v>
      </c>
      <c r="I119" s="68">
        <v>14.1</v>
      </c>
      <c r="J119" s="68">
        <v>15.5</v>
      </c>
      <c r="K119" s="68">
        <v>17.3</v>
      </c>
      <c r="L119" s="68">
        <v>19.7</v>
      </c>
      <c r="M119" s="68">
        <v>22.9</v>
      </c>
      <c r="N119" s="68">
        <v>27.5</v>
      </c>
      <c r="O119" s="68">
        <v>34.799999999999997</v>
      </c>
    </row>
    <row r="120" spans="1:15" ht="12.4" customHeight="1">
      <c r="A120" s="110">
        <v>171</v>
      </c>
      <c r="B120" s="68">
        <v>14.4</v>
      </c>
      <c r="C120" s="68">
        <v>15.6</v>
      </c>
      <c r="D120" s="68">
        <v>17.2</v>
      </c>
      <c r="E120" s="68">
        <v>19.2</v>
      </c>
      <c r="F120" s="68">
        <v>22</v>
      </c>
      <c r="G120" s="68">
        <v>26.2</v>
      </c>
      <c r="H120" s="68">
        <v>33.4</v>
      </c>
      <c r="I120" s="68">
        <v>14.1</v>
      </c>
      <c r="J120" s="68">
        <v>15.6</v>
      </c>
      <c r="K120" s="68">
        <v>17.399999999999999</v>
      </c>
      <c r="L120" s="68">
        <v>19.7</v>
      </c>
      <c r="M120" s="68">
        <v>22.9</v>
      </c>
      <c r="N120" s="68">
        <v>27.6</v>
      </c>
      <c r="O120" s="68">
        <v>34.9</v>
      </c>
    </row>
    <row r="121" spans="1:15" ht="12.4" customHeight="1">
      <c r="A121" s="110">
        <v>172</v>
      </c>
      <c r="B121" s="68">
        <v>14.4</v>
      </c>
      <c r="C121" s="68">
        <v>15.7</v>
      </c>
      <c r="D121" s="68">
        <v>17.2</v>
      </c>
      <c r="E121" s="68">
        <v>19.3</v>
      </c>
      <c r="F121" s="68">
        <v>22.1</v>
      </c>
      <c r="G121" s="68">
        <v>26.3</v>
      </c>
      <c r="H121" s="68">
        <v>33.5</v>
      </c>
      <c r="I121" s="68">
        <v>14.1</v>
      </c>
      <c r="J121" s="68">
        <v>15.6</v>
      </c>
      <c r="K121" s="68">
        <v>17.399999999999999</v>
      </c>
      <c r="L121" s="68">
        <v>19.8</v>
      </c>
      <c r="M121" s="68">
        <v>23</v>
      </c>
      <c r="N121" s="68">
        <v>27.7</v>
      </c>
      <c r="O121" s="68">
        <v>35</v>
      </c>
    </row>
    <row r="122" spans="1:15" ht="12.4" customHeight="1">
      <c r="A122" s="110">
        <v>173</v>
      </c>
      <c r="B122" s="68">
        <v>14.5</v>
      </c>
      <c r="C122" s="68">
        <v>15.7</v>
      </c>
      <c r="D122" s="68">
        <v>17.3</v>
      </c>
      <c r="E122" s="68">
        <v>19.3</v>
      </c>
      <c r="F122" s="68">
        <v>22.2</v>
      </c>
      <c r="G122" s="68">
        <v>26.4</v>
      </c>
      <c r="H122" s="68">
        <v>33.5</v>
      </c>
      <c r="I122" s="68">
        <v>14.2</v>
      </c>
      <c r="J122" s="68">
        <v>15.6</v>
      </c>
      <c r="K122" s="68">
        <v>17.5</v>
      </c>
      <c r="L122" s="68">
        <v>19.899999999999999</v>
      </c>
      <c r="M122" s="68">
        <v>23.1</v>
      </c>
      <c r="N122" s="68">
        <v>27.7</v>
      </c>
      <c r="O122" s="68">
        <v>35.1</v>
      </c>
    </row>
    <row r="123" spans="1:15" ht="12.4" customHeight="1">
      <c r="A123" s="110">
        <v>174</v>
      </c>
      <c r="B123" s="68">
        <v>14.5</v>
      </c>
      <c r="C123" s="68">
        <v>15.7</v>
      </c>
      <c r="D123" s="68">
        <v>17.3</v>
      </c>
      <c r="E123" s="68">
        <v>19.399999999999999</v>
      </c>
      <c r="F123" s="68">
        <v>22.2</v>
      </c>
      <c r="G123" s="68">
        <v>26.5</v>
      </c>
      <c r="H123" s="68">
        <v>33.6</v>
      </c>
      <c r="I123" s="68">
        <v>14.2</v>
      </c>
      <c r="J123" s="68">
        <v>15.7</v>
      </c>
      <c r="K123" s="68">
        <v>17.5</v>
      </c>
      <c r="L123" s="68">
        <v>19.899999999999999</v>
      </c>
      <c r="M123" s="68">
        <v>23.1</v>
      </c>
      <c r="N123" s="68">
        <v>27.8</v>
      </c>
      <c r="O123" s="68">
        <v>35.1</v>
      </c>
    </row>
    <row r="124" spans="1:15" ht="12.4" customHeight="1">
      <c r="A124" s="110">
        <v>175</v>
      </c>
      <c r="B124" s="68">
        <v>14.5</v>
      </c>
      <c r="C124" s="68">
        <v>15.8</v>
      </c>
      <c r="D124" s="68">
        <v>17.399999999999999</v>
      </c>
      <c r="E124" s="68">
        <v>19.5</v>
      </c>
      <c r="F124" s="68">
        <v>22.3</v>
      </c>
      <c r="G124" s="68">
        <v>26.5</v>
      </c>
      <c r="H124" s="68">
        <v>33.700000000000003</v>
      </c>
      <c r="I124" s="68">
        <v>14.2</v>
      </c>
      <c r="J124" s="68">
        <v>15.7</v>
      </c>
      <c r="K124" s="68">
        <v>17.600000000000001</v>
      </c>
      <c r="L124" s="68">
        <v>20</v>
      </c>
      <c r="M124" s="68">
        <v>23.2</v>
      </c>
      <c r="N124" s="68">
        <v>27.9</v>
      </c>
      <c r="O124" s="68">
        <v>35.200000000000003</v>
      </c>
    </row>
    <row r="125" spans="1:15" ht="12.4" customHeight="1">
      <c r="A125" s="110">
        <v>176</v>
      </c>
      <c r="B125" s="68">
        <v>14.6</v>
      </c>
      <c r="C125" s="68">
        <v>15.8</v>
      </c>
      <c r="D125" s="68">
        <v>17.399999999999999</v>
      </c>
      <c r="E125" s="68">
        <v>19.5</v>
      </c>
      <c r="F125" s="68">
        <v>22.4</v>
      </c>
      <c r="G125" s="68">
        <v>26.6</v>
      </c>
      <c r="H125" s="68">
        <v>33.799999999999997</v>
      </c>
      <c r="I125" s="68">
        <v>14.3</v>
      </c>
      <c r="J125" s="68">
        <v>15.7</v>
      </c>
      <c r="K125" s="68">
        <v>17.600000000000001</v>
      </c>
      <c r="L125" s="68">
        <v>20</v>
      </c>
      <c r="M125" s="68">
        <v>23.3</v>
      </c>
      <c r="N125" s="68">
        <v>28</v>
      </c>
      <c r="O125" s="68">
        <v>35.299999999999997</v>
      </c>
    </row>
    <row r="126" spans="1:15" ht="12.4" customHeight="1">
      <c r="A126" s="110">
        <v>177</v>
      </c>
      <c r="B126" s="68">
        <v>14.6</v>
      </c>
      <c r="C126" s="68">
        <v>15.9</v>
      </c>
      <c r="D126" s="68">
        <v>17.5</v>
      </c>
      <c r="E126" s="68">
        <v>19.600000000000001</v>
      </c>
      <c r="F126" s="68">
        <v>22.5</v>
      </c>
      <c r="G126" s="68">
        <v>26.7</v>
      </c>
      <c r="H126" s="68">
        <v>33.9</v>
      </c>
      <c r="I126" s="68">
        <v>14.3</v>
      </c>
      <c r="J126" s="68">
        <v>15.8</v>
      </c>
      <c r="K126" s="68">
        <v>17.600000000000001</v>
      </c>
      <c r="L126" s="68">
        <v>20.100000000000001</v>
      </c>
      <c r="M126" s="68">
        <v>23.3</v>
      </c>
      <c r="N126" s="68">
        <v>28</v>
      </c>
      <c r="O126" s="68">
        <v>35.4</v>
      </c>
    </row>
    <row r="127" spans="1:15" ht="12.4" customHeight="1">
      <c r="A127" s="110">
        <v>178</v>
      </c>
      <c r="B127" s="68">
        <v>14.6</v>
      </c>
      <c r="C127" s="68">
        <v>15.9</v>
      </c>
      <c r="D127" s="68">
        <v>17.5</v>
      </c>
      <c r="E127" s="68">
        <v>19.600000000000001</v>
      </c>
      <c r="F127" s="68">
        <v>22.5</v>
      </c>
      <c r="G127" s="68">
        <v>26.8</v>
      </c>
      <c r="H127" s="68">
        <v>33.9</v>
      </c>
      <c r="I127" s="68">
        <v>14.3</v>
      </c>
      <c r="J127" s="68">
        <v>15.8</v>
      </c>
      <c r="K127" s="68">
        <v>17.7</v>
      </c>
      <c r="L127" s="68">
        <v>20.100000000000001</v>
      </c>
      <c r="M127" s="68">
        <v>23.4</v>
      </c>
      <c r="N127" s="68">
        <v>28.1</v>
      </c>
      <c r="O127" s="68">
        <v>35.4</v>
      </c>
    </row>
    <row r="128" spans="1:15" ht="12.4" customHeight="1">
      <c r="A128" s="110">
        <v>179</v>
      </c>
      <c r="B128" s="68">
        <v>14.7</v>
      </c>
      <c r="C128" s="68">
        <v>16</v>
      </c>
      <c r="D128" s="68">
        <v>17.600000000000001</v>
      </c>
      <c r="E128" s="68">
        <v>19.7</v>
      </c>
      <c r="F128" s="68">
        <v>22.6</v>
      </c>
      <c r="G128" s="68">
        <v>26.9</v>
      </c>
      <c r="H128" s="68">
        <v>34</v>
      </c>
      <c r="I128" s="68">
        <v>14.3</v>
      </c>
      <c r="J128" s="68">
        <v>15.8</v>
      </c>
      <c r="K128" s="68">
        <v>17.7</v>
      </c>
      <c r="L128" s="68">
        <v>20.2</v>
      </c>
      <c r="M128" s="68">
        <v>23.5</v>
      </c>
      <c r="N128" s="68">
        <v>28.2</v>
      </c>
      <c r="O128" s="68">
        <v>35.5</v>
      </c>
    </row>
    <row r="129" spans="1:15" ht="12.4" customHeight="1">
      <c r="A129" s="110">
        <v>180</v>
      </c>
      <c r="B129" s="68">
        <v>14.7</v>
      </c>
      <c r="C129" s="68">
        <v>16</v>
      </c>
      <c r="D129" s="68">
        <v>17.600000000000001</v>
      </c>
      <c r="E129" s="68">
        <v>19.8</v>
      </c>
      <c r="F129" s="68">
        <v>22.7</v>
      </c>
      <c r="G129" s="68">
        <v>27</v>
      </c>
      <c r="H129" s="68">
        <v>34.1</v>
      </c>
      <c r="I129" s="68">
        <v>14.4</v>
      </c>
      <c r="J129" s="68">
        <v>15.9</v>
      </c>
      <c r="K129" s="68">
        <v>17.8</v>
      </c>
      <c r="L129" s="68">
        <v>20.2</v>
      </c>
      <c r="M129" s="68">
        <v>23.5</v>
      </c>
      <c r="N129" s="68">
        <v>28.2</v>
      </c>
      <c r="O129" s="68">
        <v>35.5</v>
      </c>
    </row>
    <row r="130" spans="1:15" ht="12.4" customHeight="1">
      <c r="A130" s="110">
        <v>181</v>
      </c>
      <c r="B130" s="68">
        <v>14.7</v>
      </c>
      <c r="C130" s="68">
        <v>16.100000000000001</v>
      </c>
      <c r="D130" s="68">
        <v>17.7</v>
      </c>
      <c r="E130" s="68">
        <v>19.8</v>
      </c>
      <c r="F130" s="68">
        <v>22.8</v>
      </c>
      <c r="G130" s="68">
        <v>27.1</v>
      </c>
      <c r="H130" s="68">
        <v>34.1</v>
      </c>
      <c r="I130" s="68">
        <v>14.4</v>
      </c>
      <c r="J130" s="68">
        <v>15.9</v>
      </c>
      <c r="K130" s="68">
        <v>17.8</v>
      </c>
      <c r="L130" s="68">
        <v>20.3</v>
      </c>
      <c r="M130" s="68">
        <v>23.6</v>
      </c>
      <c r="N130" s="68">
        <v>28.3</v>
      </c>
      <c r="O130" s="68">
        <v>35.6</v>
      </c>
    </row>
    <row r="131" spans="1:15" ht="12.4" customHeight="1">
      <c r="A131" s="110">
        <v>182</v>
      </c>
      <c r="B131" s="68">
        <v>14.8</v>
      </c>
      <c r="C131" s="68">
        <v>16.100000000000001</v>
      </c>
      <c r="D131" s="68">
        <v>17.8</v>
      </c>
      <c r="E131" s="68">
        <v>19.899999999999999</v>
      </c>
      <c r="F131" s="68">
        <v>22.8</v>
      </c>
      <c r="G131" s="68">
        <v>27.1</v>
      </c>
      <c r="H131" s="68">
        <v>34.200000000000003</v>
      </c>
      <c r="I131" s="68">
        <v>14.4</v>
      </c>
      <c r="J131" s="68">
        <v>15.9</v>
      </c>
      <c r="K131" s="68">
        <v>17.8</v>
      </c>
      <c r="L131" s="68">
        <v>20.3</v>
      </c>
      <c r="M131" s="68">
        <v>23.6</v>
      </c>
      <c r="N131" s="68">
        <v>28.4</v>
      </c>
      <c r="O131" s="68">
        <v>35.700000000000003</v>
      </c>
    </row>
    <row r="132" spans="1:15" ht="12.4" customHeight="1">
      <c r="A132" s="110">
        <v>183</v>
      </c>
      <c r="B132" s="72">
        <v>14.8</v>
      </c>
      <c r="C132" s="72">
        <v>16.100000000000001</v>
      </c>
      <c r="D132" s="72">
        <v>17.8</v>
      </c>
      <c r="E132" s="72">
        <v>20</v>
      </c>
      <c r="F132" s="89">
        <v>22.9</v>
      </c>
      <c r="G132" s="89">
        <v>27.2</v>
      </c>
      <c r="H132" s="72">
        <v>34.299999999999997</v>
      </c>
      <c r="I132" s="72">
        <v>14.4</v>
      </c>
      <c r="J132" s="72">
        <v>16</v>
      </c>
      <c r="K132" s="72">
        <v>17.899999999999999</v>
      </c>
      <c r="L132" s="72">
        <v>20.399999999999999</v>
      </c>
      <c r="M132" s="88">
        <v>23.7</v>
      </c>
      <c r="N132" s="88">
        <v>28.4</v>
      </c>
      <c r="O132" s="72">
        <v>35.700000000000003</v>
      </c>
    </row>
    <row r="133" spans="1:15" ht="12.4" customHeight="1">
      <c r="A133" s="110">
        <v>184</v>
      </c>
      <c r="B133" s="70">
        <v>14.8</v>
      </c>
      <c r="C133" s="70">
        <v>16.2</v>
      </c>
      <c r="D133" s="70">
        <v>17.899999999999999</v>
      </c>
      <c r="E133" s="70">
        <v>20</v>
      </c>
      <c r="F133" s="70">
        <v>23</v>
      </c>
      <c r="G133" s="70">
        <v>27.3</v>
      </c>
      <c r="H133" s="70">
        <v>34.299999999999997</v>
      </c>
      <c r="I133" s="70">
        <v>14.5</v>
      </c>
      <c r="J133" s="70">
        <v>16</v>
      </c>
      <c r="K133" s="70">
        <v>17.899999999999999</v>
      </c>
      <c r="L133" s="70">
        <v>20.399999999999999</v>
      </c>
      <c r="M133" s="70">
        <v>23.7</v>
      </c>
      <c r="N133" s="70">
        <v>28.5</v>
      </c>
      <c r="O133" s="70">
        <v>35.799999999999997</v>
      </c>
    </row>
    <row r="134" spans="1:15" ht="12.4" customHeight="1">
      <c r="A134" s="110">
        <v>185</v>
      </c>
      <c r="B134" s="68">
        <v>14.9</v>
      </c>
      <c r="C134" s="68">
        <v>16.2</v>
      </c>
      <c r="D134" s="68">
        <v>17.899999999999999</v>
      </c>
      <c r="E134" s="68">
        <v>20.100000000000001</v>
      </c>
      <c r="F134" s="68">
        <v>23</v>
      </c>
      <c r="G134" s="68">
        <v>27.4</v>
      </c>
      <c r="H134" s="68">
        <v>34.4</v>
      </c>
      <c r="I134" s="68">
        <v>14.5</v>
      </c>
      <c r="J134" s="68">
        <v>16</v>
      </c>
      <c r="K134" s="68">
        <v>17.899999999999999</v>
      </c>
      <c r="L134" s="68">
        <v>20.399999999999999</v>
      </c>
      <c r="M134" s="68">
        <v>23.8</v>
      </c>
      <c r="N134" s="68">
        <v>28.5</v>
      </c>
      <c r="O134" s="68">
        <v>35.799999999999997</v>
      </c>
    </row>
    <row r="135" spans="1:15" ht="12.4" customHeight="1">
      <c r="A135" s="110">
        <v>186</v>
      </c>
      <c r="B135" s="68">
        <v>14.9</v>
      </c>
      <c r="C135" s="68">
        <v>16.3</v>
      </c>
      <c r="D135" s="68">
        <v>18</v>
      </c>
      <c r="E135" s="68">
        <v>20.100000000000001</v>
      </c>
      <c r="F135" s="68">
        <v>23.1</v>
      </c>
      <c r="G135" s="68">
        <v>27.4</v>
      </c>
      <c r="H135" s="68">
        <v>34.5</v>
      </c>
      <c r="I135" s="68">
        <v>14.5</v>
      </c>
      <c r="J135" s="68">
        <v>16</v>
      </c>
      <c r="K135" s="68">
        <v>18</v>
      </c>
      <c r="L135" s="68">
        <v>20.5</v>
      </c>
      <c r="M135" s="68">
        <v>23.8</v>
      </c>
      <c r="N135" s="68">
        <v>28.6</v>
      </c>
      <c r="O135" s="68">
        <v>35.799999999999997</v>
      </c>
    </row>
    <row r="136" spans="1:15" ht="12.4" customHeight="1">
      <c r="A136" s="110">
        <v>187</v>
      </c>
      <c r="B136" s="68">
        <v>15</v>
      </c>
      <c r="C136" s="68">
        <v>16.3</v>
      </c>
      <c r="D136" s="68">
        <v>18</v>
      </c>
      <c r="E136" s="68">
        <v>20.2</v>
      </c>
      <c r="F136" s="68">
        <v>23.2</v>
      </c>
      <c r="G136" s="68">
        <v>27.5</v>
      </c>
      <c r="H136" s="68">
        <v>34.5</v>
      </c>
      <c r="I136" s="68">
        <v>14.5</v>
      </c>
      <c r="J136" s="68">
        <v>16.100000000000001</v>
      </c>
      <c r="K136" s="68">
        <v>18</v>
      </c>
      <c r="L136" s="68">
        <v>20.5</v>
      </c>
      <c r="M136" s="68">
        <v>23.9</v>
      </c>
      <c r="N136" s="68">
        <v>28.6</v>
      </c>
      <c r="O136" s="68">
        <v>35.9</v>
      </c>
    </row>
    <row r="137" spans="1:15" ht="12.4" customHeight="1">
      <c r="A137" s="110">
        <v>188</v>
      </c>
      <c r="B137" s="68">
        <v>15</v>
      </c>
      <c r="C137" s="68">
        <v>16.3</v>
      </c>
      <c r="D137" s="68">
        <v>18.100000000000001</v>
      </c>
      <c r="E137" s="68">
        <v>20.3</v>
      </c>
      <c r="F137" s="68">
        <v>23.3</v>
      </c>
      <c r="G137" s="68">
        <v>27.6</v>
      </c>
      <c r="H137" s="68">
        <v>34.6</v>
      </c>
      <c r="I137" s="68">
        <v>14.5</v>
      </c>
      <c r="J137" s="68">
        <v>16.100000000000001</v>
      </c>
      <c r="K137" s="68">
        <v>18</v>
      </c>
      <c r="L137" s="68">
        <v>20.6</v>
      </c>
      <c r="M137" s="68">
        <v>23.9</v>
      </c>
      <c r="N137" s="68">
        <v>28.7</v>
      </c>
      <c r="O137" s="68">
        <v>35.9</v>
      </c>
    </row>
    <row r="138" spans="1:15" ht="12.4" customHeight="1">
      <c r="A138" s="110">
        <v>189</v>
      </c>
      <c r="B138" s="68">
        <v>15</v>
      </c>
      <c r="C138" s="68">
        <v>16.399999999999999</v>
      </c>
      <c r="D138" s="68">
        <v>18.100000000000001</v>
      </c>
      <c r="E138" s="68">
        <v>20.3</v>
      </c>
      <c r="F138" s="68">
        <v>23.3</v>
      </c>
      <c r="G138" s="68">
        <v>27.7</v>
      </c>
      <c r="H138" s="68">
        <v>34.6</v>
      </c>
      <c r="I138" s="68">
        <v>14.5</v>
      </c>
      <c r="J138" s="68">
        <v>16.100000000000001</v>
      </c>
      <c r="K138" s="68">
        <v>18.100000000000001</v>
      </c>
      <c r="L138" s="68">
        <v>20.6</v>
      </c>
      <c r="M138" s="68">
        <v>24</v>
      </c>
      <c r="N138" s="68">
        <v>28.7</v>
      </c>
      <c r="O138" s="68">
        <v>36</v>
      </c>
    </row>
    <row r="139" spans="1:15" ht="12.4" customHeight="1">
      <c r="A139" s="110">
        <v>190</v>
      </c>
      <c r="B139" s="68">
        <v>15</v>
      </c>
      <c r="C139" s="68">
        <v>16.399999999999999</v>
      </c>
      <c r="D139" s="68">
        <v>18.2</v>
      </c>
      <c r="E139" s="68">
        <v>20.399999999999999</v>
      </c>
      <c r="F139" s="68">
        <v>23.4</v>
      </c>
      <c r="G139" s="68">
        <v>27.7</v>
      </c>
      <c r="H139" s="68">
        <v>34.700000000000003</v>
      </c>
      <c r="I139" s="68">
        <v>14.6</v>
      </c>
      <c r="J139" s="68">
        <v>16.100000000000001</v>
      </c>
      <c r="K139" s="68">
        <v>18.100000000000001</v>
      </c>
      <c r="L139" s="68">
        <v>20.6</v>
      </c>
      <c r="M139" s="68">
        <v>24</v>
      </c>
      <c r="N139" s="68">
        <v>28.8</v>
      </c>
      <c r="O139" s="68">
        <v>36</v>
      </c>
    </row>
    <row r="140" spans="1:15" ht="12.4" customHeight="1">
      <c r="A140" s="110">
        <v>191</v>
      </c>
      <c r="B140" s="68">
        <v>15.1</v>
      </c>
      <c r="C140" s="68">
        <v>16.5</v>
      </c>
      <c r="D140" s="68">
        <v>18.2</v>
      </c>
      <c r="E140" s="68">
        <v>20.399999999999999</v>
      </c>
      <c r="F140" s="68">
        <v>23.5</v>
      </c>
      <c r="G140" s="68">
        <v>27.8</v>
      </c>
      <c r="H140" s="68">
        <v>34.700000000000003</v>
      </c>
      <c r="I140" s="68">
        <v>14.6</v>
      </c>
      <c r="J140" s="68">
        <v>16.2</v>
      </c>
      <c r="K140" s="68">
        <v>18.100000000000001</v>
      </c>
      <c r="L140" s="68">
        <v>20.7</v>
      </c>
      <c r="M140" s="68">
        <v>24.1</v>
      </c>
      <c r="N140" s="68">
        <v>28.8</v>
      </c>
      <c r="O140" s="68">
        <v>36</v>
      </c>
    </row>
    <row r="141" spans="1:15" ht="12.4" customHeight="1">
      <c r="A141" s="110">
        <v>192</v>
      </c>
      <c r="B141" s="68">
        <v>15.1</v>
      </c>
      <c r="C141" s="68">
        <v>16.5</v>
      </c>
      <c r="D141" s="68">
        <v>18.2</v>
      </c>
      <c r="E141" s="68">
        <v>20.5</v>
      </c>
      <c r="F141" s="68">
        <v>23.5</v>
      </c>
      <c r="G141" s="68">
        <v>27.9</v>
      </c>
      <c r="H141" s="68">
        <v>34.799999999999997</v>
      </c>
      <c r="I141" s="68">
        <v>14.6</v>
      </c>
      <c r="J141" s="68">
        <v>16.2</v>
      </c>
      <c r="K141" s="68">
        <v>18.2</v>
      </c>
      <c r="L141" s="68">
        <v>20.7</v>
      </c>
      <c r="M141" s="68">
        <v>24.1</v>
      </c>
      <c r="N141" s="68">
        <v>28.9</v>
      </c>
      <c r="O141" s="68">
        <v>36.1</v>
      </c>
    </row>
    <row r="142" spans="1:15" ht="12.4" customHeight="1">
      <c r="A142" s="110">
        <v>193</v>
      </c>
      <c r="B142" s="68">
        <v>15.1</v>
      </c>
      <c r="C142" s="68">
        <v>16.5</v>
      </c>
      <c r="D142" s="68">
        <v>18.3</v>
      </c>
      <c r="E142" s="68">
        <v>20.6</v>
      </c>
      <c r="F142" s="68">
        <v>23.6</v>
      </c>
      <c r="G142" s="68">
        <v>27.9</v>
      </c>
      <c r="H142" s="68">
        <v>34.799999999999997</v>
      </c>
      <c r="I142" s="68">
        <v>14.6</v>
      </c>
      <c r="J142" s="68">
        <v>16.2</v>
      </c>
      <c r="K142" s="68">
        <v>18.2</v>
      </c>
      <c r="L142" s="68">
        <v>20.7</v>
      </c>
      <c r="M142" s="68">
        <v>24.1</v>
      </c>
      <c r="N142" s="68">
        <v>28.9</v>
      </c>
      <c r="O142" s="68">
        <v>36.1</v>
      </c>
    </row>
    <row r="143" spans="1:15" ht="12.4" customHeight="1">
      <c r="A143" s="110">
        <v>194</v>
      </c>
      <c r="B143" s="68">
        <v>15.2</v>
      </c>
      <c r="C143" s="68">
        <v>16.600000000000001</v>
      </c>
      <c r="D143" s="68">
        <v>18.3</v>
      </c>
      <c r="E143" s="68">
        <v>20.6</v>
      </c>
      <c r="F143" s="68">
        <v>23.7</v>
      </c>
      <c r="G143" s="68">
        <v>28</v>
      </c>
      <c r="H143" s="68">
        <v>34.799999999999997</v>
      </c>
      <c r="I143" s="68">
        <v>14.6</v>
      </c>
      <c r="J143" s="68">
        <v>16.2</v>
      </c>
      <c r="K143" s="68">
        <v>18.2</v>
      </c>
      <c r="L143" s="68">
        <v>20.8</v>
      </c>
      <c r="M143" s="68">
        <v>24.2</v>
      </c>
      <c r="N143" s="68">
        <v>29</v>
      </c>
      <c r="O143" s="68">
        <v>36.1</v>
      </c>
    </row>
    <row r="144" spans="1:15" ht="12.4" customHeight="1">
      <c r="A144" s="110">
        <v>195</v>
      </c>
      <c r="B144" s="68">
        <v>15.2</v>
      </c>
      <c r="C144" s="68">
        <v>16.600000000000001</v>
      </c>
      <c r="D144" s="68">
        <v>18.399999999999999</v>
      </c>
      <c r="E144" s="68">
        <v>20.7</v>
      </c>
      <c r="F144" s="68">
        <v>23.7</v>
      </c>
      <c r="G144" s="68">
        <v>28.1</v>
      </c>
      <c r="H144" s="68">
        <v>34.9</v>
      </c>
      <c r="I144" s="68">
        <v>14.6</v>
      </c>
      <c r="J144" s="68">
        <v>16.2</v>
      </c>
      <c r="K144" s="68">
        <v>18.2</v>
      </c>
      <c r="L144" s="68">
        <v>20.8</v>
      </c>
      <c r="M144" s="68">
        <v>24.2</v>
      </c>
      <c r="N144" s="68">
        <v>29</v>
      </c>
      <c r="O144" s="68">
        <v>36.1</v>
      </c>
    </row>
    <row r="145" spans="1:15" ht="12.4" customHeight="1">
      <c r="A145" s="110">
        <v>196</v>
      </c>
      <c r="B145" s="68">
        <v>15.2</v>
      </c>
      <c r="C145" s="68">
        <v>16.7</v>
      </c>
      <c r="D145" s="68">
        <v>18.399999999999999</v>
      </c>
      <c r="E145" s="68">
        <v>20.7</v>
      </c>
      <c r="F145" s="68">
        <v>23.8</v>
      </c>
      <c r="G145" s="68">
        <v>28.1</v>
      </c>
      <c r="H145" s="68">
        <v>34.9</v>
      </c>
      <c r="I145" s="68">
        <v>14.6</v>
      </c>
      <c r="J145" s="68">
        <v>16.2</v>
      </c>
      <c r="K145" s="68">
        <v>18.3</v>
      </c>
      <c r="L145" s="68">
        <v>20.8</v>
      </c>
      <c r="M145" s="68">
        <v>24.3</v>
      </c>
      <c r="N145" s="68">
        <v>29</v>
      </c>
      <c r="O145" s="68">
        <v>36.200000000000003</v>
      </c>
    </row>
    <row r="146" spans="1:15" ht="12.4" customHeight="1">
      <c r="A146" s="110">
        <v>197</v>
      </c>
      <c r="B146" s="68">
        <v>15.3</v>
      </c>
      <c r="C146" s="68">
        <v>16.7</v>
      </c>
      <c r="D146" s="68">
        <v>18.5</v>
      </c>
      <c r="E146" s="68">
        <v>20.8</v>
      </c>
      <c r="F146" s="68">
        <v>23.8</v>
      </c>
      <c r="G146" s="68">
        <v>28.2</v>
      </c>
      <c r="H146" s="68">
        <v>35</v>
      </c>
      <c r="I146" s="68">
        <v>14.6</v>
      </c>
      <c r="J146" s="68">
        <v>16.3</v>
      </c>
      <c r="K146" s="68">
        <v>18.3</v>
      </c>
      <c r="L146" s="68">
        <v>20.9</v>
      </c>
      <c r="M146" s="68">
        <v>24.3</v>
      </c>
      <c r="N146" s="68">
        <v>29.1</v>
      </c>
      <c r="O146" s="68">
        <v>36.200000000000003</v>
      </c>
    </row>
    <row r="147" spans="1:15" ht="12.4" customHeight="1">
      <c r="A147" s="110">
        <v>198</v>
      </c>
      <c r="B147" s="68">
        <v>15.3</v>
      </c>
      <c r="C147" s="68">
        <v>16.7</v>
      </c>
      <c r="D147" s="68">
        <v>18.5</v>
      </c>
      <c r="E147" s="68">
        <v>20.8</v>
      </c>
      <c r="F147" s="68">
        <v>23.9</v>
      </c>
      <c r="G147" s="68">
        <v>28.3</v>
      </c>
      <c r="H147" s="68">
        <v>35</v>
      </c>
      <c r="I147" s="68">
        <v>14.7</v>
      </c>
      <c r="J147" s="68">
        <v>16.3</v>
      </c>
      <c r="K147" s="68">
        <v>18.3</v>
      </c>
      <c r="L147" s="68">
        <v>20.9</v>
      </c>
      <c r="M147" s="68">
        <v>24.3</v>
      </c>
      <c r="N147" s="68">
        <v>29.1</v>
      </c>
      <c r="O147" s="68">
        <v>36.200000000000003</v>
      </c>
    </row>
    <row r="148" spans="1:15" ht="12.4" customHeight="1">
      <c r="A148" s="110">
        <v>199</v>
      </c>
      <c r="B148" s="68">
        <v>15.3</v>
      </c>
      <c r="C148" s="68">
        <v>16.8</v>
      </c>
      <c r="D148" s="68">
        <v>18.600000000000001</v>
      </c>
      <c r="E148" s="68">
        <v>20.9</v>
      </c>
      <c r="F148" s="68">
        <v>24</v>
      </c>
      <c r="G148" s="68">
        <v>28.3</v>
      </c>
      <c r="H148" s="68">
        <v>35</v>
      </c>
      <c r="I148" s="68">
        <v>14.7</v>
      </c>
      <c r="J148" s="68">
        <v>16.3</v>
      </c>
      <c r="K148" s="68">
        <v>18.3</v>
      </c>
      <c r="L148" s="68">
        <v>20.9</v>
      </c>
      <c r="M148" s="68">
        <v>24.4</v>
      </c>
      <c r="N148" s="68">
        <v>29.1</v>
      </c>
      <c r="O148" s="68">
        <v>36.200000000000003</v>
      </c>
    </row>
    <row r="149" spans="1:15" ht="12.4" customHeight="1">
      <c r="A149" s="110">
        <v>200</v>
      </c>
      <c r="B149" s="68">
        <v>15.3</v>
      </c>
      <c r="C149" s="68">
        <v>16.8</v>
      </c>
      <c r="D149" s="68">
        <v>18.600000000000001</v>
      </c>
      <c r="E149" s="68">
        <v>20.9</v>
      </c>
      <c r="F149" s="68">
        <v>24</v>
      </c>
      <c r="G149" s="68">
        <v>28.4</v>
      </c>
      <c r="H149" s="68">
        <v>35.1</v>
      </c>
      <c r="I149" s="68">
        <v>14.7</v>
      </c>
      <c r="J149" s="68">
        <v>16.3</v>
      </c>
      <c r="K149" s="68">
        <v>18.3</v>
      </c>
      <c r="L149" s="68">
        <v>20.9</v>
      </c>
      <c r="M149" s="68">
        <v>24.4</v>
      </c>
      <c r="N149" s="68">
        <v>29.2</v>
      </c>
      <c r="O149" s="68">
        <v>36.200000000000003</v>
      </c>
    </row>
    <row r="150" spans="1:15" ht="12.4" customHeight="1">
      <c r="A150" s="110">
        <v>201</v>
      </c>
      <c r="B150" s="68">
        <v>15.4</v>
      </c>
      <c r="C150" s="68">
        <v>16.8</v>
      </c>
      <c r="D150" s="68">
        <v>18.7</v>
      </c>
      <c r="E150" s="68">
        <v>21</v>
      </c>
      <c r="F150" s="68">
        <v>24.1</v>
      </c>
      <c r="G150" s="68">
        <v>28.5</v>
      </c>
      <c r="H150" s="68">
        <v>35.1</v>
      </c>
      <c r="I150" s="68">
        <v>14.7</v>
      </c>
      <c r="J150" s="68">
        <v>16.3</v>
      </c>
      <c r="K150" s="68">
        <v>18.399999999999999</v>
      </c>
      <c r="L150" s="68">
        <v>21</v>
      </c>
      <c r="M150" s="68">
        <v>24.4</v>
      </c>
      <c r="N150" s="68">
        <v>29.2</v>
      </c>
      <c r="O150" s="68">
        <v>36.299999999999997</v>
      </c>
    </row>
    <row r="151" spans="1:15" ht="12.4" customHeight="1">
      <c r="A151" s="110">
        <v>202</v>
      </c>
      <c r="B151" s="68">
        <v>15.4</v>
      </c>
      <c r="C151" s="68">
        <v>16.899999999999999</v>
      </c>
      <c r="D151" s="68">
        <v>18.7</v>
      </c>
      <c r="E151" s="68">
        <v>21</v>
      </c>
      <c r="F151" s="68">
        <v>24.2</v>
      </c>
      <c r="G151" s="68">
        <v>28.5</v>
      </c>
      <c r="H151" s="68">
        <v>35.1</v>
      </c>
      <c r="I151" s="68">
        <v>14.7</v>
      </c>
      <c r="J151" s="68">
        <v>16.3</v>
      </c>
      <c r="K151" s="68">
        <v>18.399999999999999</v>
      </c>
      <c r="L151" s="68">
        <v>21</v>
      </c>
      <c r="M151" s="68">
        <v>24.4</v>
      </c>
      <c r="N151" s="68">
        <v>29.2</v>
      </c>
      <c r="O151" s="68">
        <v>36.299999999999997</v>
      </c>
    </row>
    <row r="152" spans="1:15" ht="12.4" customHeight="1">
      <c r="A152" s="110">
        <v>203</v>
      </c>
      <c r="B152" s="68">
        <v>15.4</v>
      </c>
      <c r="C152" s="68">
        <v>16.899999999999999</v>
      </c>
      <c r="D152" s="68">
        <v>18.7</v>
      </c>
      <c r="E152" s="68">
        <v>21.1</v>
      </c>
      <c r="F152" s="68">
        <v>24.2</v>
      </c>
      <c r="G152" s="68">
        <v>28.6</v>
      </c>
      <c r="H152" s="68">
        <v>35.200000000000003</v>
      </c>
      <c r="I152" s="68">
        <v>14.7</v>
      </c>
      <c r="J152" s="68">
        <v>16.3</v>
      </c>
      <c r="K152" s="68">
        <v>18.399999999999999</v>
      </c>
      <c r="L152" s="68">
        <v>21</v>
      </c>
      <c r="M152" s="68">
        <v>24.5</v>
      </c>
      <c r="N152" s="68">
        <v>29.3</v>
      </c>
      <c r="O152" s="68">
        <v>36.299999999999997</v>
      </c>
    </row>
    <row r="153" spans="1:15" ht="12.4" customHeight="1">
      <c r="A153" s="110">
        <v>204</v>
      </c>
      <c r="B153" s="68">
        <v>15.4</v>
      </c>
      <c r="C153" s="68">
        <v>16.899999999999999</v>
      </c>
      <c r="D153" s="68">
        <v>18.8</v>
      </c>
      <c r="E153" s="68">
        <v>21.1</v>
      </c>
      <c r="F153" s="68">
        <v>24.3</v>
      </c>
      <c r="G153" s="68">
        <v>28.6</v>
      </c>
      <c r="H153" s="68">
        <v>35.200000000000003</v>
      </c>
      <c r="I153" s="68">
        <v>14.7</v>
      </c>
      <c r="J153" s="68">
        <v>16.399999999999999</v>
      </c>
      <c r="K153" s="68">
        <v>18.399999999999999</v>
      </c>
      <c r="L153" s="68">
        <v>21</v>
      </c>
      <c r="M153" s="68">
        <v>24.5</v>
      </c>
      <c r="N153" s="68">
        <v>29.3</v>
      </c>
      <c r="O153" s="68">
        <v>36.299999999999997</v>
      </c>
    </row>
    <row r="154" spans="1:15" ht="12.4" customHeight="1">
      <c r="A154" s="110">
        <v>205</v>
      </c>
      <c r="B154" s="68">
        <v>15.5</v>
      </c>
      <c r="C154" s="68">
        <v>17</v>
      </c>
      <c r="D154" s="68">
        <v>18.8</v>
      </c>
      <c r="E154" s="68">
        <v>21.2</v>
      </c>
      <c r="F154" s="68">
        <v>24.3</v>
      </c>
      <c r="G154" s="68">
        <v>28.7</v>
      </c>
      <c r="H154" s="68">
        <v>35.200000000000003</v>
      </c>
      <c r="I154" s="68">
        <v>14.7</v>
      </c>
      <c r="J154" s="68">
        <v>16.399999999999999</v>
      </c>
      <c r="K154" s="68">
        <v>18.399999999999999</v>
      </c>
      <c r="L154" s="68">
        <v>21.1</v>
      </c>
      <c r="M154" s="68">
        <v>24.5</v>
      </c>
      <c r="N154" s="68">
        <v>29.3</v>
      </c>
      <c r="O154" s="68">
        <v>36.299999999999997</v>
      </c>
    </row>
    <row r="155" spans="1:15" ht="12.4" customHeight="1">
      <c r="A155" s="110">
        <v>206</v>
      </c>
      <c r="B155" s="68">
        <v>15.5</v>
      </c>
      <c r="C155" s="68">
        <v>17</v>
      </c>
      <c r="D155" s="68">
        <v>18.899999999999999</v>
      </c>
      <c r="E155" s="68">
        <v>21.2</v>
      </c>
      <c r="F155" s="68">
        <v>24.4</v>
      </c>
      <c r="G155" s="68">
        <v>28.7</v>
      </c>
      <c r="H155" s="68">
        <v>35.200000000000003</v>
      </c>
      <c r="I155" s="68">
        <v>14.7</v>
      </c>
      <c r="J155" s="68">
        <v>16.399999999999999</v>
      </c>
      <c r="K155" s="68">
        <v>18.399999999999999</v>
      </c>
      <c r="L155" s="68">
        <v>21.1</v>
      </c>
      <c r="M155" s="68">
        <v>24.6</v>
      </c>
      <c r="N155" s="68">
        <v>29.3</v>
      </c>
      <c r="O155" s="68">
        <v>36.299999999999997</v>
      </c>
    </row>
    <row r="156" spans="1:15" ht="12.4" customHeight="1">
      <c r="A156" s="110">
        <v>207</v>
      </c>
      <c r="B156" s="72">
        <v>15.5</v>
      </c>
      <c r="C156" s="72">
        <v>17</v>
      </c>
      <c r="D156" s="72">
        <v>18.899999999999999</v>
      </c>
      <c r="E156" s="72">
        <v>21.3</v>
      </c>
      <c r="F156" s="89">
        <v>24.4</v>
      </c>
      <c r="G156" s="89">
        <v>28.8</v>
      </c>
      <c r="H156" s="72">
        <v>35.299999999999997</v>
      </c>
      <c r="I156" s="72">
        <v>14.7</v>
      </c>
      <c r="J156" s="72">
        <v>16.399999999999999</v>
      </c>
      <c r="K156" s="72">
        <v>18.5</v>
      </c>
      <c r="L156" s="72">
        <v>21.1</v>
      </c>
      <c r="M156" s="88">
        <v>24.6</v>
      </c>
      <c r="N156" s="88">
        <v>29.4</v>
      </c>
      <c r="O156" s="72">
        <v>36.299999999999997</v>
      </c>
    </row>
    <row r="157" spans="1:15" ht="12.4" customHeight="1">
      <c r="A157" s="110">
        <v>208</v>
      </c>
      <c r="B157" s="70">
        <v>15.5</v>
      </c>
      <c r="C157" s="70">
        <v>17.100000000000001</v>
      </c>
      <c r="D157" s="70">
        <v>18.899999999999999</v>
      </c>
      <c r="E157" s="70">
        <v>21.3</v>
      </c>
      <c r="F157" s="70">
        <v>24.5</v>
      </c>
      <c r="G157" s="70">
        <v>28.9</v>
      </c>
      <c r="H157" s="70">
        <v>35.299999999999997</v>
      </c>
      <c r="I157" s="70">
        <v>14.7</v>
      </c>
      <c r="J157" s="70">
        <v>16.399999999999999</v>
      </c>
      <c r="K157" s="70">
        <v>18.5</v>
      </c>
      <c r="L157" s="70">
        <v>21.1</v>
      </c>
      <c r="M157" s="70">
        <v>24.6</v>
      </c>
      <c r="N157" s="70">
        <v>29.4</v>
      </c>
      <c r="O157" s="70">
        <v>36.299999999999997</v>
      </c>
    </row>
    <row r="158" spans="1:15" ht="12.4" customHeight="1">
      <c r="A158" s="110">
        <v>209</v>
      </c>
      <c r="B158" s="68">
        <v>15.6</v>
      </c>
      <c r="C158" s="68">
        <v>17.100000000000001</v>
      </c>
      <c r="D158" s="68">
        <v>19</v>
      </c>
      <c r="E158" s="68">
        <v>21.4</v>
      </c>
      <c r="F158" s="68">
        <v>24.5</v>
      </c>
      <c r="G158" s="68">
        <v>28.9</v>
      </c>
      <c r="H158" s="68">
        <v>35.299999999999997</v>
      </c>
      <c r="I158" s="68">
        <v>14.7</v>
      </c>
      <c r="J158" s="68">
        <v>16.399999999999999</v>
      </c>
      <c r="K158" s="68">
        <v>18.5</v>
      </c>
      <c r="L158" s="68">
        <v>21.1</v>
      </c>
      <c r="M158" s="68">
        <v>24.6</v>
      </c>
      <c r="N158" s="68">
        <v>29.4</v>
      </c>
      <c r="O158" s="68">
        <v>36.299999999999997</v>
      </c>
    </row>
    <row r="159" spans="1:15" ht="12.4" customHeight="1">
      <c r="A159" s="110">
        <v>210</v>
      </c>
      <c r="B159" s="68">
        <v>15.6</v>
      </c>
      <c r="C159" s="68">
        <v>17.100000000000001</v>
      </c>
      <c r="D159" s="68">
        <v>19</v>
      </c>
      <c r="E159" s="68">
        <v>21.4</v>
      </c>
      <c r="F159" s="68">
        <v>24.6</v>
      </c>
      <c r="G159" s="68">
        <v>29</v>
      </c>
      <c r="H159" s="68">
        <v>35.299999999999997</v>
      </c>
      <c r="I159" s="68">
        <v>14.7</v>
      </c>
      <c r="J159" s="68">
        <v>16.399999999999999</v>
      </c>
      <c r="K159" s="68">
        <v>18.5</v>
      </c>
      <c r="L159" s="68">
        <v>21.2</v>
      </c>
      <c r="M159" s="68">
        <v>24.6</v>
      </c>
      <c r="N159" s="68">
        <v>29.4</v>
      </c>
      <c r="O159" s="68">
        <v>36.299999999999997</v>
      </c>
    </row>
    <row r="160" spans="1:15" ht="12.4" customHeight="1">
      <c r="A160" s="110">
        <v>211</v>
      </c>
      <c r="B160" s="68">
        <v>15.6</v>
      </c>
      <c r="C160" s="68">
        <v>17.100000000000001</v>
      </c>
      <c r="D160" s="68">
        <v>19.100000000000001</v>
      </c>
      <c r="E160" s="68">
        <v>21.5</v>
      </c>
      <c r="F160" s="68">
        <v>24.7</v>
      </c>
      <c r="G160" s="68">
        <v>29</v>
      </c>
      <c r="H160" s="68">
        <v>35.4</v>
      </c>
      <c r="I160" s="68">
        <v>14.7</v>
      </c>
      <c r="J160" s="68">
        <v>16.399999999999999</v>
      </c>
      <c r="K160" s="68">
        <v>18.5</v>
      </c>
      <c r="L160" s="68">
        <v>21.2</v>
      </c>
      <c r="M160" s="68">
        <v>24.7</v>
      </c>
      <c r="N160" s="68">
        <v>29.4</v>
      </c>
      <c r="O160" s="68">
        <v>36.299999999999997</v>
      </c>
    </row>
    <row r="161" spans="1:19" ht="12.4" customHeight="1">
      <c r="A161" s="110">
        <v>212</v>
      </c>
      <c r="B161" s="68">
        <v>15.6</v>
      </c>
      <c r="C161" s="68">
        <v>17.2</v>
      </c>
      <c r="D161" s="68">
        <v>19.100000000000001</v>
      </c>
      <c r="E161" s="68">
        <v>21.5</v>
      </c>
      <c r="F161" s="68">
        <v>24.7</v>
      </c>
      <c r="G161" s="68">
        <v>29.1</v>
      </c>
      <c r="H161" s="68">
        <v>35.4</v>
      </c>
      <c r="I161" s="68">
        <v>14.7</v>
      </c>
      <c r="J161" s="68">
        <v>16.399999999999999</v>
      </c>
      <c r="K161" s="68">
        <v>18.5</v>
      </c>
      <c r="L161" s="68">
        <v>21.2</v>
      </c>
      <c r="M161" s="68">
        <v>24.7</v>
      </c>
      <c r="N161" s="68">
        <v>29.5</v>
      </c>
      <c r="O161" s="68">
        <v>36.299999999999997</v>
      </c>
    </row>
    <row r="162" spans="1:19" ht="12.4" customHeight="1">
      <c r="A162" s="110">
        <v>213</v>
      </c>
      <c r="B162" s="68">
        <v>15.6</v>
      </c>
      <c r="C162" s="68">
        <v>17.2</v>
      </c>
      <c r="D162" s="68">
        <v>19.100000000000001</v>
      </c>
      <c r="E162" s="68">
        <v>21.6</v>
      </c>
      <c r="F162" s="68">
        <v>24.8</v>
      </c>
      <c r="G162" s="68">
        <v>29.1</v>
      </c>
      <c r="H162" s="68">
        <v>35.4</v>
      </c>
      <c r="I162" s="68">
        <v>14.7</v>
      </c>
      <c r="J162" s="68">
        <v>16.399999999999999</v>
      </c>
      <c r="K162" s="68">
        <v>18.5</v>
      </c>
      <c r="L162" s="68">
        <v>21.2</v>
      </c>
      <c r="M162" s="68">
        <v>24.7</v>
      </c>
      <c r="N162" s="68">
        <v>29.5</v>
      </c>
      <c r="O162" s="68">
        <v>36.299999999999997</v>
      </c>
    </row>
    <row r="163" spans="1:19" ht="12.4" customHeight="1">
      <c r="A163" s="110">
        <v>214</v>
      </c>
      <c r="B163" s="68">
        <v>15.7</v>
      </c>
      <c r="C163" s="68">
        <v>17.2</v>
      </c>
      <c r="D163" s="68">
        <v>19.2</v>
      </c>
      <c r="E163" s="68">
        <v>21.6</v>
      </c>
      <c r="F163" s="68">
        <v>24.8</v>
      </c>
      <c r="G163" s="68">
        <v>29.2</v>
      </c>
      <c r="H163" s="68">
        <v>35.4</v>
      </c>
      <c r="I163" s="68">
        <v>14.7</v>
      </c>
      <c r="J163" s="68">
        <v>16.399999999999999</v>
      </c>
      <c r="K163" s="68">
        <v>18.5</v>
      </c>
      <c r="L163" s="68">
        <v>21.2</v>
      </c>
      <c r="M163" s="68">
        <v>24.7</v>
      </c>
      <c r="N163" s="68">
        <v>29.5</v>
      </c>
      <c r="O163" s="68">
        <v>36.299999999999997</v>
      </c>
    </row>
    <row r="164" spans="1:19" ht="12.4" customHeight="1">
      <c r="A164" s="110">
        <v>215</v>
      </c>
      <c r="B164" s="68">
        <v>15.7</v>
      </c>
      <c r="C164" s="68">
        <v>17.3</v>
      </c>
      <c r="D164" s="68">
        <v>19.2</v>
      </c>
      <c r="E164" s="68">
        <v>21.7</v>
      </c>
      <c r="F164" s="68">
        <v>24.9</v>
      </c>
      <c r="G164" s="68">
        <v>29.2</v>
      </c>
      <c r="H164" s="68">
        <v>35.4</v>
      </c>
      <c r="I164" s="68">
        <v>14.7</v>
      </c>
      <c r="J164" s="68">
        <v>16.399999999999999</v>
      </c>
      <c r="K164" s="68">
        <v>18.600000000000001</v>
      </c>
      <c r="L164" s="68">
        <v>21.2</v>
      </c>
      <c r="M164" s="68">
        <v>24.8</v>
      </c>
      <c r="N164" s="68">
        <v>29.5</v>
      </c>
      <c r="O164" s="68">
        <v>36.299999999999997</v>
      </c>
    </row>
    <row r="165" spans="1:19" ht="12.4" customHeight="1">
      <c r="A165" s="109">
        <v>216</v>
      </c>
      <c r="B165" s="68">
        <v>15.7</v>
      </c>
      <c r="C165" s="68">
        <v>17.3</v>
      </c>
      <c r="D165" s="68">
        <v>19.2</v>
      </c>
      <c r="E165" s="68">
        <v>21.7</v>
      </c>
      <c r="F165" s="68">
        <v>24.9</v>
      </c>
      <c r="G165" s="68">
        <v>29.2</v>
      </c>
      <c r="H165" s="68">
        <v>35.4</v>
      </c>
      <c r="I165" s="68">
        <v>14.7</v>
      </c>
      <c r="J165" s="68">
        <v>16.399999999999999</v>
      </c>
      <c r="K165" s="68">
        <v>18.600000000000001</v>
      </c>
      <c r="L165" s="68">
        <v>21.3</v>
      </c>
      <c r="M165" s="68">
        <v>24.8</v>
      </c>
      <c r="N165" s="68">
        <v>29.5</v>
      </c>
      <c r="O165" s="68">
        <v>36.299999999999997</v>
      </c>
    </row>
    <row r="166" spans="1:19" s="92" customFormat="1" ht="12.4" customHeight="1">
      <c r="A166" s="107"/>
      <c r="B166" s="108"/>
      <c r="C166" s="108"/>
      <c r="D166" s="107"/>
      <c r="E166" s="108"/>
      <c r="F166" s="108"/>
      <c r="G166" s="107"/>
    </row>
    <row r="167" spans="1:19" s="92" customFormat="1" ht="12.6" customHeight="1">
      <c r="A167" s="107"/>
      <c r="B167" s="108"/>
      <c r="C167" s="108"/>
      <c r="D167" s="107"/>
      <c r="E167" s="108"/>
      <c r="F167" s="108"/>
      <c r="G167" s="107"/>
    </row>
    <row r="168" spans="1:19" ht="3.6" customHeight="1">
      <c r="B168" s="105"/>
      <c r="C168" s="105"/>
      <c r="D168" s="105"/>
      <c r="E168" s="106"/>
      <c r="F168" s="105"/>
      <c r="G168" s="105"/>
      <c r="H168" s="105"/>
    </row>
    <row r="169" spans="1:19" ht="10.7" customHeight="1">
      <c r="A169" s="102" t="s">
        <v>152</v>
      </c>
      <c r="B169" s="104" t="s">
        <v>143</v>
      </c>
      <c r="C169" s="104"/>
      <c r="D169" s="104"/>
      <c r="E169" s="104"/>
      <c r="I169" s="104" t="s">
        <v>142</v>
      </c>
      <c r="J169" s="104"/>
      <c r="K169" s="104"/>
      <c r="L169" s="104"/>
      <c r="M169" s="103"/>
      <c r="N169" s="92"/>
      <c r="O169" s="103"/>
      <c r="P169" s="92"/>
      <c r="Q169" s="103"/>
      <c r="R169" s="92"/>
      <c r="S169" s="103"/>
    </row>
    <row r="170" spans="1:19" ht="23.45" customHeight="1">
      <c r="A170" s="102" t="s">
        <v>151</v>
      </c>
      <c r="B170" s="100" t="s">
        <v>150</v>
      </c>
      <c r="C170" s="101" t="s">
        <v>149</v>
      </c>
      <c r="D170" s="101" t="s">
        <v>148</v>
      </c>
      <c r="E170" s="100" t="s">
        <v>137</v>
      </c>
      <c r="F170" s="99" t="s">
        <v>147</v>
      </c>
      <c r="G170" s="99" t="s">
        <v>146</v>
      </c>
      <c r="H170" s="99" t="s">
        <v>145</v>
      </c>
      <c r="I170" s="100" t="s">
        <v>150</v>
      </c>
      <c r="J170" s="101" t="s">
        <v>149</v>
      </c>
      <c r="K170" s="101" t="s">
        <v>148</v>
      </c>
      <c r="L170" s="100" t="s">
        <v>137</v>
      </c>
      <c r="M170" s="99" t="s">
        <v>147</v>
      </c>
      <c r="N170" s="99" t="s">
        <v>146</v>
      </c>
      <c r="O170" s="99" t="s">
        <v>145</v>
      </c>
      <c r="Q170" s="98"/>
      <c r="R170" s="92"/>
      <c r="S170" s="97"/>
    </row>
    <row r="171" spans="1:19" ht="11.85" customHeight="1">
      <c r="A171" s="94">
        <v>0</v>
      </c>
      <c r="B171" s="93">
        <v>2.1</v>
      </c>
      <c r="C171" s="93">
        <v>2.5</v>
      </c>
      <c r="D171" s="93">
        <v>2.9</v>
      </c>
      <c r="E171" s="93">
        <v>3.3</v>
      </c>
      <c r="F171" s="68">
        <v>3.9</v>
      </c>
      <c r="G171" s="68">
        <v>4.4000000000000004</v>
      </c>
      <c r="H171" s="68">
        <v>5</v>
      </c>
      <c r="I171" s="93">
        <v>2</v>
      </c>
      <c r="J171" s="93">
        <v>2.4</v>
      </c>
      <c r="K171" s="93">
        <v>2.8</v>
      </c>
      <c r="L171" s="93">
        <v>3.2</v>
      </c>
      <c r="M171" s="68">
        <v>3.7</v>
      </c>
      <c r="N171" s="68">
        <v>4.2</v>
      </c>
      <c r="O171" s="68">
        <v>4.8</v>
      </c>
      <c r="Q171" s="91"/>
      <c r="R171" s="92"/>
      <c r="S171" s="96"/>
    </row>
    <row r="172" spans="1:19" ht="11.1" customHeight="1">
      <c r="A172" s="95">
        <v>1</v>
      </c>
      <c r="B172" s="95">
        <v>2.9</v>
      </c>
      <c r="C172" s="95">
        <v>3.4</v>
      </c>
      <c r="D172" s="95">
        <v>3.9</v>
      </c>
      <c r="E172" s="95">
        <v>4.5</v>
      </c>
      <c r="F172" s="78">
        <v>5.0999999999999996</v>
      </c>
      <c r="G172" s="78">
        <v>5.8</v>
      </c>
      <c r="H172" s="68">
        <v>6.6</v>
      </c>
      <c r="I172" s="95">
        <v>2.7</v>
      </c>
      <c r="J172" s="95">
        <v>3.2</v>
      </c>
      <c r="K172" s="95">
        <v>3.6</v>
      </c>
      <c r="L172" s="95">
        <v>4.2</v>
      </c>
      <c r="M172" s="78">
        <v>4.8</v>
      </c>
      <c r="N172" s="78">
        <v>5.5</v>
      </c>
      <c r="O172" s="68">
        <v>6.2</v>
      </c>
      <c r="Q172" s="91"/>
      <c r="R172" s="92"/>
      <c r="S172" s="96"/>
    </row>
    <row r="173" spans="1:19" ht="12" customHeight="1">
      <c r="A173" s="94">
        <v>2</v>
      </c>
      <c r="B173" s="93">
        <v>3.8</v>
      </c>
      <c r="C173" s="93">
        <v>4.3</v>
      </c>
      <c r="D173" s="93">
        <v>4.9000000000000004</v>
      </c>
      <c r="E173" s="93">
        <v>5.6</v>
      </c>
      <c r="F173" s="78">
        <v>6.3</v>
      </c>
      <c r="G173" s="78">
        <v>7.1</v>
      </c>
      <c r="H173" s="68">
        <v>8</v>
      </c>
      <c r="I173" s="93">
        <v>3.4</v>
      </c>
      <c r="J173" s="93">
        <v>3.9</v>
      </c>
      <c r="K173" s="93">
        <v>4.5</v>
      </c>
      <c r="L173" s="93">
        <v>5.0999999999999996</v>
      </c>
      <c r="M173" s="78">
        <v>5.8</v>
      </c>
      <c r="N173" s="78">
        <v>6.6</v>
      </c>
      <c r="O173" s="68">
        <v>7.5</v>
      </c>
      <c r="Q173" s="91"/>
      <c r="R173" s="92"/>
      <c r="S173" s="96"/>
    </row>
    <row r="174" spans="1:19" ht="11.1" customHeight="1">
      <c r="A174" s="95">
        <v>3</v>
      </c>
      <c r="B174" s="95">
        <v>4.4000000000000004</v>
      </c>
      <c r="C174" s="95">
        <v>5</v>
      </c>
      <c r="D174" s="95">
        <v>5.7</v>
      </c>
      <c r="E174" s="95">
        <v>6.4</v>
      </c>
      <c r="F174" s="78">
        <v>7.2</v>
      </c>
      <c r="G174" s="78">
        <v>8</v>
      </c>
      <c r="H174" s="68">
        <v>9</v>
      </c>
      <c r="I174" s="95">
        <v>4</v>
      </c>
      <c r="J174" s="95">
        <v>4.5</v>
      </c>
      <c r="K174" s="95">
        <v>5.2</v>
      </c>
      <c r="L174" s="95">
        <v>5.8</v>
      </c>
      <c r="M174" s="78">
        <v>6.6</v>
      </c>
      <c r="N174" s="78">
        <v>7.5</v>
      </c>
      <c r="O174" s="68">
        <v>8.5</v>
      </c>
      <c r="Q174" s="91"/>
      <c r="R174" s="92"/>
      <c r="S174" s="96"/>
    </row>
    <row r="175" spans="1:19" ht="12" customHeight="1">
      <c r="A175" s="94">
        <v>4</v>
      </c>
      <c r="B175" s="93">
        <v>4.9000000000000004</v>
      </c>
      <c r="C175" s="93">
        <v>5.6</v>
      </c>
      <c r="D175" s="93">
        <v>6.2</v>
      </c>
      <c r="E175" s="93">
        <v>7</v>
      </c>
      <c r="F175" s="78">
        <v>7.8</v>
      </c>
      <c r="G175" s="78">
        <v>8.6999999999999993</v>
      </c>
      <c r="H175" s="68">
        <v>9.6999999999999993</v>
      </c>
      <c r="I175" s="93">
        <v>4.4000000000000004</v>
      </c>
      <c r="J175" s="93">
        <v>5</v>
      </c>
      <c r="K175" s="93">
        <v>5.7</v>
      </c>
      <c r="L175" s="93">
        <v>6.4</v>
      </c>
      <c r="M175" s="78">
        <v>7.3</v>
      </c>
      <c r="N175" s="78">
        <v>8.1999999999999993</v>
      </c>
      <c r="O175" s="68">
        <v>9.3000000000000007</v>
      </c>
      <c r="Q175" s="91"/>
      <c r="R175" s="92"/>
      <c r="S175" s="96"/>
    </row>
    <row r="176" spans="1:19" ht="11.1" customHeight="1">
      <c r="A176" s="95">
        <v>5</v>
      </c>
      <c r="B176" s="95">
        <v>5.3</v>
      </c>
      <c r="C176" s="95">
        <v>6</v>
      </c>
      <c r="D176" s="95">
        <v>6.7</v>
      </c>
      <c r="E176" s="95">
        <v>7.5</v>
      </c>
      <c r="F176" s="78">
        <v>8.4</v>
      </c>
      <c r="G176" s="78">
        <v>9.3000000000000007</v>
      </c>
      <c r="H176" s="68">
        <v>10.4</v>
      </c>
      <c r="I176" s="95">
        <v>4.8</v>
      </c>
      <c r="J176" s="95">
        <v>5.4</v>
      </c>
      <c r="K176" s="95">
        <v>6.1</v>
      </c>
      <c r="L176" s="95">
        <v>6.9</v>
      </c>
      <c r="M176" s="78">
        <v>7.8</v>
      </c>
      <c r="N176" s="78">
        <v>8.8000000000000007</v>
      </c>
      <c r="O176" s="68">
        <v>10</v>
      </c>
      <c r="Q176" s="91"/>
      <c r="R176" s="92"/>
      <c r="S176" s="96"/>
    </row>
    <row r="177" spans="1:19" ht="12" customHeight="1">
      <c r="A177" s="94">
        <v>6</v>
      </c>
      <c r="B177" s="93">
        <v>5.7</v>
      </c>
      <c r="C177" s="93">
        <v>6.4</v>
      </c>
      <c r="D177" s="93">
        <v>7.1</v>
      </c>
      <c r="E177" s="93">
        <v>7.9</v>
      </c>
      <c r="F177" s="78">
        <v>8.8000000000000007</v>
      </c>
      <c r="G177" s="78">
        <v>9.8000000000000007</v>
      </c>
      <c r="H177" s="68">
        <v>10.9</v>
      </c>
      <c r="I177" s="93">
        <v>5.0999999999999996</v>
      </c>
      <c r="J177" s="93">
        <v>5.7</v>
      </c>
      <c r="K177" s="93">
        <v>6.5</v>
      </c>
      <c r="L177" s="93">
        <v>7.3</v>
      </c>
      <c r="M177" s="78">
        <v>8.1999999999999993</v>
      </c>
      <c r="N177" s="78">
        <v>9.3000000000000007</v>
      </c>
      <c r="O177" s="68">
        <v>10.6</v>
      </c>
      <c r="Q177" s="91"/>
      <c r="R177" s="92"/>
      <c r="S177" s="96"/>
    </row>
    <row r="178" spans="1:19" ht="11.1" customHeight="1">
      <c r="A178" s="95">
        <v>7</v>
      </c>
      <c r="B178" s="95">
        <v>5.9</v>
      </c>
      <c r="C178" s="95">
        <v>6.7</v>
      </c>
      <c r="D178" s="95">
        <v>7.4</v>
      </c>
      <c r="E178" s="95">
        <v>8.3000000000000007</v>
      </c>
      <c r="F178" s="78">
        <v>9.1999999999999993</v>
      </c>
      <c r="G178" s="78">
        <v>10.3</v>
      </c>
      <c r="H178" s="68">
        <v>11.4</v>
      </c>
      <c r="I178" s="95">
        <v>5.3</v>
      </c>
      <c r="J178" s="95">
        <v>6</v>
      </c>
      <c r="K178" s="95">
        <v>6.8</v>
      </c>
      <c r="L178" s="95">
        <v>7.6</v>
      </c>
      <c r="M178" s="78">
        <v>8.6</v>
      </c>
      <c r="N178" s="78">
        <v>9.8000000000000007</v>
      </c>
      <c r="O178" s="68">
        <v>11.1</v>
      </c>
      <c r="Q178" s="91"/>
      <c r="R178" s="92"/>
      <c r="S178" s="96"/>
    </row>
    <row r="179" spans="1:19" ht="12" customHeight="1">
      <c r="A179" s="94">
        <v>8</v>
      </c>
      <c r="B179" s="93">
        <v>6.2</v>
      </c>
      <c r="C179" s="93">
        <v>6.9</v>
      </c>
      <c r="D179" s="93">
        <v>7.7</v>
      </c>
      <c r="E179" s="93">
        <v>8.6</v>
      </c>
      <c r="F179" s="78">
        <v>9.6</v>
      </c>
      <c r="G179" s="78">
        <v>10.7</v>
      </c>
      <c r="H179" s="68">
        <v>11.9</v>
      </c>
      <c r="I179" s="93">
        <v>5.6</v>
      </c>
      <c r="J179" s="93">
        <v>6.3</v>
      </c>
      <c r="K179" s="93">
        <v>7</v>
      </c>
      <c r="L179" s="93">
        <v>7.9</v>
      </c>
      <c r="M179" s="78">
        <v>9</v>
      </c>
      <c r="N179" s="78">
        <v>10.199999999999999</v>
      </c>
      <c r="O179" s="68">
        <v>11.6</v>
      </c>
      <c r="Q179" s="91"/>
      <c r="R179" s="92"/>
      <c r="S179" s="96"/>
    </row>
    <row r="180" spans="1:19" ht="11.1" customHeight="1">
      <c r="A180" s="95">
        <v>9</v>
      </c>
      <c r="B180" s="95">
        <v>6.4</v>
      </c>
      <c r="C180" s="95">
        <v>7.1</v>
      </c>
      <c r="D180" s="95">
        <v>8</v>
      </c>
      <c r="E180" s="95">
        <v>8.9</v>
      </c>
      <c r="F180" s="78">
        <v>9.9</v>
      </c>
      <c r="G180" s="78">
        <v>11</v>
      </c>
      <c r="H180" s="68">
        <v>12.3</v>
      </c>
      <c r="I180" s="95">
        <v>5.8</v>
      </c>
      <c r="J180" s="95">
        <v>6.5</v>
      </c>
      <c r="K180" s="95">
        <v>7.3</v>
      </c>
      <c r="L180" s="95">
        <v>8.1999999999999993</v>
      </c>
      <c r="M180" s="78">
        <v>9.3000000000000007</v>
      </c>
      <c r="N180" s="78">
        <v>10.5</v>
      </c>
      <c r="O180" s="68">
        <v>12</v>
      </c>
      <c r="Q180" s="91"/>
      <c r="R180" s="92"/>
      <c r="S180" s="96"/>
    </row>
    <row r="181" spans="1:19" ht="12" customHeight="1">
      <c r="A181" s="94">
        <v>10</v>
      </c>
      <c r="B181" s="93">
        <v>6.6</v>
      </c>
      <c r="C181" s="93">
        <v>7.4</v>
      </c>
      <c r="D181" s="93">
        <v>8.1999999999999993</v>
      </c>
      <c r="E181" s="93">
        <v>9.1999999999999993</v>
      </c>
      <c r="F181" s="78">
        <v>10.199999999999999</v>
      </c>
      <c r="G181" s="78">
        <v>11.4</v>
      </c>
      <c r="H181" s="68">
        <v>12.7</v>
      </c>
      <c r="I181" s="93">
        <v>5.9</v>
      </c>
      <c r="J181" s="93">
        <v>6.7</v>
      </c>
      <c r="K181" s="93">
        <v>7.5</v>
      </c>
      <c r="L181" s="93">
        <v>8.5</v>
      </c>
      <c r="M181" s="78">
        <v>9.6</v>
      </c>
      <c r="N181" s="78">
        <v>10.9</v>
      </c>
      <c r="O181" s="68">
        <v>12.4</v>
      </c>
      <c r="Q181" s="91"/>
      <c r="R181" s="92"/>
      <c r="S181" s="96"/>
    </row>
    <row r="182" spans="1:19" ht="11.1" customHeight="1">
      <c r="A182" s="95">
        <v>11</v>
      </c>
      <c r="B182" s="95">
        <v>6.8</v>
      </c>
      <c r="C182" s="95">
        <v>7.6</v>
      </c>
      <c r="D182" s="95">
        <v>8.4</v>
      </c>
      <c r="E182" s="95">
        <v>9.4</v>
      </c>
      <c r="F182" s="78">
        <v>10.5</v>
      </c>
      <c r="G182" s="78">
        <v>11.7</v>
      </c>
      <c r="H182" s="68">
        <v>13</v>
      </c>
      <c r="I182" s="95">
        <v>6.1</v>
      </c>
      <c r="J182" s="95">
        <v>6.9</v>
      </c>
      <c r="K182" s="95">
        <v>7.7</v>
      </c>
      <c r="L182" s="95">
        <v>8.6999999999999993</v>
      </c>
      <c r="M182" s="78">
        <v>9.9</v>
      </c>
      <c r="N182" s="78">
        <v>11.2</v>
      </c>
      <c r="O182" s="68">
        <v>12.8</v>
      </c>
      <c r="Q182" s="91"/>
      <c r="R182" s="92"/>
      <c r="S182" s="96"/>
    </row>
    <row r="183" spans="1:19" ht="12" customHeight="1">
      <c r="A183" s="94">
        <v>12</v>
      </c>
      <c r="B183" s="93">
        <v>6.9</v>
      </c>
      <c r="C183" s="93">
        <v>7.7</v>
      </c>
      <c r="D183" s="93">
        <v>8.6</v>
      </c>
      <c r="E183" s="93">
        <v>9.6</v>
      </c>
      <c r="F183" s="78">
        <v>10.8</v>
      </c>
      <c r="G183" s="78">
        <v>12</v>
      </c>
      <c r="H183" s="68">
        <v>13.3</v>
      </c>
      <c r="I183" s="93">
        <v>6.3</v>
      </c>
      <c r="J183" s="93">
        <v>7</v>
      </c>
      <c r="K183" s="93">
        <v>7.9</v>
      </c>
      <c r="L183" s="93">
        <v>8.9</v>
      </c>
      <c r="M183" s="78">
        <v>10.1</v>
      </c>
      <c r="N183" s="78">
        <v>11.5</v>
      </c>
      <c r="O183" s="68">
        <v>13.1</v>
      </c>
      <c r="Q183" s="91"/>
      <c r="R183" s="92"/>
      <c r="S183" s="96"/>
    </row>
    <row r="184" spans="1:19" ht="11.1" customHeight="1">
      <c r="A184" s="95">
        <v>13</v>
      </c>
      <c r="B184" s="95">
        <v>7.1</v>
      </c>
      <c r="C184" s="95">
        <v>7.9</v>
      </c>
      <c r="D184" s="95">
        <v>8.8000000000000007</v>
      </c>
      <c r="E184" s="95">
        <v>9.9</v>
      </c>
      <c r="F184" s="78">
        <v>11</v>
      </c>
      <c r="G184" s="78">
        <v>12.3</v>
      </c>
      <c r="H184" s="68">
        <v>13.7</v>
      </c>
      <c r="I184" s="95">
        <v>6.4</v>
      </c>
      <c r="J184" s="95">
        <v>7.2</v>
      </c>
      <c r="K184" s="95">
        <v>8.1</v>
      </c>
      <c r="L184" s="95">
        <v>9.1999999999999993</v>
      </c>
      <c r="M184" s="78">
        <v>10.4</v>
      </c>
      <c r="N184" s="78">
        <v>11.8</v>
      </c>
      <c r="O184" s="68">
        <v>13.5</v>
      </c>
      <c r="Q184" s="91"/>
      <c r="R184" s="92"/>
      <c r="S184" s="96"/>
    </row>
    <row r="185" spans="1:19" ht="12" customHeight="1">
      <c r="A185" s="94">
        <v>14</v>
      </c>
      <c r="B185" s="93">
        <v>7.2</v>
      </c>
      <c r="C185" s="93">
        <v>8.1</v>
      </c>
      <c r="D185" s="93">
        <v>9</v>
      </c>
      <c r="E185" s="93">
        <v>10.1</v>
      </c>
      <c r="F185" s="78">
        <v>11.3</v>
      </c>
      <c r="G185" s="78">
        <v>12.6</v>
      </c>
      <c r="H185" s="68">
        <v>14</v>
      </c>
      <c r="I185" s="93">
        <v>6.6</v>
      </c>
      <c r="J185" s="93">
        <v>7.4</v>
      </c>
      <c r="K185" s="93">
        <v>8.3000000000000007</v>
      </c>
      <c r="L185" s="93">
        <v>9.4</v>
      </c>
      <c r="M185" s="78">
        <v>10.6</v>
      </c>
      <c r="N185" s="78">
        <v>12.1</v>
      </c>
      <c r="O185" s="68">
        <v>13.8</v>
      </c>
      <c r="Q185" s="91"/>
      <c r="R185" s="92"/>
      <c r="S185" s="96"/>
    </row>
    <row r="186" spans="1:19" ht="11.1" customHeight="1">
      <c r="A186" s="95">
        <v>15</v>
      </c>
      <c r="B186" s="95">
        <v>7.4</v>
      </c>
      <c r="C186" s="95">
        <v>8.3000000000000007</v>
      </c>
      <c r="D186" s="95">
        <v>9.1999999999999993</v>
      </c>
      <c r="E186" s="95">
        <v>10.3</v>
      </c>
      <c r="F186" s="78">
        <v>11.5</v>
      </c>
      <c r="G186" s="78">
        <v>12.8</v>
      </c>
      <c r="H186" s="68">
        <v>14.3</v>
      </c>
      <c r="I186" s="95">
        <v>6.7</v>
      </c>
      <c r="J186" s="95">
        <v>7.6</v>
      </c>
      <c r="K186" s="95">
        <v>8.5</v>
      </c>
      <c r="L186" s="95">
        <v>9.6</v>
      </c>
      <c r="M186" s="78">
        <v>10.9</v>
      </c>
      <c r="N186" s="78">
        <v>12.4</v>
      </c>
      <c r="O186" s="68">
        <v>14.1</v>
      </c>
      <c r="Q186" s="91"/>
      <c r="R186" s="92"/>
      <c r="S186" s="96"/>
    </row>
    <row r="187" spans="1:19" ht="12" customHeight="1">
      <c r="A187" s="94">
        <v>16</v>
      </c>
      <c r="B187" s="93">
        <v>7.5</v>
      </c>
      <c r="C187" s="93">
        <v>8.4</v>
      </c>
      <c r="D187" s="93">
        <v>9.4</v>
      </c>
      <c r="E187" s="93">
        <v>10.5</v>
      </c>
      <c r="F187" s="78">
        <v>11.7</v>
      </c>
      <c r="G187" s="78">
        <v>13.1</v>
      </c>
      <c r="H187" s="68">
        <v>14.6</v>
      </c>
      <c r="I187" s="93">
        <v>6.9</v>
      </c>
      <c r="J187" s="93">
        <v>7.7</v>
      </c>
      <c r="K187" s="93">
        <v>8.6999999999999993</v>
      </c>
      <c r="L187" s="93">
        <v>9.8000000000000007</v>
      </c>
      <c r="M187" s="78">
        <v>11.1</v>
      </c>
      <c r="N187" s="78">
        <v>12.6</v>
      </c>
      <c r="O187" s="68">
        <v>14.5</v>
      </c>
      <c r="Q187" s="91"/>
      <c r="R187" s="92"/>
      <c r="S187" s="96"/>
    </row>
    <row r="188" spans="1:19" ht="11.1" customHeight="1">
      <c r="A188" s="95">
        <v>17</v>
      </c>
      <c r="B188" s="95">
        <v>7.7</v>
      </c>
      <c r="C188" s="95">
        <v>8.6</v>
      </c>
      <c r="D188" s="95">
        <v>9.6</v>
      </c>
      <c r="E188" s="95">
        <v>10.7</v>
      </c>
      <c r="F188" s="78">
        <v>12</v>
      </c>
      <c r="G188" s="78">
        <v>13.4</v>
      </c>
      <c r="H188" s="68">
        <v>14.9</v>
      </c>
      <c r="I188" s="95">
        <v>7</v>
      </c>
      <c r="J188" s="95">
        <v>7.9</v>
      </c>
      <c r="K188" s="95">
        <v>8.9</v>
      </c>
      <c r="L188" s="95">
        <v>10</v>
      </c>
      <c r="M188" s="78">
        <v>11.4</v>
      </c>
      <c r="N188" s="78">
        <v>12.9</v>
      </c>
      <c r="O188" s="68">
        <v>14.8</v>
      </c>
      <c r="Q188" s="91"/>
      <c r="R188" s="92"/>
      <c r="S188" s="91"/>
    </row>
    <row r="189" spans="1:19" ht="12" customHeight="1">
      <c r="A189" s="94">
        <v>18</v>
      </c>
      <c r="B189" s="93">
        <v>7.8</v>
      </c>
      <c r="C189" s="93">
        <v>8.8000000000000007</v>
      </c>
      <c r="D189" s="93">
        <v>9.8000000000000007</v>
      </c>
      <c r="E189" s="93">
        <v>10.9</v>
      </c>
      <c r="F189" s="78">
        <v>12.2</v>
      </c>
      <c r="G189" s="78">
        <v>13.7</v>
      </c>
      <c r="H189" s="68">
        <v>15.3</v>
      </c>
      <c r="I189" s="93">
        <v>7.2</v>
      </c>
      <c r="J189" s="93">
        <v>8.1</v>
      </c>
      <c r="K189" s="93">
        <v>9.1</v>
      </c>
      <c r="L189" s="93">
        <v>10.199999999999999</v>
      </c>
      <c r="M189" s="78">
        <v>11.6</v>
      </c>
      <c r="N189" s="78">
        <v>13.2</v>
      </c>
      <c r="O189" s="68">
        <v>15.1</v>
      </c>
      <c r="Q189" s="91"/>
      <c r="R189" s="92"/>
      <c r="S189" s="91"/>
    </row>
    <row r="190" spans="1:19" ht="11.1" customHeight="1">
      <c r="A190" s="95">
        <v>19</v>
      </c>
      <c r="B190" s="95">
        <v>8</v>
      </c>
      <c r="C190" s="95">
        <v>8.9</v>
      </c>
      <c r="D190" s="95">
        <v>10</v>
      </c>
      <c r="E190" s="95">
        <v>11.1</v>
      </c>
      <c r="F190" s="78">
        <v>12.5</v>
      </c>
      <c r="G190" s="78">
        <v>13.9</v>
      </c>
      <c r="H190" s="68">
        <v>15.6</v>
      </c>
      <c r="I190" s="95">
        <v>7.3</v>
      </c>
      <c r="J190" s="95">
        <v>8.1999999999999993</v>
      </c>
      <c r="K190" s="95">
        <v>9.1999999999999993</v>
      </c>
      <c r="L190" s="95">
        <v>10.4</v>
      </c>
      <c r="M190" s="78">
        <v>11.8</v>
      </c>
      <c r="N190" s="78">
        <v>13.5</v>
      </c>
      <c r="O190" s="68">
        <v>15.4</v>
      </c>
      <c r="Q190" s="91"/>
      <c r="R190" s="92"/>
      <c r="S190" s="91"/>
    </row>
    <row r="191" spans="1:19" ht="12" customHeight="1">
      <c r="A191" s="94">
        <v>20</v>
      </c>
      <c r="B191" s="93">
        <v>8.1</v>
      </c>
      <c r="C191" s="93">
        <v>9.1</v>
      </c>
      <c r="D191" s="93">
        <v>10.1</v>
      </c>
      <c r="E191" s="93">
        <v>11.3</v>
      </c>
      <c r="F191" s="78">
        <v>12.7</v>
      </c>
      <c r="G191" s="78">
        <v>14.2</v>
      </c>
      <c r="H191" s="68">
        <v>15.9</v>
      </c>
      <c r="I191" s="93">
        <v>7.5</v>
      </c>
      <c r="J191" s="93">
        <v>8.4</v>
      </c>
      <c r="K191" s="93">
        <v>9.4</v>
      </c>
      <c r="L191" s="93">
        <v>10.6</v>
      </c>
      <c r="M191" s="78">
        <v>12.1</v>
      </c>
      <c r="N191" s="78">
        <v>13.7</v>
      </c>
      <c r="O191" s="68">
        <v>15.7</v>
      </c>
      <c r="Q191" s="91"/>
      <c r="R191" s="92"/>
      <c r="S191" s="91"/>
    </row>
    <row r="192" spans="1:19" ht="11.1" customHeight="1">
      <c r="A192" s="95">
        <v>21</v>
      </c>
      <c r="B192" s="95">
        <v>8.1999999999999993</v>
      </c>
      <c r="C192" s="95">
        <v>9.1999999999999993</v>
      </c>
      <c r="D192" s="95">
        <v>10.3</v>
      </c>
      <c r="E192" s="95">
        <v>11.5</v>
      </c>
      <c r="F192" s="78">
        <v>12.9</v>
      </c>
      <c r="G192" s="78">
        <v>14.5</v>
      </c>
      <c r="H192" s="68">
        <v>16.2</v>
      </c>
      <c r="I192" s="95">
        <v>7.6</v>
      </c>
      <c r="J192" s="95">
        <v>8.6</v>
      </c>
      <c r="K192" s="95">
        <v>9.6</v>
      </c>
      <c r="L192" s="95">
        <v>10.9</v>
      </c>
      <c r="M192" s="78">
        <v>12.3</v>
      </c>
      <c r="N192" s="78">
        <v>14</v>
      </c>
      <c r="O192" s="68">
        <v>16</v>
      </c>
      <c r="Q192" s="91"/>
      <c r="R192" s="92"/>
      <c r="S192" s="91"/>
    </row>
    <row r="193" spans="1:19" ht="12" customHeight="1">
      <c r="A193" s="94">
        <v>22</v>
      </c>
      <c r="B193" s="93">
        <v>8.4</v>
      </c>
      <c r="C193" s="93">
        <v>9.4</v>
      </c>
      <c r="D193" s="93">
        <v>10.5</v>
      </c>
      <c r="E193" s="93">
        <v>11.8</v>
      </c>
      <c r="F193" s="78">
        <v>13.2</v>
      </c>
      <c r="G193" s="78">
        <v>14.7</v>
      </c>
      <c r="H193" s="68">
        <v>16.5</v>
      </c>
      <c r="I193" s="93">
        <v>7.8</v>
      </c>
      <c r="J193" s="93">
        <v>8.6999999999999993</v>
      </c>
      <c r="K193" s="93">
        <v>9.8000000000000007</v>
      </c>
      <c r="L193" s="93">
        <v>11.1</v>
      </c>
      <c r="M193" s="78">
        <v>12.5</v>
      </c>
      <c r="N193" s="78">
        <v>14.3</v>
      </c>
      <c r="O193" s="68">
        <v>16.399999999999999</v>
      </c>
      <c r="Q193" s="91"/>
      <c r="R193" s="92"/>
      <c r="S193" s="91"/>
    </row>
    <row r="194" spans="1:19" ht="11.1" customHeight="1">
      <c r="A194" s="95">
        <v>23</v>
      </c>
      <c r="B194" s="95">
        <v>8.5</v>
      </c>
      <c r="C194" s="95">
        <v>9.5</v>
      </c>
      <c r="D194" s="95">
        <v>10.7</v>
      </c>
      <c r="E194" s="95">
        <v>12</v>
      </c>
      <c r="F194" s="78">
        <v>13.4</v>
      </c>
      <c r="G194" s="78">
        <v>15</v>
      </c>
      <c r="H194" s="68">
        <v>16.8</v>
      </c>
      <c r="I194" s="95">
        <v>7.9</v>
      </c>
      <c r="J194" s="95">
        <v>8.9</v>
      </c>
      <c r="K194" s="95">
        <v>10</v>
      </c>
      <c r="L194" s="95">
        <v>11.3</v>
      </c>
      <c r="M194" s="78">
        <v>12.8</v>
      </c>
      <c r="N194" s="78">
        <v>14.6</v>
      </c>
      <c r="O194" s="68">
        <v>16.7</v>
      </c>
      <c r="Q194" s="91"/>
      <c r="R194" s="92"/>
      <c r="S194" s="91"/>
    </row>
    <row r="195" spans="1:19" ht="12" customHeight="1">
      <c r="A195" s="94">
        <v>24</v>
      </c>
      <c r="B195" s="93">
        <v>8.6</v>
      </c>
      <c r="C195" s="93">
        <v>9.6999999999999993</v>
      </c>
      <c r="D195" s="93">
        <v>10.8</v>
      </c>
      <c r="E195" s="93">
        <v>12.2</v>
      </c>
      <c r="F195" s="78">
        <v>13.6</v>
      </c>
      <c r="G195" s="78">
        <v>15.3</v>
      </c>
      <c r="H195" s="72">
        <v>17.100000000000001</v>
      </c>
      <c r="I195" s="93">
        <v>8.1</v>
      </c>
      <c r="J195" s="93">
        <v>9</v>
      </c>
      <c r="K195" s="93">
        <v>10.199999999999999</v>
      </c>
      <c r="L195" s="93">
        <v>11.5</v>
      </c>
      <c r="M195" s="78">
        <v>13</v>
      </c>
      <c r="N195" s="78">
        <v>14.8</v>
      </c>
      <c r="O195" s="72">
        <v>17</v>
      </c>
      <c r="P195" s="92"/>
      <c r="Q195" s="91"/>
      <c r="R195" s="92"/>
      <c r="S195" s="91"/>
    </row>
    <row r="196" spans="1:19">
      <c r="A196" s="90">
        <v>25</v>
      </c>
      <c r="B196" s="70">
        <v>8.8000000000000007</v>
      </c>
      <c r="C196" s="70">
        <v>9.8000000000000007</v>
      </c>
      <c r="D196" s="70">
        <v>11</v>
      </c>
      <c r="E196" s="70">
        <v>12.4</v>
      </c>
      <c r="F196" s="70">
        <v>13.9</v>
      </c>
      <c r="G196" s="70">
        <v>15.5</v>
      </c>
      <c r="H196" s="70">
        <v>17.5</v>
      </c>
      <c r="I196" s="70">
        <v>8.1999999999999993</v>
      </c>
      <c r="J196" s="70">
        <v>9.1999999999999993</v>
      </c>
      <c r="K196" s="70">
        <v>10.3</v>
      </c>
      <c r="L196" s="70">
        <v>11.7</v>
      </c>
      <c r="M196" s="70">
        <v>13.3</v>
      </c>
      <c r="N196" s="70">
        <v>15.1</v>
      </c>
      <c r="O196" s="70">
        <v>17.3</v>
      </c>
    </row>
    <row r="197" spans="1:19">
      <c r="A197" s="74">
        <v>26</v>
      </c>
      <c r="B197" s="68">
        <v>8.9</v>
      </c>
      <c r="C197" s="68">
        <v>10</v>
      </c>
      <c r="D197" s="68">
        <v>11.2</v>
      </c>
      <c r="E197" s="68">
        <v>12.5</v>
      </c>
      <c r="F197" s="68">
        <v>14.1</v>
      </c>
      <c r="G197" s="68">
        <v>15.8</v>
      </c>
      <c r="H197" s="68">
        <v>17.8</v>
      </c>
      <c r="I197" s="68">
        <v>8.4</v>
      </c>
      <c r="J197" s="68">
        <v>9.4</v>
      </c>
      <c r="K197" s="68">
        <v>10.5</v>
      </c>
      <c r="L197" s="68">
        <v>11.9</v>
      </c>
      <c r="M197" s="68">
        <v>13.5</v>
      </c>
      <c r="N197" s="68">
        <v>15.4</v>
      </c>
      <c r="O197" s="68">
        <v>17.7</v>
      </c>
    </row>
    <row r="198" spans="1:19">
      <c r="A198" s="74">
        <v>27</v>
      </c>
      <c r="B198" s="68">
        <v>9</v>
      </c>
      <c r="C198" s="68">
        <v>10.1</v>
      </c>
      <c r="D198" s="68">
        <v>11.3</v>
      </c>
      <c r="E198" s="68">
        <v>12.7</v>
      </c>
      <c r="F198" s="68">
        <v>14.3</v>
      </c>
      <c r="G198" s="68">
        <v>16.100000000000001</v>
      </c>
      <c r="H198" s="68">
        <v>18.100000000000001</v>
      </c>
      <c r="I198" s="68">
        <v>8.5</v>
      </c>
      <c r="J198" s="68">
        <v>9.5</v>
      </c>
      <c r="K198" s="68">
        <v>10.7</v>
      </c>
      <c r="L198" s="68">
        <v>12.1</v>
      </c>
      <c r="M198" s="68">
        <v>13.7</v>
      </c>
      <c r="N198" s="68">
        <v>15.7</v>
      </c>
      <c r="O198" s="68">
        <v>18</v>
      </c>
    </row>
    <row r="199" spans="1:19">
      <c r="A199" s="74">
        <v>28</v>
      </c>
      <c r="B199" s="68">
        <v>9.1</v>
      </c>
      <c r="C199" s="68">
        <v>10.199999999999999</v>
      </c>
      <c r="D199" s="68">
        <v>11.5</v>
      </c>
      <c r="E199" s="68">
        <v>12.9</v>
      </c>
      <c r="F199" s="68">
        <v>14.5</v>
      </c>
      <c r="G199" s="68">
        <v>16.3</v>
      </c>
      <c r="H199" s="68">
        <v>18.399999999999999</v>
      </c>
      <c r="I199" s="68">
        <v>8.6</v>
      </c>
      <c r="J199" s="68">
        <v>9.6999999999999993</v>
      </c>
      <c r="K199" s="68">
        <v>10.9</v>
      </c>
      <c r="L199" s="68">
        <v>12.3</v>
      </c>
      <c r="M199" s="68">
        <v>14</v>
      </c>
      <c r="N199" s="68">
        <v>16</v>
      </c>
      <c r="O199" s="68">
        <v>18.3</v>
      </c>
    </row>
    <row r="200" spans="1:19">
      <c r="A200" s="74">
        <v>29</v>
      </c>
      <c r="B200" s="68">
        <v>9.1999999999999993</v>
      </c>
      <c r="C200" s="68">
        <v>10.4</v>
      </c>
      <c r="D200" s="68">
        <v>11.7</v>
      </c>
      <c r="E200" s="68">
        <v>13.1</v>
      </c>
      <c r="F200" s="68">
        <v>14.8</v>
      </c>
      <c r="G200" s="68">
        <v>16.600000000000001</v>
      </c>
      <c r="H200" s="68">
        <v>18.7</v>
      </c>
      <c r="I200" s="68">
        <v>8.8000000000000007</v>
      </c>
      <c r="J200" s="68">
        <v>9.8000000000000007</v>
      </c>
      <c r="K200" s="68">
        <v>11.1</v>
      </c>
      <c r="L200" s="68">
        <v>12.5</v>
      </c>
      <c r="M200" s="68">
        <v>14.2</v>
      </c>
      <c r="N200" s="68">
        <v>16.2</v>
      </c>
      <c r="O200" s="68">
        <v>18.7</v>
      </c>
    </row>
    <row r="201" spans="1:19">
      <c r="A201" s="74">
        <v>30</v>
      </c>
      <c r="B201" s="68">
        <v>9.4</v>
      </c>
      <c r="C201" s="68">
        <v>10.5</v>
      </c>
      <c r="D201" s="68">
        <v>11.8</v>
      </c>
      <c r="E201" s="68">
        <v>13.3</v>
      </c>
      <c r="F201" s="68">
        <v>15</v>
      </c>
      <c r="G201" s="68">
        <v>16.899999999999999</v>
      </c>
      <c r="H201" s="68">
        <v>19</v>
      </c>
      <c r="I201" s="68">
        <v>8.9</v>
      </c>
      <c r="J201" s="68">
        <v>10</v>
      </c>
      <c r="K201" s="68">
        <v>11.2</v>
      </c>
      <c r="L201" s="68">
        <v>12.7</v>
      </c>
      <c r="M201" s="68">
        <v>14.4</v>
      </c>
      <c r="N201" s="68">
        <v>16.5</v>
      </c>
      <c r="O201" s="68">
        <v>19</v>
      </c>
    </row>
    <row r="202" spans="1:19">
      <c r="A202" s="74">
        <v>31</v>
      </c>
      <c r="B202" s="68">
        <v>9.5</v>
      </c>
      <c r="C202" s="68">
        <v>10.7</v>
      </c>
      <c r="D202" s="68">
        <v>12</v>
      </c>
      <c r="E202" s="68">
        <v>13.5</v>
      </c>
      <c r="F202" s="68">
        <v>15.2</v>
      </c>
      <c r="G202" s="68">
        <v>17.100000000000001</v>
      </c>
      <c r="H202" s="68">
        <v>19.3</v>
      </c>
      <c r="I202" s="68">
        <v>9</v>
      </c>
      <c r="J202" s="68">
        <v>10.1</v>
      </c>
      <c r="K202" s="68">
        <v>11.4</v>
      </c>
      <c r="L202" s="68">
        <v>12.9</v>
      </c>
      <c r="M202" s="68">
        <v>14.7</v>
      </c>
      <c r="N202" s="68">
        <v>16.8</v>
      </c>
      <c r="O202" s="68">
        <v>19.3</v>
      </c>
    </row>
    <row r="203" spans="1:19">
      <c r="A203" s="74">
        <v>32</v>
      </c>
      <c r="B203" s="68">
        <v>9.6</v>
      </c>
      <c r="C203" s="68">
        <v>10.8</v>
      </c>
      <c r="D203" s="68">
        <v>12.1</v>
      </c>
      <c r="E203" s="68">
        <v>13.7</v>
      </c>
      <c r="F203" s="68">
        <v>15.4</v>
      </c>
      <c r="G203" s="68">
        <v>17.399999999999999</v>
      </c>
      <c r="H203" s="68">
        <v>19.600000000000001</v>
      </c>
      <c r="I203" s="68">
        <v>9.1</v>
      </c>
      <c r="J203" s="68">
        <v>10.3</v>
      </c>
      <c r="K203" s="68">
        <v>11.6</v>
      </c>
      <c r="L203" s="68">
        <v>13.1</v>
      </c>
      <c r="M203" s="68">
        <v>14.9</v>
      </c>
      <c r="N203" s="68">
        <v>17.100000000000001</v>
      </c>
      <c r="O203" s="68">
        <v>19.600000000000001</v>
      </c>
    </row>
    <row r="204" spans="1:19">
      <c r="A204" s="74">
        <v>33</v>
      </c>
      <c r="B204" s="68">
        <v>9.6999999999999993</v>
      </c>
      <c r="C204" s="68">
        <v>10.9</v>
      </c>
      <c r="D204" s="68">
        <v>12.3</v>
      </c>
      <c r="E204" s="68">
        <v>13.8</v>
      </c>
      <c r="F204" s="68">
        <v>15.6</v>
      </c>
      <c r="G204" s="68">
        <v>17.600000000000001</v>
      </c>
      <c r="H204" s="68">
        <v>19.899999999999999</v>
      </c>
      <c r="I204" s="68">
        <v>9.3000000000000007</v>
      </c>
      <c r="J204" s="68">
        <v>10.4</v>
      </c>
      <c r="K204" s="68">
        <v>11.7</v>
      </c>
      <c r="L204" s="68">
        <v>13.3</v>
      </c>
      <c r="M204" s="68">
        <v>15.1</v>
      </c>
      <c r="N204" s="68">
        <v>17.3</v>
      </c>
      <c r="O204" s="68">
        <v>20</v>
      </c>
    </row>
    <row r="205" spans="1:19">
      <c r="A205" s="74">
        <v>34</v>
      </c>
      <c r="B205" s="68">
        <v>9.8000000000000007</v>
      </c>
      <c r="C205" s="68">
        <v>11</v>
      </c>
      <c r="D205" s="68">
        <v>12.4</v>
      </c>
      <c r="E205" s="68">
        <v>14</v>
      </c>
      <c r="F205" s="68">
        <v>15.8</v>
      </c>
      <c r="G205" s="68">
        <v>17.8</v>
      </c>
      <c r="H205" s="68">
        <v>20.2</v>
      </c>
      <c r="I205" s="68">
        <v>9.4</v>
      </c>
      <c r="J205" s="68">
        <v>10.5</v>
      </c>
      <c r="K205" s="68">
        <v>11.9</v>
      </c>
      <c r="L205" s="68">
        <v>13.5</v>
      </c>
      <c r="M205" s="68">
        <v>15.4</v>
      </c>
      <c r="N205" s="68">
        <v>17.600000000000001</v>
      </c>
      <c r="O205" s="68">
        <v>20.3</v>
      </c>
    </row>
    <row r="206" spans="1:19">
      <c r="A206" s="74">
        <v>35</v>
      </c>
      <c r="B206" s="68">
        <v>9.9</v>
      </c>
      <c r="C206" s="68">
        <v>11.2</v>
      </c>
      <c r="D206" s="68">
        <v>12.6</v>
      </c>
      <c r="E206" s="68">
        <v>14.2</v>
      </c>
      <c r="F206" s="68">
        <v>16</v>
      </c>
      <c r="G206" s="68">
        <v>18.100000000000001</v>
      </c>
      <c r="H206" s="68">
        <v>20.399999999999999</v>
      </c>
      <c r="I206" s="68">
        <v>9.5</v>
      </c>
      <c r="J206" s="68">
        <v>10.7</v>
      </c>
      <c r="K206" s="68">
        <v>12</v>
      </c>
      <c r="L206" s="68">
        <v>13.7</v>
      </c>
      <c r="M206" s="68">
        <v>15.6</v>
      </c>
      <c r="N206" s="68">
        <v>17.899999999999999</v>
      </c>
      <c r="O206" s="68">
        <v>20.6</v>
      </c>
    </row>
    <row r="207" spans="1:19">
      <c r="A207" s="74">
        <v>36</v>
      </c>
      <c r="B207" s="68">
        <v>10</v>
      </c>
      <c r="C207" s="68">
        <v>11.3</v>
      </c>
      <c r="D207" s="68">
        <v>12.7</v>
      </c>
      <c r="E207" s="68">
        <v>14.3</v>
      </c>
      <c r="F207" s="68">
        <v>16.2</v>
      </c>
      <c r="G207" s="68">
        <v>18.3</v>
      </c>
      <c r="H207" s="68">
        <v>20.7</v>
      </c>
      <c r="I207" s="68">
        <v>9.6</v>
      </c>
      <c r="J207" s="68">
        <v>10.8</v>
      </c>
      <c r="K207" s="68">
        <v>12.2</v>
      </c>
      <c r="L207" s="68">
        <v>13.9</v>
      </c>
      <c r="M207" s="68">
        <v>15.8</v>
      </c>
      <c r="N207" s="68">
        <v>18.100000000000001</v>
      </c>
      <c r="O207" s="68">
        <v>20.9</v>
      </c>
    </row>
    <row r="208" spans="1:19">
      <c r="A208" s="74">
        <v>37</v>
      </c>
      <c r="B208" s="68">
        <v>10.1</v>
      </c>
      <c r="C208" s="68">
        <v>11.4</v>
      </c>
      <c r="D208" s="68">
        <v>12.9</v>
      </c>
      <c r="E208" s="68">
        <v>14.5</v>
      </c>
      <c r="F208" s="68">
        <v>16.399999999999999</v>
      </c>
      <c r="G208" s="68">
        <v>18.600000000000001</v>
      </c>
      <c r="H208" s="68">
        <v>21</v>
      </c>
      <c r="I208" s="68">
        <v>9.6999999999999993</v>
      </c>
      <c r="J208" s="68">
        <v>10.9</v>
      </c>
      <c r="K208" s="68">
        <v>12.4</v>
      </c>
      <c r="L208" s="68">
        <v>14</v>
      </c>
      <c r="M208" s="68">
        <v>16</v>
      </c>
      <c r="N208" s="68">
        <v>18.399999999999999</v>
      </c>
      <c r="O208" s="68">
        <v>21.3</v>
      </c>
    </row>
    <row r="209" spans="1:15">
      <c r="A209" s="74">
        <v>38</v>
      </c>
      <c r="B209" s="68">
        <v>10.199999999999999</v>
      </c>
      <c r="C209" s="68">
        <v>11.5</v>
      </c>
      <c r="D209" s="68">
        <v>13</v>
      </c>
      <c r="E209" s="68">
        <v>14.7</v>
      </c>
      <c r="F209" s="68">
        <v>16.600000000000001</v>
      </c>
      <c r="G209" s="68">
        <v>18.8</v>
      </c>
      <c r="H209" s="68">
        <v>21.3</v>
      </c>
      <c r="I209" s="68">
        <v>9.8000000000000007</v>
      </c>
      <c r="J209" s="68">
        <v>11.1</v>
      </c>
      <c r="K209" s="68">
        <v>12.5</v>
      </c>
      <c r="L209" s="68">
        <v>14.2</v>
      </c>
      <c r="M209" s="68">
        <v>16.3</v>
      </c>
      <c r="N209" s="68">
        <v>18.7</v>
      </c>
      <c r="O209" s="68">
        <v>21.6</v>
      </c>
    </row>
    <row r="210" spans="1:15">
      <c r="A210" s="74">
        <v>39</v>
      </c>
      <c r="B210" s="68">
        <v>10.3</v>
      </c>
      <c r="C210" s="68">
        <v>11.6</v>
      </c>
      <c r="D210" s="68">
        <v>13.1</v>
      </c>
      <c r="E210" s="68">
        <v>14.8</v>
      </c>
      <c r="F210" s="68">
        <v>16.8</v>
      </c>
      <c r="G210" s="68">
        <v>19</v>
      </c>
      <c r="H210" s="68">
        <v>21.6</v>
      </c>
      <c r="I210" s="68">
        <v>9.9</v>
      </c>
      <c r="J210" s="68">
        <v>11.2</v>
      </c>
      <c r="K210" s="68">
        <v>12.7</v>
      </c>
      <c r="L210" s="68">
        <v>14.4</v>
      </c>
      <c r="M210" s="68">
        <v>16.5</v>
      </c>
      <c r="N210" s="68">
        <v>19</v>
      </c>
      <c r="O210" s="68">
        <v>22</v>
      </c>
    </row>
    <row r="211" spans="1:15">
      <c r="A211" s="74">
        <v>40</v>
      </c>
      <c r="B211" s="68">
        <v>10.4</v>
      </c>
      <c r="C211" s="68">
        <v>11.8</v>
      </c>
      <c r="D211" s="68">
        <v>13.3</v>
      </c>
      <c r="E211" s="68">
        <v>15</v>
      </c>
      <c r="F211" s="68">
        <v>17</v>
      </c>
      <c r="G211" s="68">
        <v>19.3</v>
      </c>
      <c r="H211" s="68">
        <v>21.9</v>
      </c>
      <c r="I211" s="68">
        <v>10.1</v>
      </c>
      <c r="J211" s="68">
        <v>11.3</v>
      </c>
      <c r="K211" s="68">
        <v>12.8</v>
      </c>
      <c r="L211" s="68">
        <v>14.6</v>
      </c>
      <c r="M211" s="68">
        <v>16.7</v>
      </c>
      <c r="N211" s="68">
        <v>19.2</v>
      </c>
      <c r="O211" s="68">
        <v>22.3</v>
      </c>
    </row>
    <row r="212" spans="1:15">
      <c r="A212" s="74">
        <v>41</v>
      </c>
      <c r="B212" s="68">
        <v>10.5</v>
      </c>
      <c r="C212" s="68">
        <v>11.9</v>
      </c>
      <c r="D212" s="68">
        <v>13.4</v>
      </c>
      <c r="E212" s="68">
        <v>15.2</v>
      </c>
      <c r="F212" s="68">
        <v>17.2</v>
      </c>
      <c r="G212" s="68">
        <v>19.5</v>
      </c>
      <c r="H212" s="68">
        <v>22.1</v>
      </c>
      <c r="I212" s="68">
        <v>10.199999999999999</v>
      </c>
      <c r="J212" s="68">
        <v>11.5</v>
      </c>
      <c r="K212" s="68">
        <v>13</v>
      </c>
      <c r="L212" s="68">
        <v>14.8</v>
      </c>
      <c r="M212" s="68">
        <v>16.899999999999999</v>
      </c>
      <c r="N212" s="68">
        <v>19.5</v>
      </c>
      <c r="O212" s="68">
        <v>22.7</v>
      </c>
    </row>
    <row r="213" spans="1:15">
      <c r="A213" s="74">
        <v>42</v>
      </c>
      <c r="B213" s="68">
        <v>10.6</v>
      </c>
      <c r="C213" s="68">
        <v>12</v>
      </c>
      <c r="D213" s="68">
        <v>13.6</v>
      </c>
      <c r="E213" s="68">
        <v>15.3</v>
      </c>
      <c r="F213" s="68">
        <v>17.399999999999999</v>
      </c>
      <c r="G213" s="68">
        <v>19.7</v>
      </c>
      <c r="H213" s="68">
        <v>22.4</v>
      </c>
      <c r="I213" s="68">
        <v>10.3</v>
      </c>
      <c r="J213" s="68">
        <v>11.6</v>
      </c>
      <c r="K213" s="68">
        <v>13.1</v>
      </c>
      <c r="L213" s="68">
        <v>15</v>
      </c>
      <c r="M213" s="68">
        <v>17.2</v>
      </c>
      <c r="N213" s="68">
        <v>19.8</v>
      </c>
      <c r="O213" s="68">
        <v>23</v>
      </c>
    </row>
    <row r="214" spans="1:15">
      <c r="A214" s="74">
        <v>43</v>
      </c>
      <c r="B214" s="68">
        <v>10.7</v>
      </c>
      <c r="C214" s="68">
        <v>12.1</v>
      </c>
      <c r="D214" s="68">
        <v>13.7</v>
      </c>
      <c r="E214" s="68">
        <v>15.5</v>
      </c>
      <c r="F214" s="68">
        <v>17.600000000000001</v>
      </c>
      <c r="G214" s="68">
        <v>20</v>
      </c>
      <c r="H214" s="68">
        <v>22.7</v>
      </c>
      <c r="I214" s="68">
        <v>10.4</v>
      </c>
      <c r="J214" s="68">
        <v>11.7</v>
      </c>
      <c r="K214" s="68">
        <v>13.3</v>
      </c>
      <c r="L214" s="68">
        <v>15.2</v>
      </c>
      <c r="M214" s="68">
        <v>17.399999999999999</v>
      </c>
      <c r="N214" s="68">
        <v>20.100000000000001</v>
      </c>
      <c r="O214" s="68">
        <v>23.4</v>
      </c>
    </row>
    <row r="215" spans="1:15">
      <c r="A215" s="74">
        <v>44</v>
      </c>
      <c r="B215" s="68">
        <v>10.8</v>
      </c>
      <c r="C215" s="68">
        <v>12.2</v>
      </c>
      <c r="D215" s="68">
        <v>13.8</v>
      </c>
      <c r="E215" s="68">
        <v>15.7</v>
      </c>
      <c r="F215" s="68">
        <v>17.8</v>
      </c>
      <c r="G215" s="68">
        <v>20.2</v>
      </c>
      <c r="H215" s="68">
        <v>23</v>
      </c>
      <c r="I215" s="68">
        <v>10.5</v>
      </c>
      <c r="J215" s="68">
        <v>11.8</v>
      </c>
      <c r="K215" s="68">
        <v>13.4</v>
      </c>
      <c r="L215" s="68">
        <v>15.3</v>
      </c>
      <c r="M215" s="68">
        <v>17.600000000000001</v>
      </c>
      <c r="N215" s="68">
        <v>20.399999999999999</v>
      </c>
      <c r="O215" s="68">
        <v>23.7</v>
      </c>
    </row>
    <row r="216" spans="1:15">
      <c r="A216" s="74">
        <v>45</v>
      </c>
      <c r="B216" s="68">
        <v>10.9</v>
      </c>
      <c r="C216" s="68">
        <v>12.4</v>
      </c>
      <c r="D216" s="68">
        <v>14</v>
      </c>
      <c r="E216" s="68">
        <v>15.8</v>
      </c>
      <c r="F216" s="68">
        <v>18</v>
      </c>
      <c r="G216" s="68">
        <v>20.5</v>
      </c>
      <c r="H216" s="68">
        <v>23.3</v>
      </c>
      <c r="I216" s="68">
        <v>10.6</v>
      </c>
      <c r="J216" s="68">
        <v>12</v>
      </c>
      <c r="K216" s="68">
        <v>13.6</v>
      </c>
      <c r="L216" s="68">
        <v>15.5</v>
      </c>
      <c r="M216" s="68">
        <v>17.8</v>
      </c>
      <c r="N216" s="68">
        <v>20.7</v>
      </c>
      <c r="O216" s="68">
        <v>24.1</v>
      </c>
    </row>
    <row r="217" spans="1:15">
      <c r="A217" s="74">
        <v>46</v>
      </c>
      <c r="B217" s="68">
        <v>11</v>
      </c>
      <c r="C217" s="68">
        <v>12.5</v>
      </c>
      <c r="D217" s="68">
        <v>14.1</v>
      </c>
      <c r="E217" s="68">
        <v>16</v>
      </c>
      <c r="F217" s="68">
        <v>18.2</v>
      </c>
      <c r="G217" s="68">
        <v>20.7</v>
      </c>
      <c r="H217" s="68">
        <v>23.6</v>
      </c>
      <c r="I217" s="68">
        <v>10.7</v>
      </c>
      <c r="J217" s="68">
        <v>12.1</v>
      </c>
      <c r="K217" s="68">
        <v>13.7</v>
      </c>
      <c r="L217" s="68">
        <v>15.7</v>
      </c>
      <c r="M217" s="68">
        <v>18.100000000000001</v>
      </c>
      <c r="N217" s="68">
        <v>20.9</v>
      </c>
      <c r="O217" s="68">
        <v>24.5</v>
      </c>
    </row>
    <row r="218" spans="1:15">
      <c r="A218" s="74">
        <v>47</v>
      </c>
      <c r="B218" s="68">
        <v>11.1</v>
      </c>
      <c r="C218" s="68">
        <v>12.6</v>
      </c>
      <c r="D218" s="68">
        <v>14.3</v>
      </c>
      <c r="E218" s="68">
        <v>16.2</v>
      </c>
      <c r="F218" s="68">
        <v>18.399999999999999</v>
      </c>
      <c r="G218" s="68">
        <v>20.9</v>
      </c>
      <c r="H218" s="68">
        <v>23.9</v>
      </c>
      <c r="I218" s="68">
        <v>10.8</v>
      </c>
      <c r="J218" s="68">
        <v>12.2</v>
      </c>
      <c r="K218" s="68">
        <v>13.9</v>
      </c>
      <c r="L218" s="68">
        <v>15.9</v>
      </c>
      <c r="M218" s="68">
        <v>18.3</v>
      </c>
      <c r="N218" s="68">
        <v>21.2</v>
      </c>
      <c r="O218" s="68">
        <v>24.8</v>
      </c>
    </row>
    <row r="219" spans="1:15">
      <c r="A219" s="76">
        <v>48</v>
      </c>
      <c r="B219" s="72">
        <v>11.2</v>
      </c>
      <c r="C219" s="72">
        <v>12.7</v>
      </c>
      <c r="D219" s="72">
        <v>14.4</v>
      </c>
      <c r="E219" s="72">
        <v>16.3</v>
      </c>
      <c r="F219" s="89">
        <v>18.600000000000001</v>
      </c>
      <c r="G219" s="89">
        <v>21.2</v>
      </c>
      <c r="H219" s="72">
        <v>24.2</v>
      </c>
      <c r="I219" s="72">
        <v>10.9</v>
      </c>
      <c r="J219" s="72">
        <v>12.3</v>
      </c>
      <c r="K219" s="72">
        <v>14</v>
      </c>
      <c r="L219" s="72">
        <v>16.100000000000001</v>
      </c>
      <c r="M219" s="88">
        <v>18.5</v>
      </c>
      <c r="N219" s="88">
        <v>21.5</v>
      </c>
      <c r="O219" s="72">
        <v>25.2</v>
      </c>
    </row>
    <row r="220" spans="1:15">
      <c r="A220" s="90">
        <v>49</v>
      </c>
      <c r="B220" s="70">
        <v>11.3</v>
      </c>
      <c r="C220" s="70">
        <v>12.8</v>
      </c>
      <c r="D220" s="70">
        <v>14.5</v>
      </c>
      <c r="E220" s="70">
        <v>16.5</v>
      </c>
      <c r="F220" s="70">
        <v>18.8</v>
      </c>
      <c r="G220" s="70">
        <v>21.4</v>
      </c>
      <c r="H220" s="70">
        <v>24.5</v>
      </c>
      <c r="I220" s="70">
        <v>11</v>
      </c>
      <c r="J220" s="70">
        <v>12.4</v>
      </c>
      <c r="K220" s="70">
        <v>14.2</v>
      </c>
      <c r="L220" s="70">
        <v>16.3</v>
      </c>
      <c r="M220" s="70">
        <v>18.8</v>
      </c>
      <c r="N220" s="70">
        <v>21.8</v>
      </c>
      <c r="O220" s="70">
        <v>25.5</v>
      </c>
    </row>
    <row r="221" spans="1:15">
      <c r="A221" s="74">
        <v>50</v>
      </c>
      <c r="B221" s="68">
        <v>11.4</v>
      </c>
      <c r="C221" s="68">
        <v>12.9</v>
      </c>
      <c r="D221" s="68">
        <v>14.7</v>
      </c>
      <c r="E221" s="68">
        <v>16.7</v>
      </c>
      <c r="F221" s="68">
        <v>19</v>
      </c>
      <c r="G221" s="68">
        <v>21.7</v>
      </c>
      <c r="H221" s="68">
        <v>24.8</v>
      </c>
      <c r="I221" s="68">
        <v>11.1</v>
      </c>
      <c r="J221" s="68">
        <v>12.6</v>
      </c>
      <c r="K221" s="68">
        <v>14.3</v>
      </c>
      <c r="L221" s="68">
        <v>16.399999999999999</v>
      </c>
      <c r="M221" s="68">
        <v>19</v>
      </c>
      <c r="N221" s="68">
        <v>22.1</v>
      </c>
      <c r="O221" s="68">
        <v>25.9</v>
      </c>
    </row>
    <row r="222" spans="1:15">
      <c r="A222" s="74">
        <v>51</v>
      </c>
      <c r="B222" s="68">
        <v>11.5</v>
      </c>
      <c r="C222" s="68">
        <v>13.1</v>
      </c>
      <c r="D222" s="68">
        <v>14.8</v>
      </c>
      <c r="E222" s="68">
        <v>16.8</v>
      </c>
      <c r="F222" s="68">
        <v>19.2</v>
      </c>
      <c r="G222" s="68">
        <v>21.9</v>
      </c>
      <c r="H222" s="68">
        <v>25.1</v>
      </c>
      <c r="I222" s="68">
        <v>11.2</v>
      </c>
      <c r="J222" s="68">
        <v>12.7</v>
      </c>
      <c r="K222" s="68">
        <v>14.5</v>
      </c>
      <c r="L222" s="68">
        <v>16.600000000000001</v>
      </c>
      <c r="M222" s="68">
        <v>19.2</v>
      </c>
      <c r="N222" s="68">
        <v>22.4</v>
      </c>
      <c r="O222" s="68">
        <v>26.3</v>
      </c>
    </row>
    <row r="223" spans="1:15">
      <c r="A223" s="74">
        <v>52</v>
      </c>
      <c r="B223" s="68">
        <v>11.6</v>
      </c>
      <c r="C223" s="68">
        <v>13.2</v>
      </c>
      <c r="D223" s="68">
        <v>15</v>
      </c>
      <c r="E223" s="68">
        <v>17</v>
      </c>
      <c r="F223" s="68">
        <v>19.399999999999999</v>
      </c>
      <c r="G223" s="68">
        <v>22.2</v>
      </c>
      <c r="H223" s="68">
        <v>25.4</v>
      </c>
      <c r="I223" s="68">
        <v>11.3</v>
      </c>
      <c r="J223" s="68">
        <v>12.8</v>
      </c>
      <c r="K223" s="68">
        <v>14.6</v>
      </c>
      <c r="L223" s="68">
        <v>16.8</v>
      </c>
      <c r="M223" s="68">
        <v>19.399999999999999</v>
      </c>
      <c r="N223" s="68">
        <v>22.6</v>
      </c>
      <c r="O223" s="68">
        <v>26.6</v>
      </c>
    </row>
    <row r="224" spans="1:15">
      <c r="A224" s="74">
        <v>53</v>
      </c>
      <c r="B224" s="68">
        <v>11.7</v>
      </c>
      <c r="C224" s="68">
        <v>13.3</v>
      </c>
      <c r="D224" s="68">
        <v>15.1</v>
      </c>
      <c r="E224" s="68">
        <v>17.2</v>
      </c>
      <c r="F224" s="68">
        <v>19.600000000000001</v>
      </c>
      <c r="G224" s="68">
        <v>22.4</v>
      </c>
      <c r="H224" s="68">
        <v>25.7</v>
      </c>
      <c r="I224" s="68">
        <v>11.4</v>
      </c>
      <c r="J224" s="68">
        <v>12.9</v>
      </c>
      <c r="K224" s="68">
        <v>14.8</v>
      </c>
      <c r="L224" s="68">
        <v>17</v>
      </c>
      <c r="M224" s="68">
        <v>19.7</v>
      </c>
      <c r="N224" s="68">
        <v>22.9</v>
      </c>
      <c r="O224" s="68">
        <v>27</v>
      </c>
    </row>
    <row r="225" spans="1:15">
      <c r="A225" s="74">
        <v>54</v>
      </c>
      <c r="B225" s="68">
        <v>11.8</v>
      </c>
      <c r="C225" s="68">
        <v>13.4</v>
      </c>
      <c r="D225" s="68">
        <v>15.2</v>
      </c>
      <c r="E225" s="68">
        <v>17.3</v>
      </c>
      <c r="F225" s="68">
        <v>19.8</v>
      </c>
      <c r="G225" s="68">
        <v>22.7</v>
      </c>
      <c r="H225" s="68">
        <v>26</v>
      </c>
      <c r="I225" s="68">
        <v>11.5</v>
      </c>
      <c r="J225" s="68">
        <v>13</v>
      </c>
      <c r="K225" s="68">
        <v>14.9</v>
      </c>
      <c r="L225" s="68">
        <v>17.2</v>
      </c>
      <c r="M225" s="68">
        <v>19.899999999999999</v>
      </c>
      <c r="N225" s="68">
        <v>23.2</v>
      </c>
      <c r="O225" s="68">
        <v>27.4</v>
      </c>
    </row>
    <row r="226" spans="1:15">
      <c r="A226" s="74">
        <v>55</v>
      </c>
      <c r="B226" s="68">
        <v>11.9</v>
      </c>
      <c r="C226" s="68">
        <v>13.5</v>
      </c>
      <c r="D226" s="68">
        <v>15.4</v>
      </c>
      <c r="E226" s="68">
        <v>17.5</v>
      </c>
      <c r="F226" s="68">
        <v>20</v>
      </c>
      <c r="G226" s="68">
        <v>22.9</v>
      </c>
      <c r="H226" s="68">
        <v>26.3</v>
      </c>
      <c r="I226" s="68">
        <v>11.6</v>
      </c>
      <c r="J226" s="68">
        <v>13.2</v>
      </c>
      <c r="K226" s="68">
        <v>15.1</v>
      </c>
      <c r="L226" s="68">
        <v>17.3</v>
      </c>
      <c r="M226" s="68">
        <v>20.100000000000001</v>
      </c>
      <c r="N226" s="68">
        <v>23.5</v>
      </c>
      <c r="O226" s="68">
        <v>27.7</v>
      </c>
    </row>
    <row r="227" spans="1:15">
      <c r="A227" s="74">
        <v>56</v>
      </c>
      <c r="B227" s="68">
        <v>12</v>
      </c>
      <c r="C227" s="68">
        <v>13.6</v>
      </c>
      <c r="D227" s="68">
        <v>15.5</v>
      </c>
      <c r="E227" s="68">
        <v>17.7</v>
      </c>
      <c r="F227" s="68">
        <v>20.2</v>
      </c>
      <c r="G227" s="68">
        <v>23.2</v>
      </c>
      <c r="H227" s="68">
        <v>26.6</v>
      </c>
      <c r="I227" s="68">
        <v>11.7</v>
      </c>
      <c r="J227" s="68">
        <v>13.3</v>
      </c>
      <c r="K227" s="68">
        <v>15.2</v>
      </c>
      <c r="L227" s="68">
        <v>17.5</v>
      </c>
      <c r="M227" s="68">
        <v>20.3</v>
      </c>
      <c r="N227" s="68">
        <v>23.8</v>
      </c>
      <c r="O227" s="68">
        <v>28.1</v>
      </c>
    </row>
    <row r="228" spans="1:15">
      <c r="A228" s="74">
        <v>57</v>
      </c>
      <c r="B228" s="68">
        <v>12.1</v>
      </c>
      <c r="C228" s="68">
        <v>13.7</v>
      </c>
      <c r="D228" s="68">
        <v>15.6</v>
      </c>
      <c r="E228" s="68">
        <v>17.8</v>
      </c>
      <c r="F228" s="68">
        <v>20.399999999999999</v>
      </c>
      <c r="G228" s="68">
        <v>23.4</v>
      </c>
      <c r="H228" s="68">
        <v>26.9</v>
      </c>
      <c r="I228" s="68">
        <v>11.8</v>
      </c>
      <c r="J228" s="68">
        <v>13.4</v>
      </c>
      <c r="K228" s="68">
        <v>15.3</v>
      </c>
      <c r="L228" s="68">
        <v>17.7</v>
      </c>
      <c r="M228" s="68">
        <v>20.6</v>
      </c>
      <c r="N228" s="68">
        <v>24.1</v>
      </c>
      <c r="O228" s="68">
        <v>28.5</v>
      </c>
    </row>
    <row r="229" spans="1:15">
      <c r="A229" s="74">
        <v>58</v>
      </c>
      <c r="B229" s="68">
        <v>12.2</v>
      </c>
      <c r="C229" s="68">
        <v>13.8</v>
      </c>
      <c r="D229" s="68">
        <v>15.8</v>
      </c>
      <c r="E229" s="68">
        <v>18</v>
      </c>
      <c r="F229" s="68">
        <v>20.6</v>
      </c>
      <c r="G229" s="68">
        <v>23.7</v>
      </c>
      <c r="H229" s="68">
        <v>27.2</v>
      </c>
      <c r="I229" s="68">
        <v>11.9</v>
      </c>
      <c r="J229" s="68">
        <v>13.5</v>
      </c>
      <c r="K229" s="68">
        <v>15.5</v>
      </c>
      <c r="L229" s="68">
        <v>17.899999999999999</v>
      </c>
      <c r="M229" s="68">
        <v>20.8</v>
      </c>
      <c r="N229" s="68">
        <v>24.4</v>
      </c>
      <c r="O229" s="68">
        <v>28.8</v>
      </c>
    </row>
    <row r="230" spans="1:15">
      <c r="A230" s="74">
        <v>59</v>
      </c>
      <c r="B230" s="68">
        <v>12.3</v>
      </c>
      <c r="C230" s="68">
        <v>14</v>
      </c>
      <c r="D230" s="68">
        <v>15.9</v>
      </c>
      <c r="E230" s="68">
        <v>18.2</v>
      </c>
      <c r="F230" s="68">
        <v>20.8</v>
      </c>
      <c r="G230" s="68">
        <v>23.9</v>
      </c>
      <c r="H230" s="68">
        <v>27.6</v>
      </c>
      <c r="I230" s="68">
        <v>12</v>
      </c>
      <c r="J230" s="68">
        <v>13.6</v>
      </c>
      <c r="K230" s="68">
        <v>15.6</v>
      </c>
      <c r="L230" s="68">
        <v>18</v>
      </c>
      <c r="M230" s="68">
        <v>21</v>
      </c>
      <c r="N230" s="68">
        <v>24.6</v>
      </c>
      <c r="O230" s="68">
        <v>29.2</v>
      </c>
    </row>
    <row r="231" spans="1:15">
      <c r="A231" s="76">
        <v>60</v>
      </c>
      <c r="B231" s="72">
        <v>12.4</v>
      </c>
      <c r="C231" s="72">
        <v>14.1</v>
      </c>
      <c r="D231" s="72">
        <v>16</v>
      </c>
      <c r="E231" s="72">
        <v>18.3</v>
      </c>
      <c r="F231" s="89">
        <v>21</v>
      </c>
      <c r="G231" s="89">
        <v>24.2</v>
      </c>
      <c r="H231" s="72">
        <v>27.9</v>
      </c>
      <c r="I231" s="72">
        <v>12.1</v>
      </c>
      <c r="J231" s="72">
        <v>13.7</v>
      </c>
      <c r="K231" s="72">
        <v>15.8</v>
      </c>
      <c r="L231" s="72">
        <v>18.2</v>
      </c>
      <c r="M231" s="88">
        <v>21.2</v>
      </c>
      <c r="N231" s="88">
        <v>24.9</v>
      </c>
      <c r="O231" s="72">
        <v>29.5</v>
      </c>
    </row>
    <row r="233" spans="1:15">
      <c r="A233" s="87" t="s">
        <v>144</v>
      </c>
      <c r="B233" s="86"/>
    </row>
    <row r="234" spans="1:15">
      <c r="B234" s="85" t="s">
        <v>143</v>
      </c>
      <c r="C234" s="84"/>
      <c r="D234" s="84"/>
      <c r="E234" s="84"/>
      <c r="F234" s="84"/>
      <c r="G234" s="84"/>
      <c r="H234" s="84"/>
      <c r="I234" s="83" t="s">
        <v>142</v>
      </c>
      <c r="J234" s="82"/>
      <c r="K234" s="82"/>
      <c r="L234" s="82"/>
      <c r="M234" s="82"/>
      <c r="N234" s="82"/>
      <c r="O234" s="82"/>
    </row>
    <row r="235" spans="1:15">
      <c r="A235" s="81" t="s">
        <v>141</v>
      </c>
      <c r="B235" s="80" t="s">
        <v>140</v>
      </c>
      <c r="C235" s="80" t="s">
        <v>139</v>
      </c>
      <c r="D235" s="80" t="s">
        <v>138</v>
      </c>
      <c r="E235" s="80" t="s">
        <v>137</v>
      </c>
      <c r="F235" s="80" t="s">
        <v>136</v>
      </c>
      <c r="G235" s="80" t="s">
        <v>135</v>
      </c>
      <c r="H235" s="80" t="s">
        <v>134</v>
      </c>
      <c r="I235" s="80" t="s">
        <v>140</v>
      </c>
      <c r="J235" s="80" t="s">
        <v>139</v>
      </c>
      <c r="K235" s="80" t="s">
        <v>138</v>
      </c>
      <c r="L235" s="80" t="s">
        <v>137</v>
      </c>
      <c r="M235" s="80" t="s">
        <v>136</v>
      </c>
      <c r="N235" s="80" t="s">
        <v>135</v>
      </c>
      <c r="O235" s="80" t="s">
        <v>134</v>
      </c>
    </row>
    <row r="236" spans="1:15">
      <c r="A236" s="79" t="s">
        <v>133</v>
      </c>
      <c r="B236" s="68">
        <v>44.2</v>
      </c>
      <c r="C236" s="68">
        <v>46.1</v>
      </c>
      <c r="D236" s="68">
        <v>48</v>
      </c>
      <c r="E236" s="68">
        <v>49.9</v>
      </c>
      <c r="F236" s="68">
        <v>51.8</v>
      </c>
      <c r="G236" s="68">
        <v>53.7</v>
      </c>
      <c r="H236" s="68">
        <v>55.6</v>
      </c>
      <c r="I236" s="68">
        <v>43.6</v>
      </c>
      <c r="J236" s="68">
        <v>45.4</v>
      </c>
      <c r="K236" s="68">
        <v>47.3</v>
      </c>
      <c r="L236" s="68">
        <v>49.1</v>
      </c>
      <c r="M236" s="68">
        <v>51</v>
      </c>
      <c r="N236" s="68">
        <v>52.9</v>
      </c>
      <c r="O236" s="68">
        <v>54.7</v>
      </c>
    </row>
    <row r="237" spans="1:15">
      <c r="A237" s="74">
        <v>1</v>
      </c>
      <c r="B237" s="78">
        <v>48.9</v>
      </c>
      <c r="C237" s="78">
        <v>50.8</v>
      </c>
      <c r="D237" s="78">
        <v>52.8</v>
      </c>
      <c r="E237" s="78">
        <v>54.7</v>
      </c>
      <c r="F237" s="78">
        <v>56.7</v>
      </c>
      <c r="G237" s="78">
        <v>58.6</v>
      </c>
      <c r="H237" s="68">
        <v>60.6</v>
      </c>
      <c r="I237" s="78">
        <v>47.8</v>
      </c>
      <c r="J237" s="78">
        <v>49.8</v>
      </c>
      <c r="K237" s="78">
        <v>51.7</v>
      </c>
      <c r="L237" s="78">
        <v>53.7</v>
      </c>
      <c r="M237" s="78">
        <v>55.6</v>
      </c>
      <c r="N237" s="78">
        <v>57.6</v>
      </c>
      <c r="O237" s="68">
        <v>59.5</v>
      </c>
    </row>
    <row r="238" spans="1:15">
      <c r="A238" s="74">
        <v>2</v>
      </c>
      <c r="B238" s="78">
        <v>52.4</v>
      </c>
      <c r="C238" s="78">
        <v>54.4</v>
      </c>
      <c r="D238" s="78">
        <v>56.4</v>
      </c>
      <c r="E238" s="78">
        <v>58.4</v>
      </c>
      <c r="F238" s="78">
        <v>60.4</v>
      </c>
      <c r="G238" s="78">
        <v>62.4</v>
      </c>
      <c r="H238" s="68">
        <v>64.400000000000006</v>
      </c>
      <c r="I238" s="78">
        <v>51</v>
      </c>
      <c r="J238" s="78">
        <v>53</v>
      </c>
      <c r="K238" s="78">
        <v>55</v>
      </c>
      <c r="L238" s="78">
        <v>57.1</v>
      </c>
      <c r="M238" s="78">
        <v>59.1</v>
      </c>
      <c r="N238" s="78">
        <v>61.1</v>
      </c>
      <c r="O238" s="68">
        <v>63.2</v>
      </c>
    </row>
    <row r="239" spans="1:15">
      <c r="A239" s="74">
        <v>3</v>
      </c>
      <c r="B239" s="78">
        <v>55.3</v>
      </c>
      <c r="C239" s="78">
        <v>57.3</v>
      </c>
      <c r="D239" s="78">
        <v>59.4</v>
      </c>
      <c r="E239" s="78">
        <v>61.4</v>
      </c>
      <c r="F239" s="78">
        <v>63.5</v>
      </c>
      <c r="G239" s="78">
        <v>65.5</v>
      </c>
      <c r="H239" s="68">
        <v>67.599999999999994</v>
      </c>
      <c r="I239" s="78">
        <v>53.5</v>
      </c>
      <c r="J239" s="78">
        <v>55.6</v>
      </c>
      <c r="K239" s="78">
        <v>57.7</v>
      </c>
      <c r="L239" s="78">
        <v>59.8</v>
      </c>
      <c r="M239" s="78">
        <v>61.9</v>
      </c>
      <c r="N239" s="78">
        <v>64</v>
      </c>
      <c r="O239" s="68">
        <v>66.099999999999994</v>
      </c>
    </row>
    <row r="240" spans="1:15">
      <c r="A240" s="74">
        <v>4</v>
      </c>
      <c r="B240" s="78">
        <v>57.6</v>
      </c>
      <c r="C240" s="78">
        <v>59.7</v>
      </c>
      <c r="D240" s="78">
        <v>61.8</v>
      </c>
      <c r="E240" s="78">
        <v>63.9</v>
      </c>
      <c r="F240" s="78">
        <v>66</v>
      </c>
      <c r="G240" s="78">
        <v>68</v>
      </c>
      <c r="H240" s="68">
        <v>70.099999999999994</v>
      </c>
      <c r="I240" s="78">
        <v>55.6</v>
      </c>
      <c r="J240" s="78">
        <v>57.8</v>
      </c>
      <c r="K240" s="78">
        <v>59.9</v>
      </c>
      <c r="L240" s="78">
        <v>62.1</v>
      </c>
      <c r="M240" s="78">
        <v>64.3</v>
      </c>
      <c r="N240" s="78">
        <v>66.400000000000006</v>
      </c>
      <c r="O240" s="68">
        <v>68.599999999999994</v>
      </c>
    </row>
    <row r="241" spans="1:15">
      <c r="A241" s="74">
        <v>5</v>
      </c>
      <c r="B241" s="78">
        <v>59.6</v>
      </c>
      <c r="C241" s="78">
        <v>61.7</v>
      </c>
      <c r="D241" s="78">
        <v>63.8</v>
      </c>
      <c r="E241" s="78">
        <v>65.900000000000006</v>
      </c>
      <c r="F241" s="78">
        <v>68</v>
      </c>
      <c r="G241" s="78">
        <v>70.099999999999994</v>
      </c>
      <c r="H241" s="68">
        <v>72.2</v>
      </c>
      <c r="I241" s="78">
        <v>57.4</v>
      </c>
      <c r="J241" s="78">
        <v>59.6</v>
      </c>
      <c r="K241" s="78">
        <v>61.8</v>
      </c>
      <c r="L241" s="78">
        <v>64</v>
      </c>
      <c r="M241" s="78">
        <v>66.2</v>
      </c>
      <c r="N241" s="78">
        <v>68.5</v>
      </c>
      <c r="O241" s="68">
        <v>70.7</v>
      </c>
    </row>
    <row r="242" spans="1:15">
      <c r="A242" s="74">
        <v>6</v>
      </c>
      <c r="B242" s="78">
        <v>61.2</v>
      </c>
      <c r="C242" s="78">
        <v>63.3</v>
      </c>
      <c r="D242" s="78">
        <v>65.5</v>
      </c>
      <c r="E242" s="78">
        <v>67.599999999999994</v>
      </c>
      <c r="F242" s="78">
        <v>69.8</v>
      </c>
      <c r="G242" s="78">
        <v>71.900000000000006</v>
      </c>
      <c r="H242" s="68">
        <v>74</v>
      </c>
      <c r="I242" s="78">
        <v>58.9</v>
      </c>
      <c r="J242" s="78">
        <v>61.2</v>
      </c>
      <c r="K242" s="78">
        <v>63.5</v>
      </c>
      <c r="L242" s="78">
        <v>65.7</v>
      </c>
      <c r="M242" s="78">
        <v>68</v>
      </c>
      <c r="N242" s="78">
        <v>70.3</v>
      </c>
      <c r="O242" s="68">
        <v>72.5</v>
      </c>
    </row>
    <row r="243" spans="1:15">
      <c r="A243" s="74">
        <v>7</v>
      </c>
      <c r="B243" s="78">
        <v>62.7</v>
      </c>
      <c r="C243" s="78">
        <v>64.8</v>
      </c>
      <c r="D243" s="78">
        <v>67</v>
      </c>
      <c r="E243" s="78">
        <v>69.2</v>
      </c>
      <c r="F243" s="78">
        <v>71.3</v>
      </c>
      <c r="G243" s="78">
        <v>73.5</v>
      </c>
      <c r="H243" s="68">
        <v>75.7</v>
      </c>
      <c r="I243" s="78">
        <v>60.3</v>
      </c>
      <c r="J243" s="78">
        <v>62.7</v>
      </c>
      <c r="K243" s="78">
        <v>65</v>
      </c>
      <c r="L243" s="78">
        <v>67.3</v>
      </c>
      <c r="M243" s="78">
        <v>69.599999999999994</v>
      </c>
      <c r="N243" s="78">
        <v>71.900000000000006</v>
      </c>
      <c r="O243" s="68">
        <v>74.2</v>
      </c>
    </row>
    <row r="244" spans="1:15">
      <c r="A244" s="74">
        <v>8</v>
      </c>
      <c r="B244" s="78">
        <v>64</v>
      </c>
      <c r="C244" s="78">
        <v>66.2</v>
      </c>
      <c r="D244" s="78">
        <v>68.400000000000006</v>
      </c>
      <c r="E244" s="78">
        <v>70.599999999999994</v>
      </c>
      <c r="F244" s="78">
        <v>72.8</v>
      </c>
      <c r="G244" s="78">
        <v>75</v>
      </c>
      <c r="H244" s="68">
        <v>77.2</v>
      </c>
      <c r="I244" s="78">
        <v>61.7</v>
      </c>
      <c r="J244" s="78">
        <v>64</v>
      </c>
      <c r="K244" s="78">
        <v>66.400000000000006</v>
      </c>
      <c r="L244" s="78">
        <v>68.7</v>
      </c>
      <c r="M244" s="78">
        <v>71.099999999999994</v>
      </c>
      <c r="N244" s="78">
        <v>73.5</v>
      </c>
      <c r="O244" s="68">
        <v>75.8</v>
      </c>
    </row>
    <row r="245" spans="1:15">
      <c r="A245" s="74">
        <v>9</v>
      </c>
      <c r="B245" s="78">
        <v>65.2</v>
      </c>
      <c r="C245" s="78">
        <v>67.5</v>
      </c>
      <c r="D245" s="78">
        <v>69.7</v>
      </c>
      <c r="E245" s="78">
        <v>72</v>
      </c>
      <c r="F245" s="78">
        <v>74.2</v>
      </c>
      <c r="G245" s="78">
        <v>76.5</v>
      </c>
      <c r="H245" s="68">
        <v>78.7</v>
      </c>
      <c r="I245" s="78">
        <v>62.9</v>
      </c>
      <c r="J245" s="78">
        <v>65.3</v>
      </c>
      <c r="K245" s="78">
        <v>67.7</v>
      </c>
      <c r="L245" s="78">
        <v>70.099999999999994</v>
      </c>
      <c r="M245" s="78">
        <v>72.599999999999994</v>
      </c>
      <c r="N245" s="78">
        <v>75</v>
      </c>
      <c r="O245" s="68">
        <v>77.400000000000006</v>
      </c>
    </row>
    <row r="246" spans="1:15">
      <c r="A246" s="69">
        <v>10</v>
      </c>
      <c r="B246" s="78">
        <v>66.400000000000006</v>
      </c>
      <c r="C246" s="78">
        <v>68.7</v>
      </c>
      <c r="D246" s="78">
        <v>71</v>
      </c>
      <c r="E246" s="78">
        <v>73.3</v>
      </c>
      <c r="F246" s="78">
        <v>75.599999999999994</v>
      </c>
      <c r="G246" s="78">
        <v>77.900000000000006</v>
      </c>
      <c r="H246" s="68">
        <v>80.099999999999994</v>
      </c>
      <c r="I246" s="78">
        <v>64.099999999999994</v>
      </c>
      <c r="J246" s="78">
        <v>66.5</v>
      </c>
      <c r="K246" s="78">
        <v>69</v>
      </c>
      <c r="L246" s="78">
        <v>71.5</v>
      </c>
      <c r="M246" s="78">
        <v>73.900000000000006</v>
      </c>
      <c r="N246" s="78">
        <v>76.400000000000006</v>
      </c>
      <c r="O246" s="68">
        <v>78.900000000000006</v>
      </c>
    </row>
    <row r="247" spans="1:15">
      <c r="A247" s="69">
        <v>11</v>
      </c>
      <c r="B247" s="78">
        <v>67.599999999999994</v>
      </c>
      <c r="C247" s="78">
        <v>69.900000000000006</v>
      </c>
      <c r="D247" s="78">
        <v>72.2</v>
      </c>
      <c r="E247" s="78">
        <v>74.5</v>
      </c>
      <c r="F247" s="78">
        <v>76.900000000000006</v>
      </c>
      <c r="G247" s="78">
        <v>79.2</v>
      </c>
      <c r="H247" s="68">
        <v>81.5</v>
      </c>
      <c r="I247" s="78">
        <v>65.2</v>
      </c>
      <c r="J247" s="78">
        <v>67.7</v>
      </c>
      <c r="K247" s="78">
        <v>70.3</v>
      </c>
      <c r="L247" s="78">
        <v>72.8</v>
      </c>
      <c r="M247" s="78">
        <v>75.3</v>
      </c>
      <c r="N247" s="78">
        <v>77.8</v>
      </c>
      <c r="O247" s="68">
        <v>80.3</v>
      </c>
    </row>
    <row r="248" spans="1:15">
      <c r="A248" s="69">
        <v>12</v>
      </c>
      <c r="B248" s="78">
        <v>68.599999999999994</v>
      </c>
      <c r="C248" s="78">
        <v>71</v>
      </c>
      <c r="D248" s="78">
        <v>73.400000000000006</v>
      </c>
      <c r="E248" s="78">
        <v>75.7</v>
      </c>
      <c r="F248" s="78">
        <v>78.099999999999994</v>
      </c>
      <c r="G248" s="78">
        <v>80.5</v>
      </c>
      <c r="H248" s="68">
        <v>82.9</v>
      </c>
      <c r="I248" s="78">
        <v>66.3</v>
      </c>
      <c r="J248" s="78">
        <v>68.900000000000006</v>
      </c>
      <c r="K248" s="78">
        <v>71.400000000000006</v>
      </c>
      <c r="L248" s="78">
        <v>74</v>
      </c>
      <c r="M248" s="78">
        <v>76.599999999999994</v>
      </c>
      <c r="N248" s="78">
        <v>79.2</v>
      </c>
      <c r="O248" s="68">
        <v>81.7</v>
      </c>
    </row>
    <row r="249" spans="1:15">
      <c r="A249" s="69">
        <v>13</v>
      </c>
      <c r="B249" s="78">
        <v>69.599999999999994</v>
      </c>
      <c r="C249" s="78">
        <v>72.099999999999994</v>
      </c>
      <c r="D249" s="78">
        <v>74.5</v>
      </c>
      <c r="E249" s="78">
        <v>76.900000000000006</v>
      </c>
      <c r="F249" s="78">
        <v>79.3</v>
      </c>
      <c r="G249" s="78">
        <v>81.8</v>
      </c>
      <c r="H249" s="68">
        <v>84.2</v>
      </c>
      <c r="I249" s="78">
        <v>67.3</v>
      </c>
      <c r="J249" s="78">
        <v>70</v>
      </c>
      <c r="K249" s="78">
        <v>72.599999999999994</v>
      </c>
      <c r="L249" s="78">
        <v>75.2</v>
      </c>
      <c r="M249" s="78">
        <v>77.8</v>
      </c>
      <c r="N249" s="78">
        <v>80.5</v>
      </c>
      <c r="O249" s="68">
        <v>83.1</v>
      </c>
    </row>
    <row r="250" spans="1:15">
      <c r="A250" s="69">
        <v>14</v>
      </c>
      <c r="B250" s="78">
        <v>70.599999999999994</v>
      </c>
      <c r="C250" s="78">
        <v>73.099999999999994</v>
      </c>
      <c r="D250" s="78">
        <v>75.599999999999994</v>
      </c>
      <c r="E250" s="78">
        <v>78</v>
      </c>
      <c r="F250" s="78">
        <v>80.5</v>
      </c>
      <c r="G250" s="78">
        <v>83</v>
      </c>
      <c r="H250" s="68">
        <v>85.5</v>
      </c>
      <c r="I250" s="78">
        <v>68.3</v>
      </c>
      <c r="J250" s="78">
        <v>71</v>
      </c>
      <c r="K250" s="78">
        <v>73.7</v>
      </c>
      <c r="L250" s="78">
        <v>76.400000000000006</v>
      </c>
      <c r="M250" s="78">
        <v>79.099999999999994</v>
      </c>
      <c r="N250" s="78">
        <v>81.7</v>
      </c>
      <c r="O250" s="68">
        <v>84.4</v>
      </c>
    </row>
    <row r="251" spans="1:15">
      <c r="A251" s="69">
        <v>15</v>
      </c>
      <c r="B251" s="78">
        <v>71.599999999999994</v>
      </c>
      <c r="C251" s="78">
        <v>74.099999999999994</v>
      </c>
      <c r="D251" s="78">
        <v>76.599999999999994</v>
      </c>
      <c r="E251" s="78">
        <v>79.099999999999994</v>
      </c>
      <c r="F251" s="78">
        <v>81.7</v>
      </c>
      <c r="G251" s="78">
        <v>84.2</v>
      </c>
      <c r="H251" s="68">
        <v>86.7</v>
      </c>
      <c r="I251" s="78">
        <v>69.3</v>
      </c>
      <c r="J251" s="78">
        <v>72</v>
      </c>
      <c r="K251" s="78">
        <v>74.8</v>
      </c>
      <c r="L251" s="78">
        <v>77.5</v>
      </c>
      <c r="M251" s="78">
        <v>80.2</v>
      </c>
      <c r="N251" s="78">
        <v>83</v>
      </c>
      <c r="O251" s="68">
        <v>85.7</v>
      </c>
    </row>
    <row r="252" spans="1:15">
      <c r="A252" s="69">
        <v>16</v>
      </c>
      <c r="B252" s="78">
        <v>72.5</v>
      </c>
      <c r="C252" s="78">
        <v>75</v>
      </c>
      <c r="D252" s="78">
        <v>77.599999999999994</v>
      </c>
      <c r="E252" s="78">
        <v>80.2</v>
      </c>
      <c r="F252" s="78">
        <v>82.8</v>
      </c>
      <c r="G252" s="78">
        <v>85.4</v>
      </c>
      <c r="H252" s="68">
        <v>88</v>
      </c>
      <c r="I252" s="78">
        <v>70.2</v>
      </c>
      <c r="J252" s="78">
        <v>73</v>
      </c>
      <c r="K252" s="78">
        <v>75.8</v>
      </c>
      <c r="L252" s="78">
        <v>78.599999999999994</v>
      </c>
      <c r="M252" s="78">
        <v>81.400000000000006</v>
      </c>
      <c r="N252" s="78">
        <v>84.2</v>
      </c>
      <c r="O252" s="68">
        <v>87</v>
      </c>
    </row>
    <row r="253" spans="1:15">
      <c r="A253" s="69">
        <v>17</v>
      </c>
      <c r="B253" s="78">
        <v>73.3</v>
      </c>
      <c r="C253" s="78">
        <v>76</v>
      </c>
      <c r="D253" s="78">
        <v>78.599999999999994</v>
      </c>
      <c r="E253" s="78">
        <v>81.2</v>
      </c>
      <c r="F253" s="78">
        <v>83.9</v>
      </c>
      <c r="G253" s="78">
        <v>86.5</v>
      </c>
      <c r="H253" s="68">
        <v>89.2</v>
      </c>
      <c r="I253" s="78">
        <v>71.099999999999994</v>
      </c>
      <c r="J253" s="78">
        <v>74</v>
      </c>
      <c r="K253" s="78">
        <v>76.8</v>
      </c>
      <c r="L253" s="78">
        <v>79.7</v>
      </c>
      <c r="M253" s="78">
        <v>82.5</v>
      </c>
      <c r="N253" s="78">
        <v>85.4</v>
      </c>
      <c r="O253" s="68">
        <v>88.2</v>
      </c>
    </row>
    <row r="254" spans="1:15">
      <c r="A254" s="69">
        <v>18</v>
      </c>
      <c r="B254" s="78">
        <v>74.2</v>
      </c>
      <c r="C254" s="78">
        <v>76.900000000000006</v>
      </c>
      <c r="D254" s="78">
        <v>79.599999999999994</v>
      </c>
      <c r="E254" s="78">
        <v>82.3</v>
      </c>
      <c r="F254" s="78">
        <v>85</v>
      </c>
      <c r="G254" s="78">
        <v>87.7</v>
      </c>
      <c r="H254" s="68">
        <v>90.4</v>
      </c>
      <c r="I254" s="78">
        <v>72</v>
      </c>
      <c r="J254" s="78">
        <v>74.900000000000006</v>
      </c>
      <c r="K254" s="78">
        <v>77.8</v>
      </c>
      <c r="L254" s="78">
        <v>80.7</v>
      </c>
      <c r="M254" s="78">
        <v>83.6</v>
      </c>
      <c r="N254" s="78">
        <v>86.5</v>
      </c>
      <c r="O254" s="68">
        <v>89.4</v>
      </c>
    </row>
    <row r="255" spans="1:15">
      <c r="A255" s="69">
        <v>19</v>
      </c>
      <c r="B255" s="78">
        <v>75</v>
      </c>
      <c r="C255" s="78">
        <v>77.7</v>
      </c>
      <c r="D255" s="78">
        <v>80.5</v>
      </c>
      <c r="E255" s="78">
        <v>83.2</v>
      </c>
      <c r="F255" s="78">
        <v>86</v>
      </c>
      <c r="G255" s="78">
        <v>88.8</v>
      </c>
      <c r="H255" s="68">
        <v>91.5</v>
      </c>
      <c r="I255" s="78">
        <v>72.8</v>
      </c>
      <c r="J255" s="78">
        <v>75.8</v>
      </c>
      <c r="K255" s="78">
        <v>78.8</v>
      </c>
      <c r="L255" s="78">
        <v>81.7</v>
      </c>
      <c r="M255" s="78">
        <v>84.7</v>
      </c>
      <c r="N255" s="78">
        <v>87.6</v>
      </c>
      <c r="O255" s="68">
        <v>90.6</v>
      </c>
    </row>
    <row r="256" spans="1:15">
      <c r="A256" s="69">
        <v>20</v>
      </c>
      <c r="B256" s="78">
        <v>75.8</v>
      </c>
      <c r="C256" s="78">
        <v>78.599999999999994</v>
      </c>
      <c r="D256" s="78">
        <v>81.400000000000006</v>
      </c>
      <c r="E256" s="78">
        <v>84.2</v>
      </c>
      <c r="F256" s="78">
        <v>87</v>
      </c>
      <c r="G256" s="78">
        <v>89.8</v>
      </c>
      <c r="H256" s="68">
        <v>92.6</v>
      </c>
      <c r="I256" s="78">
        <v>73.7</v>
      </c>
      <c r="J256" s="78">
        <v>76.7</v>
      </c>
      <c r="K256" s="78">
        <v>79.7</v>
      </c>
      <c r="L256" s="78">
        <v>82.7</v>
      </c>
      <c r="M256" s="78">
        <v>85.7</v>
      </c>
      <c r="N256" s="78">
        <v>88.7</v>
      </c>
      <c r="O256" s="68">
        <v>91.7</v>
      </c>
    </row>
    <row r="257" spans="1:15">
      <c r="A257" s="69">
        <v>21</v>
      </c>
      <c r="B257" s="78">
        <v>76.5</v>
      </c>
      <c r="C257" s="78">
        <v>79.400000000000006</v>
      </c>
      <c r="D257" s="78">
        <v>82.3</v>
      </c>
      <c r="E257" s="78">
        <v>85.1</v>
      </c>
      <c r="F257" s="78">
        <v>88</v>
      </c>
      <c r="G257" s="78">
        <v>90.9</v>
      </c>
      <c r="H257" s="68">
        <v>93.8</v>
      </c>
      <c r="I257" s="78">
        <v>74.5</v>
      </c>
      <c r="J257" s="78">
        <v>77.5</v>
      </c>
      <c r="K257" s="78">
        <v>80.599999999999994</v>
      </c>
      <c r="L257" s="78">
        <v>83.7</v>
      </c>
      <c r="M257" s="78">
        <v>86.7</v>
      </c>
      <c r="N257" s="78">
        <v>89.8</v>
      </c>
      <c r="O257" s="68">
        <v>92.9</v>
      </c>
    </row>
    <row r="258" spans="1:15">
      <c r="A258" s="69">
        <v>22</v>
      </c>
      <c r="B258" s="78">
        <v>77.2</v>
      </c>
      <c r="C258" s="78">
        <v>80.2</v>
      </c>
      <c r="D258" s="78">
        <v>83.1</v>
      </c>
      <c r="E258" s="78">
        <v>86</v>
      </c>
      <c r="F258" s="78">
        <v>89</v>
      </c>
      <c r="G258" s="78">
        <v>91.9</v>
      </c>
      <c r="H258" s="68">
        <v>94.9</v>
      </c>
      <c r="I258" s="78">
        <v>75.2</v>
      </c>
      <c r="J258" s="78">
        <v>78.400000000000006</v>
      </c>
      <c r="K258" s="78">
        <v>81.5</v>
      </c>
      <c r="L258" s="78">
        <v>84.6</v>
      </c>
      <c r="M258" s="78">
        <v>87.7</v>
      </c>
      <c r="N258" s="78">
        <v>90.8</v>
      </c>
      <c r="O258" s="68">
        <v>94</v>
      </c>
    </row>
    <row r="259" spans="1:15">
      <c r="A259" s="69">
        <v>23</v>
      </c>
      <c r="B259" s="78">
        <v>78</v>
      </c>
      <c r="C259" s="78">
        <v>81</v>
      </c>
      <c r="D259" s="78">
        <v>83.9</v>
      </c>
      <c r="E259" s="78">
        <v>86.9</v>
      </c>
      <c r="F259" s="78">
        <v>89.9</v>
      </c>
      <c r="G259" s="78">
        <v>92.9</v>
      </c>
      <c r="H259" s="68">
        <v>95.9</v>
      </c>
      <c r="I259" s="78">
        <v>76</v>
      </c>
      <c r="J259" s="78">
        <v>79.2</v>
      </c>
      <c r="K259" s="78">
        <v>82.3</v>
      </c>
      <c r="L259" s="78">
        <v>85.5</v>
      </c>
      <c r="M259" s="78">
        <v>88.7</v>
      </c>
      <c r="N259" s="78">
        <v>91.9</v>
      </c>
      <c r="O259" s="68">
        <v>95</v>
      </c>
    </row>
    <row r="260" spans="1:15">
      <c r="A260" s="69">
        <v>24</v>
      </c>
      <c r="B260" s="68">
        <v>78</v>
      </c>
      <c r="C260" s="68">
        <v>81</v>
      </c>
      <c r="D260" s="68">
        <v>84.1</v>
      </c>
      <c r="E260" s="68">
        <v>87.1</v>
      </c>
      <c r="F260" s="68">
        <v>90.2</v>
      </c>
      <c r="G260" s="68">
        <v>93.2</v>
      </c>
      <c r="H260" s="68">
        <v>96.3</v>
      </c>
      <c r="I260" s="68">
        <v>76</v>
      </c>
      <c r="J260" s="68">
        <v>79.3</v>
      </c>
      <c r="K260" s="68">
        <v>82.5</v>
      </c>
      <c r="L260" s="68">
        <v>85.7</v>
      </c>
      <c r="M260" s="68">
        <v>88.9</v>
      </c>
      <c r="N260" s="68">
        <v>92.2</v>
      </c>
      <c r="O260" s="68">
        <v>95.4</v>
      </c>
    </row>
    <row r="261" spans="1:15">
      <c r="A261" s="69">
        <v>25</v>
      </c>
      <c r="B261" s="78">
        <v>78.599999999999994</v>
      </c>
      <c r="C261" s="78">
        <v>81.7</v>
      </c>
      <c r="D261" s="78">
        <v>84.9</v>
      </c>
      <c r="E261" s="68">
        <v>88</v>
      </c>
      <c r="F261" s="68">
        <v>91.1</v>
      </c>
      <c r="G261" s="68">
        <v>94.2</v>
      </c>
      <c r="H261" s="68">
        <v>97.3</v>
      </c>
      <c r="I261" s="78">
        <v>76.8</v>
      </c>
      <c r="J261" s="78">
        <v>80</v>
      </c>
      <c r="K261" s="78">
        <v>83.3</v>
      </c>
      <c r="L261" s="68">
        <v>86.6</v>
      </c>
      <c r="M261" s="68">
        <v>89.9</v>
      </c>
      <c r="N261" s="68">
        <v>93.1</v>
      </c>
      <c r="O261" s="68">
        <v>96.4</v>
      </c>
    </row>
    <row r="262" spans="1:15">
      <c r="A262" s="69">
        <v>26</v>
      </c>
      <c r="B262" s="78">
        <v>79.3</v>
      </c>
      <c r="C262" s="78">
        <v>82.5</v>
      </c>
      <c r="D262" s="78">
        <v>85.6</v>
      </c>
      <c r="E262" s="68">
        <v>88.8</v>
      </c>
      <c r="F262" s="68">
        <v>92</v>
      </c>
      <c r="G262" s="68">
        <v>95.2</v>
      </c>
      <c r="H262" s="68">
        <v>98.3</v>
      </c>
      <c r="I262" s="78">
        <v>77.5</v>
      </c>
      <c r="J262" s="78">
        <v>80.8</v>
      </c>
      <c r="K262" s="78">
        <v>84.1</v>
      </c>
      <c r="L262" s="68">
        <v>87.4</v>
      </c>
      <c r="M262" s="68">
        <v>90.8</v>
      </c>
      <c r="N262" s="68">
        <v>94.1</v>
      </c>
      <c r="O262" s="68">
        <v>97.4</v>
      </c>
    </row>
    <row r="263" spans="1:15">
      <c r="A263" s="69">
        <v>27</v>
      </c>
      <c r="B263" s="78">
        <v>79.900000000000006</v>
      </c>
      <c r="C263" s="78">
        <v>83.1</v>
      </c>
      <c r="D263" s="78">
        <v>86.4</v>
      </c>
      <c r="E263" s="68">
        <v>89.6</v>
      </c>
      <c r="F263" s="68">
        <v>92.9</v>
      </c>
      <c r="G263" s="68">
        <v>96.1</v>
      </c>
      <c r="H263" s="68">
        <v>99.3</v>
      </c>
      <c r="I263" s="78">
        <v>78.099999999999994</v>
      </c>
      <c r="J263" s="78">
        <v>81.5</v>
      </c>
      <c r="K263" s="78">
        <v>84.9</v>
      </c>
      <c r="L263" s="68">
        <v>88.3</v>
      </c>
      <c r="M263" s="68">
        <v>91.7</v>
      </c>
      <c r="N263" s="68">
        <v>95</v>
      </c>
      <c r="O263" s="68">
        <v>98.4</v>
      </c>
    </row>
    <row r="264" spans="1:15">
      <c r="A264" s="69">
        <v>28</v>
      </c>
      <c r="B264" s="78">
        <v>80.5</v>
      </c>
      <c r="C264" s="78">
        <v>83.8</v>
      </c>
      <c r="D264" s="78">
        <v>87.1</v>
      </c>
      <c r="E264" s="68">
        <v>90.4</v>
      </c>
      <c r="F264" s="68">
        <v>93.7</v>
      </c>
      <c r="G264" s="68">
        <v>97</v>
      </c>
      <c r="H264" s="68">
        <v>100.3</v>
      </c>
      <c r="I264" s="78">
        <v>78.8</v>
      </c>
      <c r="J264" s="78">
        <v>82.2</v>
      </c>
      <c r="K264" s="78">
        <v>85.7</v>
      </c>
      <c r="L264" s="68">
        <v>89.1</v>
      </c>
      <c r="M264" s="68">
        <v>92.5</v>
      </c>
      <c r="N264" s="68">
        <v>96</v>
      </c>
      <c r="O264" s="68">
        <v>99.4</v>
      </c>
    </row>
    <row r="265" spans="1:15">
      <c r="A265" s="69">
        <v>29</v>
      </c>
      <c r="B265" s="78">
        <v>81.099999999999994</v>
      </c>
      <c r="C265" s="78">
        <v>84.5</v>
      </c>
      <c r="D265" s="78">
        <v>87.8</v>
      </c>
      <c r="E265" s="68">
        <v>91.2</v>
      </c>
      <c r="F265" s="68">
        <v>94.5</v>
      </c>
      <c r="G265" s="68">
        <v>97.9</v>
      </c>
      <c r="H265" s="68">
        <v>101.2</v>
      </c>
      <c r="I265" s="78">
        <v>79.5</v>
      </c>
      <c r="J265" s="78">
        <v>82.9</v>
      </c>
      <c r="K265" s="78">
        <v>86.4</v>
      </c>
      <c r="L265" s="68">
        <v>89.9</v>
      </c>
      <c r="M265" s="68">
        <v>93.4</v>
      </c>
      <c r="N265" s="68">
        <v>96.9</v>
      </c>
      <c r="O265" s="68">
        <v>100.3</v>
      </c>
    </row>
    <row r="266" spans="1:15">
      <c r="A266" s="69">
        <v>30</v>
      </c>
      <c r="B266" s="78">
        <v>81.7</v>
      </c>
      <c r="C266" s="78">
        <v>85.1</v>
      </c>
      <c r="D266" s="78">
        <v>88.5</v>
      </c>
      <c r="E266" s="68">
        <v>91.9</v>
      </c>
      <c r="F266" s="68">
        <v>95.3</v>
      </c>
      <c r="G266" s="68">
        <v>98.7</v>
      </c>
      <c r="H266" s="68">
        <v>102.1</v>
      </c>
      <c r="I266" s="78">
        <v>80.099999999999994</v>
      </c>
      <c r="J266" s="78">
        <v>83.6</v>
      </c>
      <c r="K266" s="78">
        <v>87.1</v>
      </c>
      <c r="L266" s="68">
        <v>90.7</v>
      </c>
      <c r="M266" s="68">
        <v>94.2</v>
      </c>
      <c r="N266" s="68">
        <v>97.7</v>
      </c>
      <c r="O266" s="68">
        <v>101.3</v>
      </c>
    </row>
    <row r="267" spans="1:15">
      <c r="A267" s="69">
        <v>31</v>
      </c>
      <c r="B267" s="78">
        <v>82.3</v>
      </c>
      <c r="C267" s="78">
        <v>85.7</v>
      </c>
      <c r="D267" s="78">
        <v>89.2</v>
      </c>
      <c r="E267" s="68">
        <v>92.7</v>
      </c>
      <c r="F267" s="68">
        <v>96.1</v>
      </c>
      <c r="G267" s="68">
        <v>99.6</v>
      </c>
      <c r="H267" s="68">
        <v>103</v>
      </c>
      <c r="I267" s="78">
        <v>80.7</v>
      </c>
      <c r="J267" s="78">
        <v>84.3</v>
      </c>
      <c r="K267" s="78">
        <v>87.9</v>
      </c>
      <c r="L267" s="68">
        <v>91.4</v>
      </c>
      <c r="M267" s="68">
        <v>95</v>
      </c>
      <c r="N267" s="68">
        <v>98.6</v>
      </c>
      <c r="O267" s="68">
        <v>102.2</v>
      </c>
    </row>
    <row r="268" spans="1:15">
      <c r="A268" s="69">
        <v>32</v>
      </c>
      <c r="B268" s="78">
        <v>82.8</v>
      </c>
      <c r="C268" s="78">
        <v>86.4</v>
      </c>
      <c r="D268" s="78">
        <v>89.9</v>
      </c>
      <c r="E268" s="68">
        <v>93.4</v>
      </c>
      <c r="F268" s="68">
        <v>96.9</v>
      </c>
      <c r="G268" s="68">
        <v>100.4</v>
      </c>
      <c r="H268" s="68">
        <v>103.9</v>
      </c>
      <c r="I268" s="78">
        <v>81.3</v>
      </c>
      <c r="J268" s="78">
        <v>84.9</v>
      </c>
      <c r="K268" s="78">
        <v>88.6</v>
      </c>
      <c r="L268" s="68">
        <v>92.2</v>
      </c>
      <c r="M268" s="68">
        <v>95.8</v>
      </c>
      <c r="N268" s="68">
        <v>99.4</v>
      </c>
      <c r="O268" s="68">
        <v>103.1</v>
      </c>
    </row>
    <row r="269" spans="1:15">
      <c r="A269" s="69">
        <v>33</v>
      </c>
      <c r="B269" s="78">
        <v>83.4</v>
      </c>
      <c r="C269" s="78">
        <v>86.9</v>
      </c>
      <c r="D269" s="78">
        <v>90.5</v>
      </c>
      <c r="E269" s="68">
        <v>94.1</v>
      </c>
      <c r="F269" s="68">
        <v>97.6</v>
      </c>
      <c r="G269" s="68">
        <v>101.2</v>
      </c>
      <c r="H269" s="68">
        <v>104.8</v>
      </c>
      <c r="I269" s="78">
        <v>81.900000000000006</v>
      </c>
      <c r="J269" s="78">
        <v>85.6</v>
      </c>
      <c r="K269" s="78">
        <v>89.3</v>
      </c>
      <c r="L269" s="68">
        <v>92.9</v>
      </c>
      <c r="M269" s="68">
        <v>96.6</v>
      </c>
      <c r="N269" s="68">
        <v>100.3</v>
      </c>
      <c r="O269" s="68">
        <v>103.9</v>
      </c>
    </row>
    <row r="270" spans="1:15">
      <c r="A270" s="69">
        <v>34</v>
      </c>
      <c r="B270" s="78">
        <v>83.9</v>
      </c>
      <c r="C270" s="78">
        <v>87.5</v>
      </c>
      <c r="D270" s="78">
        <v>91.1</v>
      </c>
      <c r="E270" s="68">
        <v>94.8</v>
      </c>
      <c r="F270" s="68">
        <v>98.4</v>
      </c>
      <c r="G270" s="68">
        <v>102</v>
      </c>
      <c r="H270" s="68">
        <v>105.6</v>
      </c>
      <c r="I270" s="78">
        <v>82.5</v>
      </c>
      <c r="J270" s="78">
        <v>86.2</v>
      </c>
      <c r="K270" s="78">
        <v>89.9</v>
      </c>
      <c r="L270" s="68">
        <v>93.6</v>
      </c>
      <c r="M270" s="68">
        <v>97.4</v>
      </c>
      <c r="N270" s="68">
        <v>101.1</v>
      </c>
      <c r="O270" s="68">
        <v>104.8</v>
      </c>
    </row>
    <row r="271" spans="1:15">
      <c r="A271" s="69">
        <v>35</v>
      </c>
      <c r="B271" s="78">
        <v>84.4</v>
      </c>
      <c r="C271" s="78">
        <v>88.1</v>
      </c>
      <c r="D271" s="78">
        <v>91.8</v>
      </c>
      <c r="E271" s="68">
        <v>95.4</v>
      </c>
      <c r="F271" s="68">
        <v>99.1</v>
      </c>
      <c r="G271" s="68">
        <v>102.7</v>
      </c>
      <c r="H271" s="68">
        <v>106.4</v>
      </c>
      <c r="I271" s="78">
        <v>83.1</v>
      </c>
      <c r="J271" s="78">
        <v>86.8</v>
      </c>
      <c r="K271" s="78">
        <v>90.6</v>
      </c>
      <c r="L271" s="68">
        <v>94.4</v>
      </c>
      <c r="M271" s="68">
        <v>98.1</v>
      </c>
      <c r="N271" s="68">
        <v>101.9</v>
      </c>
      <c r="O271" s="68">
        <v>105.6</v>
      </c>
    </row>
    <row r="272" spans="1:15">
      <c r="A272" s="69">
        <v>36</v>
      </c>
      <c r="B272" s="78">
        <v>85</v>
      </c>
      <c r="C272" s="78">
        <v>88.7</v>
      </c>
      <c r="D272" s="78">
        <v>92.4</v>
      </c>
      <c r="E272" s="68">
        <v>96.1</v>
      </c>
      <c r="F272" s="68">
        <v>99.8</v>
      </c>
      <c r="G272" s="68">
        <v>103.5</v>
      </c>
      <c r="H272" s="68">
        <v>107.2</v>
      </c>
      <c r="I272" s="78">
        <v>83.6</v>
      </c>
      <c r="J272" s="78">
        <v>87.4</v>
      </c>
      <c r="K272" s="78">
        <v>91.2</v>
      </c>
      <c r="L272" s="68">
        <v>95.1</v>
      </c>
      <c r="M272" s="68">
        <v>98.9</v>
      </c>
      <c r="N272" s="68">
        <v>102.7</v>
      </c>
      <c r="O272" s="68">
        <v>106.5</v>
      </c>
    </row>
    <row r="273" spans="1:15">
      <c r="A273" s="69">
        <v>37</v>
      </c>
      <c r="B273" s="78">
        <v>85.5</v>
      </c>
      <c r="C273" s="78">
        <v>89.2</v>
      </c>
      <c r="D273" s="78">
        <v>93</v>
      </c>
      <c r="E273" s="68">
        <v>96.7</v>
      </c>
      <c r="F273" s="68">
        <v>100.5</v>
      </c>
      <c r="G273" s="68">
        <v>104.2</v>
      </c>
      <c r="H273" s="68">
        <v>108</v>
      </c>
      <c r="I273" s="78">
        <v>84.2</v>
      </c>
      <c r="J273" s="78">
        <v>88</v>
      </c>
      <c r="K273" s="78">
        <v>91.9</v>
      </c>
      <c r="L273" s="68">
        <v>95.7</v>
      </c>
      <c r="M273" s="68">
        <v>99.6</v>
      </c>
      <c r="N273" s="68">
        <v>103.4</v>
      </c>
      <c r="O273" s="68">
        <v>107.3</v>
      </c>
    </row>
    <row r="274" spans="1:15">
      <c r="A274" s="69">
        <v>38</v>
      </c>
      <c r="B274" s="78">
        <v>86</v>
      </c>
      <c r="C274" s="78">
        <v>89.8</v>
      </c>
      <c r="D274" s="78">
        <v>93.6</v>
      </c>
      <c r="E274" s="68">
        <v>97.4</v>
      </c>
      <c r="F274" s="68">
        <v>101.2</v>
      </c>
      <c r="G274" s="68">
        <v>105</v>
      </c>
      <c r="H274" s="68">
        <v>108.8</v>
      </c>
      <c r="I274" s="78">
        <v>84.7</v>
      </c>
      <c r="J274" s="78">
        <v>88.6</v>
      </c>
      <c r="K274" s="78">
        <v>92.5</v>
      </c>
      <c r="L274" s="68">
        <v>96.4</v>
      </c>
      <c r="M274" s="68">
        <v>100.3</v>
      </c>
      <c r="N274" s="68">
        <v>104.2</v>
      </c>
      <c r="O274" s="68">
        <v>108.1</v>
      </c>
    </row>
    <row r="275" spans="1:15">
      <c r="A275" s="69">
        <v>39</v>
      </c>
      <c r="B275" s="78">
        <v>86.5</v>
      </c>
      <c r="C275" s="78">
        <v>90.3</v>
      </c>
      <c r="D275" s="78">
        <v>94.2</v>
      </c>
      <c r="E275" s="68">
        <v>98</v>
      </c>
      <c r="F275" s="68">
        <v>101.8</v>
      </c>
      <c r="G275" s="68">
        <v>105.7</v>
      </c>
      <c r="H275" s="68">
        <v>109.5</v>
      </c>
      <c r="I275" s="78">
        <v>85.3</v>
      </c>
      <c r="J275" s="78">
        <v>89.2</v>
      </c>
      <c r="K275" s="78">
        <v>93.1</v>
      </c>
      <c r="L275" s="68">
        <v>97.1</v>
      </c>
      <c r="M275" s="68">
        <v>101</v>
      </c>
      <c r="N275" s="68">
        <v>105</v>
      </c>
      <c r="O275" s="68">
        <v>108.9</v>
      </c>
    </row>
    <row r="276" spans="1:15">
      <c r="A276" s="69">
        <v>40</v>
      </c>
      <c r="B276" s="78">
        <v>87</v>
      </c>
      <c r="C276" s="78">
        <v>90.9</v>
      </c>
      <c r="D276" s="78">
        <v>94.7</v>
      </c>
      <c r="E276" s="68">
        <v>98.6</v>
      </c>
      <c r="F276" s="68">
        <v>102.5</v>
      </c>
      <c r="G276" s="68">
        <v>106.4</v>
      </c>
      <c r="H276" s="68">
        <v>110.3</v>
      </c>
      <c r="I276" s="78">
        <v>85.8</v>
      </c>
      <c r="J276" s="78">
        <v>89.8</v>
      </c>
      <c r="K276" s="78">
        <v>93.8</v>
      </c>
      <c r="L276" s="68">
        <v>97.7</v>
      </c>
      <c r="M276" s="68">
        <v>101.7</v>
      </c>
      <c r="N276" s="68">
        <v>105.7</v>
      </c>
      <c r="O276" s="68">
        <v>109.7</v>
      </c>
    </row>
    <row r="277" spans="1:15">
      <c r="A277" s="69">
        <v>41</v>
      </c>
      <c r="B277" s="78">
        <v>87.5</v>
      </c>
      <c r="C277" s="78">
        <v>91.4</v>
      </c>
      <c r="D277" s="78">
        <v>95.3</v>
      </c>
      <c r="E277" s="68">
        <v>99.2</v>
      </c>
      <c r="F277" s="68">
        <v>103.2</v>
      </c>
      <c r="G277" s="68">
        <v>107.1</v>
      </c>
      <c r="H277" s="68">
        <v>111</v>
      </c>
      <c r="I277" s="78">
        <v>86.3</v>
      </c>
      <c r="J277" s="78">
        <v>90.4</v>
      </c>
      <c r="K277" s="78">
        <v>94.4</v>
      </c>
      <c r="L277" s="68">
        <v>98.4</v>
      </c>
      <c r="M277" s="68">
        <v>102.4</v>
      </c>
      <c r="N277" s="68">
        <v>106.4</v>
      </c>
      <c r="O277" s="68">
        <v>110.5</v>
      </c>
    </row>
    <row r="278" spans="1:15">
      <c r="A278" s="69">
        <v>42</v>
      </c>
      <c r="B278" s="78">
        <v>88</v>
      </c>
      <c r="C278" s="78">
        <v>91.9</v>
      </c>
      <c r="D278" s="78">
        <v>95.9</v>
      </c>
      <c r="E278" s="68">
        <v>99.9</v>
      </c>
      <c r="F278" s="68">
        <v>103.8</v>
      </c>
      <c r="G278" s="68">
        <v>107.8</v>
      </c>
      <c r="H278" s="68">
        <v>111.7</v>
      </c>
      <c r="I278" s="78">
        <v>86.8</v>
      </c>
      <c r="J278" s="78">
        <v>90.9</v>
      </c>
      <c r="K278" s="78">
        <v>95</v>
      </c>
      <c r="L278" s="68">
        <v>99</v>
      </c>
      <c r="M278" s="68">
        <v>103.1</v>
      </c>
      <c r="N278" s="68">
        <v>107.2</v>
      </c>
      <c r="O278" s="68">
        <v>111.2</v>
      </c>
    </row>
    <row r="279" spans="1:15">
      <c r="A279" s="69">
        <v>43</v>
      </c>
      <c r="B279" s="78">
        <v>88.4</v>
      </c>
      <c r="C279" s="78">
        <v>92.4</v>
      </c>
      <c r="D279" s="78">
        <v>96.4</v>
      </c>
      <c r="E279" s="68">
        <v>100.4</v>
      </c>
      <c r="F279" s="68">
        <v>104.5</v>
      </c>
      <c r="G279" s="68">
        <v>108.5</v>
      </c>
      <c r="H279" s="68">
        <v>112.5</v>
      </c>
      <c r="I279" s="78">
        <v>87.4</v>
      </c>
      <c r="J279" s="78">
        <v>91.5</v>
      </c>
      <c r="K279" s="78">
        <v>95.6</v>
      </c>
      <c r="L279" s="68">
        <v>99.7</v>
      </c>
      <c r="M279" s="68">
        <v>103.8</v>
      </c>
      <c r="N279" s="68">
        <v>107.9</v>
      </c>
      <c r="O279" s="68">
        <v>112</v>
      </c>
    </row>
    <row r="280" spans="1:15">
      <c r="A280" s="69">
        <v>44</v>
      </c>
      <c r="B280" s="78">
        <v>88.9</v>
      </c>
      <c r="C280" s="78">
        <v>93</v>
      </c>
      <c r="D280" s="78">
        <v>97</v>
      </c>
      <c r="E280" s="68">
        <v>101</v>
      </c>
      <c r="F280" s="68">
        <v>105.1</v>
      </c>
      <c r="G280" s="68">
        <v>109.1</v>
      </c>
      <c r="H280" s="68">
        <v>113.2</v>
      </c>
      <c r="I280" s="78">
        <v>87.9</v>
      </c>
      <c r="J280" s="78">
        <v>92</v>
      </c>
      <c r="K280" s="78">
        <v>96.2</v>
      </c>
      <c r="L280" s="68">
        <v>100.3</v>
      </c>
      <c r="M280" s="68">
        <v>104.5</v>
      </c>
      <c r="N280" s="68">
        <v>108.6</v>
      </c>
      <c r="O280" s="68">
        <v>112.7</v>
      </c>
    </row>
    <row r="281" spans="1:15">
      <c r="A281" s="69">
        <v>45</v>
      </c>
      <c r="B281" s="78">
        <v>89.4</v>
      </c>
      <c r="C281" s="78">
        <v>93.5</v>
      </c>
      <c r="D281" s="78">
        <v>97.5</v>
      </c>
      <c r="E281" s="68">
        <v>101.6</v>
      </c>
      <c r="F281" s="68">
        <v>105.7</v>
      </c>
      <c r="G281" s="68">
        <v>109.8</v>
      </c>
      <c r="H281" s="68">
        <v>113.9</v>
      </c>
      <c r="I281" s="78">
        <v>88.4</v>
      </c>
      <c r="J281" s="78">
        <v>92.5</v>
      </c>
      <c r="K281" s="78">
        <v>96.7</v>
      </c>
      <c r="L281" s="68">
        <v>100.9</v>
      </c>
      <c r="M281" s="68">
        <v>105.1</v>
      </c>
      <c r="N281" s="68">
        <v>109.3</v>
      </c>
      <c r="O281" s="68">
        <v>113.5</v>
      </c>
    </row>
    <row r="282" spans="1:15">
      <c r="A282" s="69">
        <v>46</v>
      </c>
      <c r="B282" s="78">
        <v>89.8</v>
      </c>
      <c r="C282" s="78">
        <v>94</v>
      </c>
      <c r="D282" s="78">
        <v>98.1</v>
      </c>
      <c r="E282" s="68">
        <v>102.2</v>
      </c>
      <c r="F282" s="68">
        <v>106.3</v>
      </c>
      <c r="G282" s="68">
        <v>110.4</v>
      </c>
      <c r="H282" s="68">
        <v>114.6</v>
      </c>
      <c r="I282" s="78">
        <v>88.9</v>
      </c>
      <c r="J282" s="78">
        <v>93.1</v>
      </c>
      <c r="K282" s="78">
        <v>97.3</v>
      </c>
      <c r="L282" s="68">
        <v>101.5</v>
      </c>
      <c r="M282" s="68">
        <v>105.8</v>
      </c>
      <c r="N282" s="68">
        <v>110</v>
      </c>
      <c r="O282" s="68">
        <v>114.2</v>
      </c>
    </row>
    <row r="283" spans="1:15">
      <c r="A283" s="69">
        <v>47</v>
      </c>
      <c r="B283" s="78">
        <v>90.3</v>
      </c>
      <c r="C283" s="78">
        <v>94.4</v>
      </c>
      <c r="D283" s="78">
        <v>98.6</v>
      </c>
      <c r="E283" s="68">
        <v>102.8</v>
      </c>
      <c r="F283" s="68">
        <v>106.9</v>
      </c>
      <c r="G283" s="68">
        <v>111.1</v>
      </c>
      <c r="H283" s="68">
        <v>115.2</v>
      </c>
      <c r="I283" s="78">
        <v>89.3</v>
      </c>
      <c r="J283" s="78">
        <v>93.6</v>
      </c>
      <c r="K283" s="78">
        <v>97.9</v>
      </c>
      <c r="L283" s="68">
        <v>102.1</v>
      </c>
      <c r="M283" s="68">
        <v>106.4</v>
      </c>
      <c r="N283" s="68">
        <v>110.7</v>
      </c>
      <c r="O283" s="68">
        <v>114.9</v>
      </c>
    </row>
    <row r="284" spans="1:15">
      <c r="A284" s="73">
        <v>48</v>
      </c>
      <c r="B284" s="78">
        <v>90.7</v>
      </c>
      <c r="C284" s="78">
        <v>94.9</v>
      </c>
      <c r="D284" s="72">
        <v>99.1</v>
      </c>
      <c r="E284" s="72">
        <v>103.3</v>
      </c>
      <c r="F284" s="72">
        <v>107.5</v>
      </c>
      <c r="G284" s="72">
        <v>111.7</v>
      </c>
      <c r="H284" s="72">
        <v>115.9</v>
      </c>
      <c r="I284" s="78">
        <v>89.8</v>
      </c>
      <c r="J284" s="78">
        <v>94.1</v>
      </c>
      <c r="K284" s="77">
        <v>98.4</v>
      </c>
      <c r="L284" s="72">
        <v>102.7</v>
      </c>
      <c r="M284" s="72">
        <v>107</v>
      </c>
      <c r="N284" s="72">
        <v>111.3</v>
      </c>
      <c r="O284" s="72">
        <v>115.7</v>
      </c>
    </row>
    <row r="285" spans="1:15">
      <c r="A285" s="71">
        <v>49</v>
      </c>
      <c r="B285" s="70">
        <v>91.2</v>
      </c>
      <c r="C285" s="70">
        <v>95.4</v>
      </c>
      <c r="D285" s="70">
        <v>99.7</v>
      </c>
      <c r="E285" s="70">
        <v>103.9</v>
      </c>
      <c r="F285" s="70">
        <v>108.1</v>
      </c>
      <c r="G285" s="70">
        <v>112.4</v>
      </c>
      <c r="H285" s="70">
        <v>116.6</v>
      </c>
      <c r="I285" s="70">
        <v>90.3</v>
      </c>
      <c r="J285" s="70">
        <v>94.6</v>
      </c>
      <c r="K285" s="70">
        <v>99</v>
      </c>
      <c r="L285" s="70">
        <v>103.3</v>
      </c>
      <c r="M285" s="70">
        <v>107.7</v>
      </c>
      <c r="N285" s="70">
        <v>112</v>
      </c>
      <c r="O285" s="70">
        <v>116.4</v>
      </c>
    </row>
    <row r="286" spans="1:15">
      <c r="A286" s="69">
        <v>50</v>
      </c>
      <c r="B286" s="68">
        <v>91.6</v>
      </c>
      <c r="C286" s="68">
        <v>95.9</v>
      </c>
      <c r="D286" s="68">
        <v>100.2</v>
      </c>
      <c r="E286" s="68">
        <v>104.4</v>
      </c>
      <c r="F286" s="68">
        <v>108.7</v>
      </c>
      <c r="G286" s="68">
        <v>113</v>
      </c>
      <c r="H286" s="68">
        <v>117.3</v>
      </c>
      <c r="I286" s="68">
        <v>90.7</v>
      </c>
      <c r="J286" s="68">
        <v>95.1</v>
      </c>
      <c r="K286" s="68">
        <v>99.5</v>
      </c>
      <c r="L286" s="68">
        <v>103.9</v>
      </c>
      <c r="M286" s="68">
        <v>108.3</v>
      </c>
      <c r="N286" s="68">
        <v>112.7</v>
      </c>
      <c r="O286" s="68">
        <v>117.1</v>
      </c>
    </row>
    <row r="287" spans="1:15">
      <c r="A287" s="69">
        <v>51</v>
      </c>
      <c r="B287" s="68">
        <v>92.1</v>
      </c>
      <c r="C287" s="68">
        <v>96.4</v>
      </c>
      <c r="D287" s="68">
        <v>100.7</v>
      </c>
      <c r="E287" s="68">
        <v>105</v>
      </c>
      <c r="F287" s="68">
        <v>109.3</v>
      </c>
      <c r="G287" s="68">
        <v>113.6</v>
      </c>
      <c r="H287" s="68">
        <v>117.9</v>
      </c>
      <c r="I287" s="68">
        <v>91.2</v>
      </c>
      <c r="J287" s="68">
        <v>95.6</v>
      </c>
      <c r="K287" s="68">
        <v>100.1</v>
      </c>
      <c r="L287" s="68">
        <v>104.5</v>
      </c>
      <c r="M287" s="68">
        <v>108.9</v>
      </c>
      <c r="N287" s="68">
        <v>113.3</v>
      </c>
      <c r="O287" s="68">
        <v>117.7</v>
      </c>
    </row>
    <row r="288" spans="1:15">
      <c r="A288" s="69">
        <v>52</v>
      </c>
      <c r="B288" s="68">
        <v>92.5</v>
      </c>
      <c r="C288" s="68">
        <v>96.9</v>
      </c>
      <c r="D288" s="68">
        <v>101.2</v>
      </c>
      <c r="E288" s="68">
        <v>105.6</v>
      </c>
      <c r="F288" s="68">
        <v>109.9</v>
      </c>
      <c r="G288" s="68">
        <v>114.2</v>
      </c>
      <c r="H288" s="68">
        <v>118.6</v>
      </c>
      <c r="I288" s="68">
        <v>91.7</v>
      </c>
      <c r="J288" s="68">
        <v>96.1</v>
      </c>
      <c r="K288" s="68">
        <v>100.6</v>
      </c>
      <c r="L288" s="68">
        <v>105</v>
      </c>
      <c r="M288" s="68">
        <v>109.5</v>
      </c>
      <c r="N288" s="68">
        <v>114</v>
      </c>
      <c r="O288" s="68">
        <v>118.4</v>
      </c>
    </row>
    <row r="289" spans="1:15">
      <c r="A289" s="69">
        <v>53</v>
      </c>
      <c r="B289" s="68">
        <v>93</v>
      </c>
      <c r="C289" s="68">
        <v>97.4</v>
      </c>
      <c r="D289" s="68">
        <v>101.7</v>
      </c>
      <c r="E289" s="68">
        <v>106.1</v>
      </c>
      <c r="F289" s="68">
        <v>110.5</v>
      </c>
      <c r="G289" s="68">
        <v>114.9</v>
      </c>
      <c r="H289" s="68">
        <v>119.2</v>
      </c>
      <c r="I289" s="68">
        <v>92.1</v>
      </c>
      <c r="J289" s="68">
        <v>96.6</v>
      </c>
      <c r="K289" s="68">
        <v>101.1</v>
      </c>
      <c r="L289" s="68">
        <v>105.6</v>
      </c>
      <c r="M289" s="68">
        <v>110.1</v>
      </c>
      <c r="N289" s="68">
        <v>114.6</v>
      </c>
      <c r="O289" s="68">
        <v>119.1</v>
      </c>
    </row>
    <row r="290" spans="1:15">
      <c r="A290" s="69">
        <v>54</v>
      </c>
      <c r="B290" s="68">
        <v>93.4</v>
      </c>
      <c r="C290" s="68">
        <v>97.8</v>
      </c>
      <c r="D290" s="68">
        <v>102.3</v>
      </c>
      <c r="E290" s="68">
        <v>106.7</v>
      </c>
      <c r="F290" s="68">
        <v>111.1</v>
      </c>
      <c r="G290" s="68">
        <v>115.5</v>
      </c>
      <c r="H290" s="68">
        <v>119.9</v>
      </c>
      <c r="I290" s="68">
        <v>92.6</v>
      </c>
      <c r="J290" s="68">
        <v>97.1</v>
      </c>
      <c r="K290" s="68">
        <v>101.6</v>
      </c>
      <c r="L290" s="68">
        <v>106.2</v>
      </c>
      <c r="M290" s="68">
        <v>110.7</v>
      </c>
      <c r="N290" s="68">
        <v>115.2</v>
      </c>
      <c r="O290" s="68">
        <v>119.8</v>
      </c>
    </row>
    <row r="291" spans="1:15">
      <c r="A291" s="69">
        <v>55</v>
      </c>
      <c r="B291" s="68">
        <v>93.9</v>
      </c>
      <c r="C291" s="68">
        <v>98.3</v>
      </c>
      <c r="D291" s="68">
        <v>102.8</v>
      </c>
      <c r="E291" s="68">
        <v>107.2</v>
      </c>
      <c r="F291" s="68">
        <v>111.7</v>
      </c>
      <c r="G291" s="68">
        <v>116.1</v>
      </c>
      <c r="H291" s="68">
        <v>120.6</v>
      </c>
      <c r="I291" s="68">
        <v>93</v>
      </c>
      <c r="J291" s="68">
        <v>97.6</v>
      </c>
      <c r="K291" s="68">
        <v>102.2</v>
      </c>
      <c r="L291" s="68">
        <v>106.7</v>
      </c>
      <c r="M291" s="68">
        <v>111.3</v>
      </c>
      <c r="N291" s="68">
        <v>115.9</v>
      </c>
      <c r="O291" s="68">
        <v>120.4</v>
      </c>
    </row>
    <row r="292" spans="1:15">
      <c r="A292" s="69">
        <v>56</v>
      </c>
      <c r="B292" s="68">
        <v>94.3</v>
      </c>
      <c r="C292" s="68">
        <v>98.8</v>
      </c>
      <c r="D292" s="68">
        <v>103.3</v>
      </c>
      <c r="E292" s="68">
        <v>107.8</v>
      </c>
      <c r="F292" s="68">
        <v>112.3</v>
      </c>
      <c r="G292" s="68">
        <v>116.7</v>
      </c>
      <c r="H292" s="68">
        <v>121.2</v>
      </c>
      <c r="I292" s="68">
        <v>93.4</v>
      </c>
      <c r="J292" s="68">
        <v>98.1</v>
      </c>
      <c r="K292" s="68">
        <v>102.7</v>
      </c>
      <c r="L292" s="68">
        <v>107.3</v>
      </c>
      <c r="M292" s="68">
        <v>111.9</v>
      </c>
      <c r="N292" s="68">
        <v>116.5</v>
      </c>
      <c r="O292" s="68">
        <v>121.1</v>
      </c>
    </row>
    <row r="293" spans="1:15">
      <c r="A293" s="69">
        <v>57</v>
      </c>
      <c r="B293" s="68">
        <v>94.7</v>
      </c>
      <c r="C293" s="68">
        <v>99.3</v>
      </c>
      <c r="D293" s="68">
        <v>103.8</v>
      </c>
      <c r="E293" s="68">
        <v>108.3</v>
      </c>
      <c r="F293" s="68">
        <v>112.8</v>
      </c>
      <c r="G293" s="68">
        <v>117.4</v>
      </c>
      <c r="H293" s="68">
        <v>121.9</v>
      </c>
      <c r="I293" s="68">
        <v>93.9</v>
      </c>
      <c r="J293" s="68">
        <v>98.5</v>
      </c>
      <c r="K293" s="68">
        <v>103.2</v>
      </c>
      <c r="L293" s="68">
        <v>107.8</v>
      </c>
      <c r="M293" s="68">
        <v>112.5</v>
      </c>
      <c r="N293" s="68">
        <v>117.1</v>
      </c>
      <c r="O293" s="68">
        <v>121.8</v>
      </c>
    </row>
    <row r="294" spans="1:15">
      <c r="A294" s="69">
        <v>58</v>
      </c>
      <c r="B294" s="68">
        <v>95.2</v>
      </c>
      <c r="C294" s="68">
        <v>99.7</v>
      </c>
      <c r="D294" s="68">
        <v>104.3</v>
      </c>
      <c r="E294" s="68">
        <v>108.9</v>
      </c>
      <c r="F294" s="68">
        <v>113.4</v>
      </c>
      <c r="G294" s="68">
        <v>118</v>
      </c>
      <c r="H294" s="68">
        <v>122.6</v>
      </c>
      <c r="I294" s="68">
        <v>94.3</v>
      </c>
      <c r="J294" s="68">
        <v>99</v>
      </c>
      <c r="K294" s="68">
        <v>103.7</v>
      </c>
      <c r="L294" s="68">
        <v>108.4</v>
      </c>
      <c r="M294" s="68">
        <v>113</v>
      </c>
      <c r="N294" s="68">
        <v>117.7</v>
      </c>
      <c r="O294" s="68">
        <v>122.4</v>
      </c>
    </row>
    <row r="295" spans="1:15">
      <c r="A295" s="69">
        <v>59</v>
      </c>
      <c r="B295" s="68">
        <v>95.6</v>
      </c>
      <c r="C295" s="68">
        <v>100.2</v>
      </c>
      <c r="D295" s="68">
        <v>104.8</v>
      </c>
      <c r="E295" s="68">
        <v>109.4</v>
      </c>
      <c r="F295" s="68">
        <v>114</v>
      </c>
      <c r="G295" s="68">
        <v>118.6</v>
      </c>
      <c r="H295" s="68">
        <v>123.2</v>
      </c>
      <c r="I295" s="68">
        <v>94.7</v>
      </c>
      <c r="J295" s="68">
        <v>99.5</v>
      </c>
      <c r="K295" s="68">
        <v>104.2</v>
      </c>
      <c r="L295" s="68">
        <v>108.9</v>
      </c>
      <c r="M295" s="68">
        <v>113.6</v>
      </c>
      <c r="N295" s="68">
        <v>118.3</v>
      </c>
      <c r="O295" s="68">
        <v>123.1</v>
      </c>
    </row>
    <row r="296" spans="1:15">
      <c r="A296" s="73">
        <v>60</v>
      </c>
      <c r="B296" s="72">
        <v>96.1</v>
      </c>
      <c r="C296" s="72">
        <v>100.7</v>
      </c>
      <c r="D296" s="72">
        <v>105.3</v>
      </c>
      <c r="E296" s="72">
        <v>110</v>
      </c>
      <c r="F296" s="72">
        <v>114.6</v>
      </c>
      <c r="G296" s="72">
        <v>119.2</v>
      </c>
      <c r="H296" s="72">
        <v>123.9</v>
      </c>
      <c r="I296" s="72">
        <v>95.2</v>
      </c>
      <c r="J296" s="72">
        <v>99.9</v>
      </c>
      <c r="K296" s="72">
        <v>104.7</v>
      </c>
      <c r="L296" s="72">
        <v>109.4</v>
      </c>
      <c r="M296" s="72">
        <v>114.2</v>
      </c>
      <c r="N296" s="72">
        <v>118.9</v>
      </c>
      <c r="O296" s="72">
        <v>123.7</v>
      </c>
    </row>
    <row r="297" spans="1:15">
      <c r="A297">
        <v>61</v>
      </c>
      <c r="B297">
        <v>96.5</v>
      </c>
      <c r="C297">
        <v>101.1</v>
      </c>
      <c r="D297">
        <v>105.7</v>
      </c>
      <c r="E297">
        <v>110.3</v>
      </c>
      <c r="F297">
        <v>114.9</v>
      </c>
      <c r="G297">
        <v>119.4</v>
      </c>
      <c r="H297">
        <v>124</v>
      </c>
      <c r="I297">
        <v>95.3</v>
      </c>
      <c r="J297">
        <v>100.1</v>
      </c>
      <c r="K297">
        <v>104.8</v>
      </c>
      <c r="L297">
        <v>109.6</v>
      </c>
      <c r="M297">
        <v>114.4</v>
      </c>
      <c r="N297">
        <v>119.1</v>
      </c>
      <c r="O297">
        <v>123.9</v>
      </c>
    </row>
    <row r="298" spans="1:15">
      <c r="A298">
        <v>62</v>
      </c>
      <c r="B298">
        <v>96.9</v>
      </c>
      <c r="C298">
        <v>101.6</v>
      </c>
      <c r="D298">
        <v>106.2</v>
      </c>
      <c r="E298">
        <v>110.8</v>
      </c>
      <c r="F298">
        <v>115.4</v>
      </c>
      <c r="G298">
        <v>120</v>
      </c>
      <c r="H298">
        <v>124.7</v>
      </c>
      <c r="I298">
        <v>95.7</v>
      </c>
      <c r="J298">
        <v>100.5</v>
      </c>
      <c r="K298">
        <v>105.3</v>
      </c>
      <c r="L298">
        <v>110.1</v>
      </c>
      <c r="M298">
        <v>114.9</v>
      </c>
      <c r="N298">
        <v>119.7</v>
      </c>
      <c r="O298">
        <v>124.5</v>
      </c>
    </row>
    <row r="299" spans="1:15">
      <c r="A299">
        <v>63</v>
      </c>
      <c r="B299">
        <v>97.4</v>
      </c>
      <c r="C299">
        <v>102</v>
      </c>
      <c r="D299">
        <v>106.7</v>
      </c>
      <c r="E299">
        <v>111.3</v>
      </c>
      <c r="F299">
        <v>116</v>
      </c>
      <c r="G299">
        <v>120.6</v>
      </c>
      <c r="H299">
        <v>125.3</v>
      </c>
      <c r="I299">
        <v>96.1</v>
      </c>
      <c r="J299">
        <v>101</v>
      </c>
      <c r="K299">
        <v>105.8</v>
      </c>
      <c r="L299">
        <v>110.6</v>
      </c>
      <c r="M299">
        <v>115.5</v>
      </c>
      <c r="N299">
        <v>120.3</v>
      </c>
      <c r="O299">
        <v>125.2</v>
      </c>
    </row>
    <row r="300" spans="1:15">
      <c r="A300">
        <v>64</v>
      </c>
      <c r="B300">
        <v>97.8</v>
      </c>
      <c r="C300">
        <v>102.5</v>
      </c>
      <c r="D300">
        <v>107.2</v>
      </c>
      <c r="E300">
        <v>111.9</v>
      </c>
      <c r="F300">
        <v>116.5</v>
      </c>
      <c r="G300">
        <v>121.2</v>
      </c>
      <c r="H300">
        <v>125.9</v>
      </c>
      <c r="I300">
        <v>96.5</v>
      </c>
      <c r="J300">
        <v>101.4</v>
      </c>
      <c r="K300">
        <v>106.3</v>
      </c>
      <c r="L300">
        <v>111.2</v>
      </c>
      <c r="M300">
        <v>116</v>
      </c>
      <c r="N300">
        <v>120.9</v>
      </c>
      <c r="O300">
        <v>125.8</v>
      </c>
    </row>
    <row r="301" spans="1:15">
      <c r="A301">
        <v>65</v>
      </c>
      <c r="B301">
        <v>98.2</v>
      </c>
      <c r="C301">
        <v>103</v>
      </c>
      <c r="D301">
        <v>107.7</v>
      </c>
      <c r="E301">
        <v>112.4</v>
      </c>
      <c r="F301">
        <v>117.1</v>
      </c>
      <c r="G301">
        <v>121.8</v>
      </c>
      <c r="H301">
        <v>126.5</v>
      </c>
      <c r="I301">
        <v>97</v>
      </c>
      <c r="J301">
        <v>101.9</v>
      </c>
      <c r="K301">
        <v>106.8</v>
      </c>
      <c r="L301">
        <v>111.7</v>
      </c>
      <c r="M301">
        <v>116.6</v>
      </c>
      <c r="N301">
        <v>121.5</v>
      </c>
      <c r="O301">
        <v>126.4</v>
      </c>
    </row>
    <row r="302" spans="1:15">
      <c r="A302" s="74">
        <v>66</v>
      </c>
      <c r="B302" s="68">
        <v>98.7</v>
      </c>
      <c r="C302" s="68">
        <v>103.4</v>
      </c>
      <c r="D302" s="68">
        <v>108.2</v>
      </c>
      <c r="E302" s="68">
        <v>112.9</v>
      </c>
      <c r="F302" s="68">
        <v>117.7</v>
      </c>
      <c r="G302" s="68">
        <v>122.4</v>
      </c>
      <c r="H302" s="68">
        <v>127.1</v>
      </c>
      <c r="I302" s="68">
        <v>97.4</v>
      </c>
      <c r="J302" s="68">
        <v>102.3</v>
      </c>
      <c r="K302" s="68">
        <v>107.2</v>
      </c>
      <c r="L302" s="68">
        <v>112.2</v>
      </c>
      <c r="M302" s="68">
        <v>117.1</v>
      </c>
      <c r="N302" s="68">
        <v>122</v>
      </c>
      <c r="O302" s="68">
        <v>127</v>
      </c>
    </row>
    <row r="303" spans="1:15">
      <c r="A303" s="74">
        <v>67</v>
      </c>
      <c r="B303" s="68">
        <v>99.1</v>
      </c>
      <c r="C303" s="68">
        <v>103.9</v>
      </c>
      <c r="D303" s="68">
        <v>108.7</v>
      </c>
      <c r="E303" s="68">
        <v>113.4</v>
      </c>
      <c r="F303" s="68">
        <v>118.2</v>
      </c>
      <c r="G303" s="68">
        <v>123</v>
      </c>
      <c r="H303" s="68">
        <v>127.8</v>
      </c>
      <c r="I303" s="68">
        <v>97.8</v>
      </c>
      <c r="J303" s="68">
        <v>102.7</v>
      </c>
      <c r="K303" s="68">
        <v>107.7</v>
      </c>
      <c r="L303" s="68">
        <v>112.7</v>
      </c>
      <c r="M303" s="68">
        <v>117.6</v>
      </c>
      <c r="N303" s="68">
        <v>122.6</v>
      </c>
      <c r="O303" s="68">
        <v>127.6</v>
      </c>
    </row>
    <row r="304" spans="1:15">
      <c r="A304" s="74">
        <v>68</v>
      </c>
      <c r="B304" s="68">
        <v>99.5</v>
      </c>
      <c r="C304" s="68">
        <v>104.3</v>
      </c>
      <c r="D304" s="68">
        <v>109.1</v>
      </c>
      <c r="E304" s="68">
        <v>113.9</v>
      </c>
      <c r="F304" s="68">
        <v>118.7</v>
      </c>
      <c r="G304" s="68">
        <v>123.6</v>
      </c>
      <c r="H304" s="68">
        <v>128.4</v>
      </c>
      <c r="I304" s="68">
        <v>98.2</v>
      </c>
      <c r="J304" s="68">
        <v>103.2</v>
      </c>
      <c r="K304" s="68">
        <v>108.2</v>
      </c>
      <c r="L304" s="68">
        <v>113.2</v>
      </c>
      <c r="M304" s="68">
        <v>118.2</v>
      </c>
      <c r="N304" s="68">
        <v>123.2</v>
      </c>
      <c r="O304" s="68">
        <v>128.19999999999999</v>
      </c>
    </row>
    <row r="305" spans="1:15">
      <c r="A305" s="74">
        <v>69</v>
      </c>
      <c r="B305" s="68">
        <v>99.9</v>
      </c>
      <c r="C305" s="68">
        <v>104.8</v>
      </c>
      <c r="D305" s="68">
        <v>109.6</v>
      </c>
      <c r="E305" s="68">
        <v>114.5</v>
      </c>
      <c r="F305" s="68">
        <v>119.3</v>
      </c>
      <c r="G305" s="68">
        <v>124.1</v>
      </c>
      <c r="H305" s="68">
        <v>129</v>
      </c>
      <c r="I305" s="68">
        <v>98.6</v>
      </c>
      <c r="J305" s="68">
        <v>103.6</v>
      </c>
      <c r="K305" s="68">
        <v>108.6</v>
      </c>
      <c r="L305" s="68">
        <v>113.7</v>
      </c>
      <c r="M305" s="68">
        <v>118.7</v>
      </c>
      <c r="N305" s="68">
        <v>123.7</v>
      </c>
      <c r="O305" s="68">
        <v>128.80000000000001</v>
      </c>
    </row>
    <row r="306" spans="1:15">
      <c r="A306" s="74">
        <v>70</v>
      </c>
      <c r="B306" s="68">
        <v>100.4</v>
      </c>
      <c r="C306" s="68">
        <v>105.2</v>
      </c>
      <c r="D306" s="68">
        <v>110.1</v>
      </c>
      <c r="E306" s="68">
        <v>115</v>
      </c>
      <c r="F306" s="68">
        <v>119.8</v>
      </c>
      <c r="G306" s="68">
        <v>124.7</v>
      </c>
      <c r="H306" s="68">
        <v>129.6</v>
      </c>
      <c r="I306" s="68">
        <v>99</v>
      </c>
      <c r="J306" s="68">
        <v>104</v>
      </c>
      <c r="K306" s="68">
        <v>109.1</v>
      </c>
      <c r="L306" s="68">
        <v>114.2</v>
      </c>
      <c r="M306" s="68">
        <v>119.2</v>
      </c>
      <c r="N306" s="68">
        <v>124.3</v>
      </c>
      <c r="O306" s="68">
        <v>129.30000000000001</v>
      </c>
    </row>
    <row r="307" spans="1:15">
      <c r="A307" s="74">
        <v>71</v>
      </c>
      <c r="B307" s="68">
        <v>100.8</v>
      </c>
      <c r="C307" s="68">
        <v>105.7</v>
      </c>
      <c r="D307" s="68">
        <v>110.6</v>
      </c>
      <c r="E307" s="68">
        <v>115.5</v>
      </c>
      <c r="F307" s="68">
        <v>120.4</v>
      </c>
      <c r="G307" s="68">
        <v>125.2</v>
      </c>
      <c r="H307" s="68">
        <v>130.1</v>
      </c>
      <c r="I307" s="68">
        <v>99.4</v>
      </c>
      <c r="J307" s="68">
        <v>104.5</v>
      </c>
      <c r="K307" s="68">
        <v>109.6</v>
      </c>
      <c r="L307" s="68">
        <v>114.6</v>
      </c>
      <c r="M307" s="68">
        <v>119.7</v>
      </c>
      <c r="N307" s="68">
        <v>124.8</v>
      </c>
      <c r="O307" s="68">
        <v>129.9</v>
      </c>
    </row>
    <row r="308" spans="1:15">
      <c r="A308" s="74">
        <v>72</v>
      </c>
      <c r="B308" s="68">
        <v>101.2</v>
      </c>
      <c r="C308" s="68">
        <v>106.1</v>
      </c>
      <c r="D308" s="68">
        <v>111</v>
      </c>
      <c r="E308" s="68">
        <v>116</v>
      </c>
      <c r="F308" s="68">
        <v>120.9</v>
      </c>
      <c r="G308" s="68">
        <v>125.8</v>
      </c>
      <c r="H308" s="68">
        <v>130.69999999999999</v>
      </c>
      <c r="I308" s="68">
        <v>99.8</v>
      </c>
      <c r="J308" s="68">
        <v>104.9</v>
      </c>
      <c r="K308" s="68">
        <v>110</v>
      </c>
      <c r="L308" s="68">
        <v>115.1</v>
      </c>
      <c r="M308" s="68">
        <v>120.2</v>
      </c>
      <c r="N308" s="68">
        <v>125.4</v>
      </c>
      <c r="O308" s="68">
        <v>130.5</v>
      </c>
    </row>
    <row r="309" spans="1:15">
      <c r="A309" s="74">
        <v>73</v>
      </c>
      <c r="B309" s="68">
        <v>101.6</v>
      </c>
      <c r="C309" s="68">
        <v>106.5</v>
      </c>
      <c r="D309" s="68">
        <v>111.5</v>
      </c>
      <c r="E309" s="68">
        <v>116.4</v>
      </c>
      <c r="F309" s="68">
        <v>121.4</v>
      </c>
      <c r="G309" s="68">
        <v>126.4</v>
      </c>
      <c r="H309" s="68">
        <v>131.30000000000001</v>
      </c>
      <c r="I309" s="68">
        <v>100.2</v>
      </c>
      <c r="J309" s="68">
        <v>105.3</v>
      </c>
      <c r="K309" s="68">
        <v>110.5</v>
      </c>
      <c r="L309" s="68">
        <v>115.6</v>
      </c>
      <c r="M309" s="68">
        <v>120.8</v>
      </c>
      <c r="N309" s="68">
        <v>125.9</v>
      </c>
      <c r="O309" s="68">
        <v>131.1</v>
      </c>
    </row>
    <row r="310" spans="1:15">
      <c r="A310" s="74">
        <v>74</v>
      </c>
      <c r="B310" s="68">
        <v>102</v>
      </c>
      <c r="C310" s="68">
        <v>107</v>
      </c>
      <c r="D310" s="68">
        <v>111.9</v>
      </c>
      <c r="E310" s="68">
        <v>116.9</v>
      </c>
      <c r="F310" s="68">
        <v>121.9</v>
      </c>
      <c r="G310" s="68">
        <v>126.9</v>
      </c>
      <c r="H310" s="68">
        <v>131.9</v>
      </c>
      <c r="I310" s="68">
        <v>100.5</v>
      </c>
      <c r="J310" s="68">
        <v>105.7</v>
      </c>
      <c r="K310" s="68">
        <v>110.9</v>
      </c>
      <c r="L310" s="68">
        <v>116.1</v>
      </c>
      <c r="M310" s="68">
        <v>121.3</v>
      </c>
      <c r="N310" s="68">
        <v>126.4</v>
      </c>
      <c r="O310" s="68">
        <v>131.6</v>
      </c>
    </row>
    <row r="311" spans="1:15">
      <c r="A311" s="74">
        <v>75</v>
      </c>
      <c r="B311" s="68">
        <v>102.4</v>
      </c>
      <c r="C311" s="68">
        <v>107.4</v>
      </c>
      <c r="D311" s="68">
        <v>112.4</v>
      </c>
      <c r="E311" s="68">
        <v>117.4</v>
      </c>
      <c r="F311" s="68">
        <v>122.4</v>
      </c>
      <c r="G311" s="68">
        <v>127.5</v>
      </c>
      <c r="H311" s="68">
        <v>132.5</v>
      </c>
      <c r="I311" s="68">
        <v>100.9</v>
      </c>
      <c r="J311" s="68">
        <v>106.1</v>
      </c>
      <c r="K311" s="68">
        <v>111.3</v>
      </c>
      <c r="L311" s="68">
        <v>116.6</v>
      </c>
      <c r="M311" s="68">
        <v>121.8</v>
      </c>
      <c r="N311" s="68">
        <v>127</v>
      </c>
      <c r="O311" s="68">
        <v>132.19999999999999</v>
      </c>
    </row>
    <row r="312" spans="1:15">
      <c r="A312" s="74">
        <v>76</v>
      </c>
      <c r="B312" s="68">
        <v>102.8</v>
      </c>
      <c r="C312" s="68">
        <v>107.8</v>
      </c>
      <c r="D312" s="68">
        <v>112.9</v>
      </c>
      <c r="E312" s="68">
        <v>117.9</v>
      </c>
      <c r="F312" s="68">
        <v>123</v>
      </c>
      <c r="G312" s="68">
        <v>128</v>
      </c>
      <c r="H312" s="68">
        <v>133</v>
      </c>
      <c r="I312" s="68">
        <v>101.3</v>
      </c>
      <c r="J312" s="68">
        <v>106.6</v>
      </c>
      <c r="K312" s="68">
        <v>111.8</v>
      </c>
      <c r="L312" s="68">
        <v>117</v>
      </c>
      <c r="M312" s="68">
        <v>122.3</v>
      </c>
      <c r="N312" s="68">
        <v>127.5</v>
      </c>
      <c r="O312" s="68">
        <v>132.69999999999999</v>
      </c>
    </row>
    <row r="313" spans="1:15">
      <c r="A313" s="74">
        <v>77</v>
      </c>
      <c r="B313" s="68">
        <v>103.2</v>
      </c>
      <c r="C313" s="68">
        <v>108.2</v>
      </c>
      <c r="D313" s="68">
        <v>113.3</v>
      </c>
      <c r="E313" s="68">
        <v>118.4</v>
      </c>
      <c r="F313" s="68">
        <v>123.5</v>
      </c>
      <c r="G313" s="68">
        <v>128.5</v>
      </c>
      <c r="H313" s="68">
        <v>133.6</v>
      </c>
      <c r="I313" s="68">
        <v>101.7</v>
      </c>
      <c r="J313" s="68">
        <v>107</v>
      </c>
      <c r="K313" s="68">
        <v>112.2</v>
      </c>
      <c r="L313" s="68">
        <v>117.5</v>
      </c>
      <c r="M313" s="68">
        <v>122.8</v>
      </c>
      <c r="N313" s="68">
        <v>128</v>
      </c>
      <c r="O313" s="68">
        <v>133.30000000000001</v>
      </c>
    </row>
    <row r="314" spans="1:15">
      <c r="A314" s="74">
        <v>78</v>
      </c>
      <c r="B314" s="68">
        <v>103.6</v>
      </c>
      <c r="C314" s="68">
        <v>108.7</v>
      </c>
      <c r="D314" s="68">
        <v>113.8</v>
      </c>
      <c r="E314" s="68">
        <v>118.9</v>
      </c>
      <c r="F314" s="68">
        <v>124</v>
      </c>
      <c r="G314" s="68">
        <v>129.1</v>
      </c>
      <c r="H314" s="68">
        <v>134.19999999999999</v>
      </c>
      <c r="I314" s="68">
        <v>102.1</v>
      </c>
      <c r="J314" s="68">
        <v>107.4</v>
      </c>
      <c r="K314" s="68">
        <v>112.7</v>
      </c>
      <c r="L314" s="68">
        <v>118</v>
      </c>
      <c r="M314" s="68">
        <v>123.3</v>
      </c>
      <c r="N314" s="68">
        <v>128.6</v>
      </c>
      <c r="O314" s="68">
        <v>133.9</v>
      </c>
    </row>
    <row r="315" spans="1:15">
      <c r="A315" s="74">
        <v>79</v>
      </c>
      <c r="B315" s="68">
        <v>103.9</v>
      </c>
      <c r="C315" s="68">
        <v>109.1</v>
      </c>
      <c r="D315" s="68">
        <v>114.2</v>
      </c>
      <c r="E315" s="68">
        <v>119.4</v>
      </c>
      <c r="F315" s="68">
        <v>124.5</v>
      </c>
      <c r="G315" s="68">
        <v>129.6</v>
      </c>
      <c r="H315" s="68">
        <v>134.80000000000001</v>
      </c>
      <c r="I315" s="68">
        <v>102.5</v>
      </c>
      <c r="J315" s="68">
        <v>107.8</v>
      </c>
      <c r="K315" s="68">
        <v>113.1</v>
      </c>
      <c r="L315" s="68">
        <v>118.4</v>
      </c>
      <c r="M315" s="68">
        <v>123.8</v>
      </c>
      <c r="N315" s="68">
        <v>129.1</v>
      </c>
      <c r="O315" s="68">
        <v>134.4</v>
      </c>
    </row>
    <row r="316" spans="1:15">
      <c r="A316" s="74">
        <v>80</v>
      </c>
      <c r="B316" s="68">
        <v>104.3</v>
      </c>
      <c r="C316" s="68">
        <v>109.5</v>
      </c>
      <c r="D316" s="68">
        <v>114.7</v>
      </c>
      <c r="E316" s="68">
        <v>119.8</v>
      </c>
      <c r="F316" s="68">
        <v>125</v>
      </c>
      <c r="G316" s="68">
        <v>130.19999999999999</v>
      </c>
      <c r="H316" s="68">
        <v>135.30000000000001</v>
      </c>
      <c r="I316" s="68">
        <v>102.9</v>
      </c>
      <c r="J316" s="68">
        <v>108.2</v>
      </c>
      <c r="K316" s="68">
        <v>113.6</v>
      </c>
      <c r="L316" s="68">
        <v>118.9</v>
      </c>
      <c r="M316" s="68">
        <v>124.3</v>
      </c>
      <c r="N316" s="68">
        <v>129.6</v>
      </c>
      <c r="O316" s="68">
        <v>135</v>
      </c>
    </row>
    <row r="317" spans="1:15">
      <c r="A317" s="74">
        <v>81</v>
      </c>
      <c r="B317" s="68">
        <v>104.7</v>
      </c>
      <c r="C317" s="68">
        <v>109.9</v>
      </c>
      <c r="D317" s="68">
        <v>115.1</v>
      </c>
      <c r="E317" s="68">
        <v>120.3</v>
      </c>
      <c r="F317" s="68">
        <v>125.5</v>
      </c>
      <c r="G317" s="68">
        <v>130.69999999999999</v>
      </c>
      <c r="H317" s="68">
        <v>135.9</v>
      </c>
      <c r="I317" s="68">
        <v>103.2</v>
      </c>
      <c r="J317" s="68">
        <v>108.6</v>
      </c>
      <c r="K317" s="68">
        <v>114</v>
      </c>
      <c r="L317" s="68">
        <v>119.4</v>
      </c>
      <c r="M317" s="68">
        <v>124.8</v>
      </c>
      <c r="N317" s="68">
        <v>130.19999999999999</v>
      </c>
      <c r="O317" s="68">
        <v>135.5</v>
      </c>
    </row>
    <row r="318" spans="1:15">
      <c r="A318" s="74">
        <v>82</v>
      </c>
      <c r="B318" s="68">
        <v>105.1</v>
      </c>
      <c r="C318" s="68">
        <v>110.3</v>
      </c>
      <c r="D318" s="68">
        <v>115.6</v>
      </c>
      <c r="E318" s="68">
        <v>120.8</v>
      </c>
      <c r="F318" s="68">
        <v>126</v>
      </c>
      <c r="G318" s="68">
        <v>131.19999999999999</v>
      </c>
      <c r="H318" s="68">
        <v>136.5</v>
      </c>
      <c r="I318" s="68">
        <v>103.6</v>
      </c>
      <c r="J318" s="68">
        <v>109</v>
      </c>
      <c r="K318" s="68">
        <v>114.5</v>
      </c>
      <c r="L318" s="68">
        <v>119.9</v>
      </c>
      <c r="M318" s="68">
        <v>125.3</v>
      </c>
      <c r="N318" s="68">
        <v>130.69999999999999</v>
      </c>
      <c r="O318" s="68">
        <v>136.1</v>
      </c>
    </row>
    <row r="319" spans="1:15">
      <c r="A319" s="74">
        <v>83</v>
      </c>
      <c r="B319" s="68">
        <v>105.5</v>
      </c>
      <c r="C319" s="68">
        <v>110.8</v>
      </c>
      <c r="D319" s="68">
        <v>116</v>
      </c>
      <c r="E319" s="68">
        <v>121.3</v>
      </c>
      <c r="F319" s="68">
        <v>126.5</v>
      </c>
      <c r="G319" s="68">
        <v>131.80000000000001</v>
      </c>
      <c r="H319" s="68">
        <v>137</v>
      </c>
      <c r="I319" s="68">
        <v>104</v>
      </c>
      <c r="J319" s="68">
        <v>109.5</v>
      </c>
      <c r="K319" s="68">
        <v>114.9</v>
      </c>
      <c r="L319" s="68">
        <v>120.3</v>
      </c>
      <c r="M319" s="68">
        <v>125.8</v>
      </c>
      <c r="N319" s="68">
        <v>131.19999999999999</v>
      </c>
      <c r="O319" s="68">
        <v>136.69999999999999</v>
      </c>
    </row>
    <row r="320" spans="1:15">
      <c r="A320" s="74">
        <v>84</v>
      </c>
      <c r="B320" s="68">
        <v>105.9</v>
      </c>
      <c r="C320" s="68">
        <v>111.2</v>
      </c>
      <c r="D320" s="68">
        <v>116.4</v>
      </c>
      <c r="E320" s="68">
        <v>121.7</v>
      </c>
      <c r="F320" s="68">
        <v>127</v>
      </c>
      <c r="G320" s="68">
        <v>132.30000000000001</v>
      </c>
      <c r="H320" s="68">
        <v>137.6</v>
      </c>
      <c r="I320" s="68">
        <v>104.4</v>
      </c>
      <c r="J320" s="68">
        <v>109.9</v>
      </c>
      <c r="K320" s="68">
        <v>115.3</v>
      </c>
      <c r="L320" s="68">
        <v>120.8</v>
      </c>
      <c r="M320" s="68">
        <v>126.3</v>
      </c>
      <c r="N320" s="68">
        <v>131.69999999999999</v>
      </c>
      <c r="O320" s="68">
        <v>137.19999999999999</v>
      </c>
    </row>
    <row r="321" spans="1:15">
      <c r="A321" s="74">
        <v>85</v>
      </c>
      <c r="B321" s="68">
        <v>106.3</v>
      </c>
      <c r="C321" s="68">
        <v>111.6</v>
      </c>
      <c r="D321" s="68">
        <v>116.9</v>
      </c>
      <c r="E321" s="68">
        <v>122.2</v>
      </c>
      <c r="F321" s="68">
        <v>127.5</v>
      </c>
      <c r="G321" s="68">
        <v>132.80000000000001</v>
      </c>
      <c r="H321" s="68">
        <v>138.19999999999999</v>
      </c>
      <c r="I321" s="68">
        <v>104.8</v>
      </c>
      <c r="J321" s="68">
        <v>110.3</v>
      </c>
      <c r="K321" s="68">
        <v>115.8</v>
      </c>
      <c r="L321" s="68">
        <v>121.3</v>
      </c>
      <c r="M321" s="68">
        <v>126.8</v>
      </c>
      <c r="N321" s="68">
        <v>132.30000000000001</v>
      </c>
      <c r="O321" s="68">
        <v>137.80000000000001</v>
      </c>
    </row>
    <row r="322" spans="1:15">
      <c r="A322" s="76">
        <v>86</v>
      </c>
      <c r="B322" s="72">
        <v>106.6</v>
      </c>
      <c r="C322" s="72">
        <v>112</v>
      </c>
      <c r="D322" s="72">
        <v>117.3</v>
      </c>
      <c r="E322" s="72">
        <v>122.7</v>
      </c>
      <c r="F322" s="72">
        <v>128</v>
      </c>
      <c r="G322" s="72">
        <v>133.4</v>
      </c>
      <c r="H322" s="72">
        <v>138.69999999999999</v>
      </c>
      <c r="I322" s="72">
        <v>105.2</v>
      </c>
      <c r="J322" s="72">
        <v>110.7</v>
      </c>
      <c r="K322" s="72">
        <v>116.2</v>
      </c>
      <c r="L322" s="72">
        <v>121.8</v>
      </c>
      <c r="M322" s="72">
        <v>127.3</v>
      </c>
      <c r="N322" s="72">
        <v>132.80000000000001</v>
      </c>
      <c r="O322" s="72">
        <v>138.30000000000001</v>
      </c>
    </row>
    <row r="323" spans="1:15">
      <c r="A323" s="76">
        <v>87</v>
      </c>
      <c r="B323" s="67">
        <v>107</v>
      </c>
      <c r="C323" s="67">
        <v>112.4</v>
      </c>
      <c r="D323" s="67">
        <v>117.8</v>
      </c>
      <c r="E323" s="67">
        <v>123.1</v>
      </c>
      <c r="F323" s="67">
        <v>128.5</v>
      </c>
      <c r="G323" s="67">
        <v>133.9</v>
      </c>
      <c r="H323" s="67">
        <v>139.30000000000001</v>
      </c>
      <c r="I323" s="75">
        <v>105.6</v>
      </c>
      <c r="J323" s="68">
        <v>111.1</v>
      </c>
      <c r="K323" s="68">
        <v>116.7</v>
      </c>
      <c r="L323" s="68">
        <v>122.2</v>
      </c>
      <c r="M323" s="68">
        <v>127.8</v>
      </c>
      <c r="N323" s="68">
        <v>133.30000000000001</v>
      </c>
      <c r="O323" s="68">
        <v>138.9</v>
      </c>
    </row>
    <row r="324" spans="1:15">
      <c r="A324" s="76">
        <v>88</v>
      </c>
      <c r="B324" s="67">
        <v>107.4</v>
      </c>
      <c r="C324" s="67">
        <v>112.8</v>
      </c>
      <c r="D324" s="67">
        <v>118.2</v>
      </c>
      <c r="E324" s="67">
        <v>123.6</v>
      </c>
      <c r="F324" s="67">
        <v>129</v>
      </c>
      <c r="G324" s="67">
        <v>134.4</v>
      </c>
      <c r="H324" s="67">
        <v>139.80000000000001</v>
      </c>
      <c r="I324" s="75">
        <v>106</v>
      </c>
      <c r="J324" s="68">
        <v>111.6</v>
      </c>
      <c r="K324" s="68">
        <v>117.1</v>
      </c>
      <c r="L324" s="68">
        <v>122.7</v>
      </c>
      <c r="M324" s="68">
        <v>128.30000000000001</v>
      </c>
      <c r="N324" s="68">
        <v>133.9</v>
      </c>
      <c r="O324" s="68">
        <v>139.4</v>
      </c>
    </row>
    <row r="325" spans="1:15">
      <c r="A325" s="76">
        <v>89</v>
      </c>
      <c r="B325" s="67">
        <v>107.8</v>
      </c>
      <c r="C325" s="67">
        <v>113.2</v>
      </c>
      <c r="D325" s="67">
        <v>118.6</v>
      </c>
      <c r="E325" s="67">
        <v>124.1</v>
      </c>
      <c r="F325" s="67">
        <v>129.5</v>
      </c>
      <c r="G325" s="67">
        <v>135.9</v>
      </c>
      <c r="H325" s="67">
        <v>140.4</v>
      </c>
      <c r="I325" s="75">
        <v>106.4</v>
      </c>
      <c r="J325" s="68">
        <v>112</v>
      </c>
      <c r="K325" s="68">
        <v>117.6</v>
      </c>
      <c r="L325" s="68">
        <v>123.2</v>
      </c>
      <c r="M325" s="68">
        <v>128.80000000000001</v>
      </c>
      <c r="N325" s="68">
        <v>134.4</v>
      </c>
      <c r="O325" s="68">
        <v>140</v>
      </c>
    </row>
    <row r="326" spans="1:15">
      <c r="A326" s="76">
        <v>90</v>
      </c>
      <c r="B326" s="67">
        <v>108.1</v>
      </c>
      <c r="C326" s="67">
        <v>113.6</v>
      </c>
      <c r="D326" s="67">
        <v>119.1</v>
      </c>
      <c r="E326" s="67">
        <v>125.5</v>
      </c>
      <c r="F326" s="67">
        <v>130</v>
      </c>
      <c r="G326" s="67">
        <v>136.5</v>
      </c>
      <c r="H326" s="67">
        <v>140.9</v>
      </c>
      <c r="I326" s="75">
        <v>106.8</v>
      </c>
      <c r="J326" s="68">
        <v>112.4</v>
      </c>
      <c r="K326" s="68">
        <v>118</v>
      </c>
      <c r="L326" s="68">
        <v>123.7</v>
      </c>
      <c r="M326" s="68">
        <v>129.30000000000001</v>
      </c>
      <c r="N326" s="68">
        <v>134.9</v>
      </c>
      <c r="O326" s="68">
        <v>140.6</v>
      </c>
    </row>
    <row r="327" spans="1:15">
      <c r="A327" s="74">
        <v>91</v>
      </c>
      <c r="B327" s="68">
        <v>108.5</v>
      </c>
      <c r="C327" s="68">
        <v>114</v>
      </c>
      <c r="D327" s="68">
        <v>119.5</v>
      </c>
      <c r="E327" s="68">
        <v>125</v>
      </c>
      <c r="F327" s="68">
        <v>130.5</v>
      </c>
      <c r="G327" s="68">
        <v>136</v>
      </c>
      <c r="H327" s="68">
        <v>141.5</v>
      </c>
      <c r="I327" s="68">
        <v>107.2</v>
      </c>
      <c r="J327" s="68">
        <v>112.8</v>
      </c>
      <c r="K327" s="68">
        <v>118.5</v>
      </c>
      <c r="L327" s="68">
        <v>124.1</v>
      </c>
      <c r="M327" s="68">
        <v>129.80000000000001</v>
      </c>
      <c r="N327" s="68">
        <v>135.5</v>
      </c>
      <c r="O327" s="68">
        <v>141.1</v>
      </c>
    </row>
    <row r="328" spans="1:15">
      <c r="A328" s="74">
        <v>92</v>
      </c>
      <c r="B328" s="68">
        <v>108.9</v>
      </c>
      <c r="C328" s="68">
        <v>114.4</v>
      </c>
      <c r="D328" s="68">
        <v>119.9</v>
      </c>
      <c r="E328" s="68">
        <v>125.5</v>
      </c>
      <c r="F328" s="68">
        <v>131</v>
      </c>
      <c r="G328" s="68">
        <v>136.5</v>
      </c>
      <c r="H328" s="68">
        <v>142</v>
      </c>
      <c r="I328" s="68">
        <v>107.6</v>
      </c>
      <c r="J328" s="68">
        <v>113.2</v>
      </c>
      <c r="K328" s="68">
        <v>118.9</v>
      </c>
      <c r="L328" s="68">
        <v>124.6</v>
      </c>
      <c r="M328" s="68">
        <v>130.30000000000001</v>
      </c>
      <c r="N328" s="68">
        <v>136</v>
      </c>
      <c r="O328" s="68">
        <v>141.69999999999999</v>
      </c>
    </row>
    <row r="329" spans="1:15">
      <c r="A329" s="74">
        <v>93</v>
      </c>
      <c r="B329" s="68">
        <v>109.2</v>
      </c>
      <c r="C329" s="68">
        <v>114.8</v>
      </c>
      <c r="D329" s="68">
        <v>120.4</v>
      </c>
      <c r="E329" s="68">
        <v>125.9</v>
      </c>
      <c r="F329" s="68">
        <v>131.5</v>
      </c>
      <c r="G329" s="68">
        <v>137</v>
      </c>
      <c r="H329" s="68">
        <v>142.6</v>
      </c>
      <c r="I329" s="68">
        <v>108</v>
      </c>
      <c r="J329" s="68">
        <v>113.7</v>
      </c>
      <c r="K329" s="68">
        <v>119.4</v>
      </c>
      <c r="L329" s="68">
        <v>125.1</v>
      </c>
      <c r="M329" s="68">
        <v>130.80000000000001</v>
      </c>
      <c r="N329" s="68">
        <v>136.5</v>
      </c>
      <c r="O329" s="68">
        <v>142.30000000000001</v>
      </c>
    </row>
    <row r="330" spans="1:15">
      <c r="A330" s="74">
        <v>94</v>
      </c>
      <c r="B330" s="68">
        <v>109.6</v>
      </c>
      <c r="C330" s="68">
        <v>115.2</v>
      </c>
      <c r="D330" s="68">
        <v>120.8</v>
      </c>
      <c r="E330" s="68">
        <v>126.4</v>
      </c>
      <c r="F330" s="68">
        <v>132</v>
      </c>
      <c r="G330" s="68">
        <v>137.5</v>
      </c>
      <c r="H330" s="68">
        <v>143.1</v>
      </c>
      <c r="I330" s="68">
        <v>108.4</v>
      </c>
      <c r="J330" s="68">
        <v>114.1</v>
      </c>
      <c r="K330" s="68">
        <v>119.8</v>
      </c>
      <c r="L330" s="68">
        <v>125.6</v>
      </c>
      <c r="M330" s="68">
        <v>131.30000000000001</v>
      </c>
      <c r="N330" s="68">
        <v>137.1</v>
      </c>
      <c r="O330" s="68">
        <v>142.80000000000001</v>
      </c>
    </row>
    <row r="331" spans="1:15">
      <c r="A331" s="74">
        <v>95</v>
      </c>
      <c r="B331" s="68">
        <v>110</v>
      </c>
      <c r="C331" s="68">
        <v>115.6</v>
      </c>
      <c r="D331" s="68">
        <v>121.2</v>
      </c>
      <c r="E331" s="68">
        <v>126.8</v>
      </c>
      <c r="F331" s="68">
        <v>132.4</v>
      </c>
      <c r="G331" s="68">
        <v>138.1</v>
      </c>
      <c r="H331" s="68">
        <v>143.69999999999999</v>
      </c>
      <c r="I331" s="68">
        <v>108.8</v>
      </c>
      <c r="J331" s="68">
        <v>114.5</v>
      </c>
      <c r="K331" s="68">
        <v>120.3</v>
      </c>
      <c r="L331" s="68">
        <v>126.1</v>
      </c>
      <c r="M331" s="68">
        <v>131.80000000000001</v>
      </c>
      <c r="N331" s="68">
        <v>137.6</v>
      </c>
      <c r="O331" s="68">
        <v>143.4</v>
      </c>
    </row>
    <row r="332" spans="1:15">
      <c r="A332" s="74">
        <v>96</v>
      </c>
      <c r="B332" s="68">
        <v>110.3</v>
      </c>
      <c r="C332" s="68">
        <v>116</v>
      </c>
      <c r="D332" s="68">
        <v>121.6</v>
      </c>
      <c r="E332" s="68">
        <v>127.3</v>
      </c>
      <c r="F332" s="68">
        <v>132.9</v>
      </c>
      <c r="G332" s="68">
        <v>138.6</v>
      </c>
      <c r="H332" s="68">
        <v>144.19999999999999</v>
      </c>
      <c r="I332" s="68">
        <v>109.2</v>
      </c>
      <c r="J332" s="68">
        <v>115</v>
      </c>
      <c r="K332" s="68">
        <v>120.8</v>
      </c>
      <c r="L332" s="68">
        <v>126.6</v>
      </c>
      <c r="M332" s="68">
        <v>132.4</v>
      </c>
      <c r="N332" s="68">
        <v>138.19999999999999</v>
      </c>
      <c r="O332" s="68">
        <v>143.9</v>
      </c>
    </row>
    <row r="333" spans="1:15">
      <c r="A333" s="74">
        <v>97</v>
      </c>
      <c r="B333" s="68">
        <v>110.7</v>
      </c>
      <c r="C333" s="68">
        <v>116.4</v>
      </c>
      <c r="D333" s="68">
        <v>122</v>
      </c>
      <c r="E333" s="68">
        <v>127.7</v>
      </c>
      <c r="F333" s="68">
        <v>133.4</v>
      </c>
      <c r="G333" s="68">
        <v>139.1</v>
      </c>
      <c r="H333" s="68">
        <v>144.69999999999999</v>
      </c>
      <c r="I333" s="68">
        <v>109.6</v>
      </c>
      <c r="J333" s="68">
        <v>115.4</v>
      </c>
      <c r="K333" s="68">
        <v>121.2</v>
      </c>
      <c r="L333" s="68">
        <v>127</v>
      </c>
      <c r="M333" s="68">
        <v>132.9</v>
      </c>
      <c r="N333" s="68">
        <v>138.69999999999999</v>
      </c>
      <c r="O333" s="68">
        <v>144.5</v>
      </c>
    </row>
    <row r="334" spans="1:15">
      <c r="A334" s="74">
        <v>98</v>
      </c>
      <c r="B334" s="68">
        <v>111</v>
      </c>
      <c r="C334" s="68">
        <v>116.7</v>
      </c>
      <c r="D334" s="68">
        <v>122.5</v>
      </c>
      <c r="E334" s="68">
        <v>128.19999999999999</v>
      </c>
      <c r="F334" s="68">
        <v>133.9</v>
      </c>
      <c r="G334" s="68">
        <v>139.6</v>
      </c>
      <c r="H334" s="68">
        <v>145.30000000000001</v>
      </c>
      <c r="I334" s="68">
        <v>110</v>
      </c>
      <c r="J334" s="68">
        <v>115.8</v>
      </c>
      <c r="K334" s="68">
        <v>121.7</v>
      </c>
      <c r="L334" s="68">
        <v>127.5</v>
      </c>
      <c r="M334" s="68">
        <v>133.4</v>
      </c>
      <c r="N334" s="68">
        <v>139.19999999999999</v>
      </c>
      <c r="O334" s="68">
        <v>145.1</v>
      </c>
    </row>
    <row r="335" spans="1:15">
      <c r="A335" s="74">
        <v>99</v>
      </c>
      <c r="B335" s="68">
        <v>111.4</v>
      </c>
      <c r="C335" s="68">
        <v>117.1</v>
      </c>
      <c r="D335" s="68">
        <v>122.9</v>
      </c>
      <c r="E335" s="68">
        <v>128.6</v>
      </c>
      <c r="F335" s="68">
        <v>134.30000000000001</v>
      </c>
      <c r="G335" s="68">
        <v>140.1</v>
      </c>
      <c r="H335" s="68">
        <v>145.80000000000001</v>
      </c>
      <c r="I335" s="68">
        <v>110.4</v>
      </c>
      <c r="J335" s="68">
        <v>116.3</v>
      </c>
      <c r="K335" s="68">
        <v>122.1</v>
      </c>
      <c r="L335" s="68">
        <v>128</v>
      </c>
      <c r="M335" s="68">
        <v>133.9</v>
      </c>
      <c r="N335" s="68">
        <v>139.80000000000001</v>
      </c>
      <c r="O335" s="68">
        <v>145.69999999999999</v>
      </c>
    </row>
    <row r="336" spans="1:15">
      <c r="A336" s="69">
        <v>100</v>
      </c>
      <c r="B336" s="68">
        <v>111.7</v>
      </c>
      <c r="C336" s="68">
        <v>117.5</v>
      </c>
      <c r="D336" s="68">
        <v>123.3</v>
      </c>
      <c r="E336" s="68">
        <v>129</v>
      </c>
      <c r="F336" s="68">
        <v>134.80000000000001</v>
      </c>
      <c r="G336" s="68">
        <v>140.6</v>
      </c>
      <c r="H336" s="68">
        <v>146.4</v>
      </c>
      <c r="I336" s="68">
        <v>110.8</v>
      </c>
      <c r="J336" s="68">
        <v>116.7</v>
      </c>
      <c r="K336" s="68">
        <v>122.6</v>
      </c>
      <c r="L336" s="68">
        <v>128.5</v>
      </c>
      <c r="M336" s="68">
        <v>134.4</v>
      </c>
      <c r="N336" s="68">
        <v>140.30000000000001</v>
      </c>
      <c r="O336" s="68">
        <v>146.19999999999999</v>
      </c>
    </row>
    <row r="337" spans="1:15">
      <c r="A337" s="69">
        <v>101</v>
      </c>
      <c r="B337" s="68">
        <v>112.1</v>
      </c>
      <c r="C337" s="68">
        <v>117.9</v>
      </c>
      <c r="D337" s="68">
        <v>123.7</v>
      </c>
      <c r="E337" s="68">
        <v>129.5</v>
      </c>
      <c r="F337" s="68">
        <v>135.30000000000001</v>
      </c>
      <c r="G337" s="68">
        <v>141.1</v>
      </c>
      <c r="H337" s="68">
        <v>146.9</v>
      </c>
      <c r="I337" s="68">
        <v>111.2</v>
      </c>
      <c r="J337" s="68">
        <v>117.1</v>
      </c>
      <c r="K337" s="68">
        <v>123.1</v>
      </c>
      <c r="L337" s="68">
        <v>129</v>
      </c>
      <c r="M337" s="68">
        <v>134.9</v>
      </c>
      <c r="N337" s="68">
        <v>140.9</v>
      </c>
      <c r="O337" s="68">
        <v>146.80000000000001</v>
      </c>
    </row>
    <row r="338" spans="1:15">
      <c r="A338" s="69">
        <v>102</v>
      </c>
      <c r="B338" s="68">
        <v>112.4</v>
      </c>
      <c r="C338" s="68">
        <v>118.3</v>
      </c>
      <c r="D338" s="68">
        <v>124.1</v>
      </c>
      <c r="E338" s="68">
        <v>129.9</v>
      </c>
      <c r="F338" s="68">
        <v>135.80000000000001</v>
      </c>
      <c r="G338" s="68">
        <v>141.6</v>
      </c>
      <c r="H338" s="68">
        <v>147.4</v>
      </c>
      <c r="I338" s="68">
        <v>111.6</v>
      </c>
      <c r="J338" s="68">
        <v>117.6</v>
      </c>
      <c r="K338" s="68">
        <v>123.5</v>
      </c>
      <c r="L338" s="68">
        <v>129.5</v>
      </c>
      <c r="M338" s="68">
        <v>135.5</v>
      </c>
      <c r="N338" s="68">
        <v>141.4</v>
      </c>
      <c r="O338" s="68">
        <v>147.4</v>
      </c>
    </row>
    <row r="339" spans="1:15">
      <c r="A339" s="69">
        <v>103</v>
      </c>
      <c r="B339" s="68">
        <v>112.8</v>
      </c>
      <c r="C339" s="68">
        <v>118.7</v>
      </c>
      <c r="D339" s="68">
        <v>124.5</v>
      </c>
      <c r="E339" s="68">
        <v>130.4</v>
      </c>
      <c r="F339" s="68">
        <v>136.19999999999999</v>
      </c>
      <c r="G339" s="68">
        <v>142.1</v>
      </c>
      <c r="H339" s="68">
        <v>148</v>
      </c>
      <c r="I339" s="68">
        <v>112</v>
      </c>
      <c r="J339" s="68">
        <v>118</v>
      </c>
      <c r="K339" s="68">
        <v>124</v>
      </c>
      <c r="L339" s="68">
        <v>130</v>
      </c>
      <c r="M339" s="68">
        <v>136</v>
      </c>
      <c r="N339" s="68">
        <v>142</v>
      </c>
      <c r="O339" s="68">
        <v>147.9</v>
      </c>
    </row>
    <row r="340" spans="1:15">
      <c r="A340" s="69">
        <v>104</v>
      </c>
      <c r="B340" s="68">
        <v>113.1</v>
      </c>
      <c r="C340" s="68">
        <v>119</v>
      </c>
      <c r="D340" s="68">
        <v>124.9</v>
      </c>
      <c r="E340" s="68">
        <v>130.80000000000001</v>
      </c>
      <c r="F340" s="68">
        <v>136.69999999999999</v>
      </c>
      <c r="G340" s="68">
        <v>142.6</v>
      </c>
      <c r="H340" s="68">
        <v>148.5</v>
      </c>
      <c r="I340" s="68">
        <v>112.5</v>
      </c>
      <c r="J340" s="68">
        <v>118.5</v>
      </c>
      <c r="K340" s="68">
        <v>124.5</v>
      </c>
      <c r="L340" s="68">
        <v>130.5</v>
      </c>
      <c r="M340" s="68">
        <v>136.5</v>
      </c>
      <c r="N340" s="68">
        <v>142.5</v>
      </c>
      <c r="O340" s="68">
        <v>148.5</v>
      </c>
    </row>
    <row r="341" spans="1:15">
      <c r="A341" s="69">
        <v>105</v>
      </c>
      <c r="B341" s="68">
        <v>113.5</v>
      </c>
      <c r="C341" s="68">
        <v>119.4</v>
      </c>
      <c r="D341" s="68">
        <v>125.3</v>
      </c>
      <c r="E341" s="68">
        <v>131.30000000000001</v>
      </c>
      <c r="F341" s="68">
        <v>137.19999999999999</v>
      </c>
      <c r="G341" s="68">
        <v>143.1</v>
      </c>
      <c r="H341" s="68">
        <v>149</v>
      </c>
      <c r="I341" s="68">
        <v>112.9</v>
      </c>
      <c r="J341" s="68">
        <v>118.9</v>
      </c>
      <c r="K341" s="68">
        <v>125</v>
      </c>
      <c r="L341" s="68">
        <v>131</v>
      </c>
      <c r="M341" s="68">
        <v>137</v>
      </c>
      <c r="N341" s="68">
        <v>143.1</v>
      </c>
      <c r="O341" s="68">
        <v>149.1</v>
      </c>
    </row>
    <row r="342" spans="1:15">
      <c r="A342" s="69">
        <v>106</v>
      </c>
      <c r="B342" s="68">
        <v>113.8</v>
      </c>
      <c r="C342" s="68">
        <v>119.8</v>
      </c>
      <c r="D342" s="68">
        <v>125.7</v>
      </c>
      <c r="E342" s="68">
        <v>131.69999999999999</v>
      </c>
      <c r="F342" s="68">
        <v>137.6</v>
      </c>
      <c r="G342" s="68">
        <v>143.6</v>
      </c>
      <c r="H342" s="68">
        <v>149.5</v>
      </c>
      <c r="I342" s="68">
        <v>113.3</v>
      </c>
      <c r="J342" s="68">
        <v>119.4</v>
      </c>
      <c r="K342" s="68">
        <v>125.4</v>
      </c>
      <c r="L342" s="68">
        <v>131.5</v>
      </c>
      <c r="M342" s="68">
        <v>137.5</v>
      </c>
      <c r="N342" s="68">
        <v>143.6</v>
      </c>
      <c r="O342" s="68">
        <v>149.69999999999999</v>
      </c>
    </row>
    <row r="343" spans="1:15">
      <c r="A343" s="69">
        <v>107</v>
      </c>
      <c r="B343" s="68">
        <v>114.2</v>
      </c>
      <c r="C343" s="68">
        <v>120.2</v>
      </c>
      <c r="D343" s="68">
        <v>126.1</v>
      </c>
      <c r="E343" s="68">
        <v>132.1</v>
      </c>
      <c r="F343" s="68">
        <v>138.1</v>
      </c>
      <c r="G343" s="68">
        <v>144.1</v>
      </c>
      <c r="H343" s="68">
        <v>150.1</v>
      </c>
      <c r="I343" s="68">
        <v>113.7</v>
      </c>
      <c r="J343" s="68">
        <v>119.8</v>
      </c>
      <c r="K343" s="68">
        <v>125.9</v>
      </c>
      <c r="L343" s="68">
        <v>132</v>
      </c>
      <c r="M343" s="68">
        <v>138.1</v>
      </c>
      <c r="N343" s="68">
        <v>144.19999999999999</v>
      </c>
      <c r="O343" s="68">
        <v>150.19999999999999</v>
      </c>
    </row>
    <row r="344" spans="1:15">
      <c r="A344" s="69">
        <v>108</v>
      </c>
      <c r="B344" s="68">
        <v>114.5</v>
      </c>
      <c r="C344" s="68">
        <v>120.5</v>
      </c>
      <c r="D344" s="68">
        <v>126.6</v>
      </c>
      <c r="E344" s="68">
        <v>132.6</v>
      </c>
      <c r="F344" s="68">
        <v>138.6</v>
      </c>
      <c r="G344" s="68">
        <v>144.6</v>
      </c>
      <c r="H344" s="68">
        <v>150.6</v>
      </c>
      <c r="I344" s="68">
        <v>114.2</v>
      </c>
      <c r="J344" s="68">
        <v>120.3</v>
      </c>
      <c r="K344" s="68">
        <v>126.4</v>
      </c>
      <c r="L344" s="68">
        <v>132.5</v>
      </c>
      <c r="M344" s="68">
        <v>138.6</v>
      </c>
      <c r="N344" s="68">
        <v>144.69999999999999</v>
      </c>
      <c r="O344" s="68">
        <v>150.80000000000001</v>
      </c>
    </row>
    <row r="345" spans="1:15">
      <c r="A345" s="69">
        <v>109</v>
      </c>
      <c r="B345" s="68">
        <v>114.9</v>
      </c>
      <c r="C345" s="68">
        <v>120.9</v>
      </c>
      <c r="D345" s="68">
        <v>127</v>
      </c>
      <c r="E345" s="68">
        <v>133</v>
      </c>
      <c r="F345" s="68">
        <v>139</v>
      </c>
      <c r="G345" s="68">
        <v>145.1</v>
      </c>
      <c r="H345" s="68">
        <v>151.1</v>
      </c>
      <c r="I345" s="68">
        <v>114.6</v>
      </c>
      <c r="J345" s="68">
        <v>120.7</v>
      </c>
      <c r="K345" s="68">
        <v>126.9</v>
      </c>
      <c r="L345" s="68">
        <v>133</v>
      </c>
      <c r="M345" s="68">
        <v>139.1</v>
      </c>
      <c r="N345" s="68">
        <v>145.30000000000001</v>
      </c>
      <c r="O345" s="68">
        <v>151.4</v>
      </c>
    </row>
    <row r="346" spans="1:15">
      <c r="A346" s="69">
        <v>110</v>
      </c>
      <c r="B346" s="68">
        <v>115.2</v>
      </c>
      <c r="C346" s="68">
        <v>121.3</v>
      </c>
      <c r="D346" s="68">
        <v>127.4</v>
      </c>
      <c r="E346" s="68">
        <v>133.4</v>
      </c>
      <c r="F346" s="68">
        <v>139.5</v>
      </c>
      <c r="G346" s="68">
        <v>145.6</v>
      </c>
      <c r="H346" s="68">
        <v>151.69999999999999</v>
      </c>
      <c r="I346" s="68">
        <v>115</v>
      </c>
      <c r="J346" s="68">
        <v>121.2</v>
      </c>
      <c r="K346" s="68">
        <v>127.3</v>
      </c>
      <c r="L346" s="68">
        <v>133.5</v>
      </c>
      <c r="M346" s="68">
        <v>139.69999999999999</v>
      </c>
      <c r="N346" s="68">
        <v>145.80000000000001</v>
      </c>
      <c r="O346" s="68">
        <v>152</v>
      </c>
    </row>
    <row r="347" spans="1:15">
      <c r="A347" s="73">
        <v>111</v>
      </c>
      <c r="B347" s="72">
        <v>115.6</v>
      </c>
      <c r="C347" s="72">
        <v>121.7</v>
      </c>
      <c r="D347" s="72">
        <v>127.8</v>
      </c>
      <c r="E347" s="72">
        <v>133.9</v>
      </c>
      <c r="F347" s="72">
        <v>140</v>
      </c>
      <c r="G347" s="72">
        <v>146.1</v>
      </c>
      <c r="H347" s="72">
        <v>152.19999999999999</v>
      </c>
      <c r="I347" s="72">
        <v>115.5</v>
      </c>
      <c r="J347" s="72">
        <v>121.6</v>
      </c>
      <c r="K347" s="72">
        <v>127.8</v>
      </c>
      <c r="L347" s="72">
        <v>134</v>
      </c>
      <c r="M347" s="72">
        <v>140.19999999999999</v>
      </c>
      <c r="N347" s="72">
        <v>146.4</v>
      </c>
      <c r="O347" s="72">
        <v>152.6</v>
      </c>
    </row>
    <row r="348" spans="1:15">
      <c r="A348" s="71">
        <v>112</v>
      </c>
      <c r="B348" s="70">
        <v>115.9</v>
      </c>
      <c r="C348" s="70">
        <v>122</v>
      </c>
      <c r="D348" s="70">
        <v>128.19999999999999</v>
      </c>
      <c r="E348" s="70">
        <v>134.30000000000001</v>
      </c>
      <c r="F348" s="70">
        <v>140.4</v>
      </c>
      <c r="G348" s="70">
        <v>146.6</v>
      </c>
      <c r="H348" s="70">
        <v>152.69999999999999</v>
      </c>
      <c r="I348" s="70">
        <v>115.9</v>
      </c>
      <c r="J348" s="70">
        <v>122.1</v>
      </c>
      <c r="K348" s="70">
        <v>128.30000000000001</v>
      </c>
      <c r="L348" s="70">
        <v>134.5</v>
      </c>
      <c r="M348" s="70">
        <v>140.69999999999999</v>
      </c>
      <c r="N348" s="70">
        <v>146.9</v>
      </c>
      <c r="O348" s="70">
        <v>153.1</v>
      </c>
    </row>
    <row r="349" spans="1:15">
      <c r="A349" s="69">
        <v>113</v>
      </c>
      <c r="B349" s="68">
        <v>116.3</v>
      </c>
      <c r="C349" s="68">
        <v>122.4</v>
      </c>
      <c r="D349" s="68">
        <v>128.6</v>
      </c>
      <c r="E349" s="68">
        <v>134.69999999999999</v>
      </c>
      <c r="F349" s="68">
        <v>140.9</v>
      </c>
      <c r="G349" s="68">
        <v>147.1</v>
      </c>
      <c r="H349" s="68">
        <v>153.19999999999999</v>
      </c>
      <c r="I349" s="68">
        <v>116.3</v>
      </c>
      <c r="J349" s="68">
        <v>122.6</v>
      </c>
      <c r="K349" s="68">
        <v>128.80000000000001</v>
      </c>
      <c r="L349" s="68">
        <v>135</v>
      </c>
      <c r="M349" s="68">
        <v>141.30000000000001</v>
      </c>
      <c r="N349" s="68">
        <v>147.5</v>
      </c>
      <c r="O349" s="68">
        <v>153.69999999999999</v>
      </c>
    </row>
    <row r="350" spans="1:15">
      <c r="A350" s="69">
        <v>114</v>
      </c>
      <c r="B350" s="68">
        <v>116.6</v>
      </c>
      <c r="C350" s="68">
        <v>122.8</v>
      </c>
      <c r="D350" s="68">
        <v>129</v>
      </c>
      <c r="E350" s="68">
        <v>135.19999999999999</v>
      </c>
      <c r="F350" s="68">
        <v>141.4</v>
      </c>
      <c r="G350" s="68">
        <v>147.6</v>
      </c>
      <c r="H350" s="68">
        <v>153.80000000000001</v>
      </c>
      <c r="I350" s="68">
        <v>116.8</v>
      </c>
      <c r="J350" s="68">
        <v>123</v>
      </c>
      <c r="K350" s="68">
        <v>129.30000000000001</v>
      </c>
      <c r="L350" s="68">
        <v>135.5</v>
      </c>
      <c r="M350" s="68">
        <v>141.80000000000001</v>
      </c>
      <c r="N350" s="68">
        <v>148.1</v>
      </c>
      <c r="O350" s="68">
        <v>154.30000000000001</v>
      </c>
    </row>
    <row r="351" spans="1:15">
      <c r="A351" s="69">
        <v>115</v>
      </c>
      <c r="B351" s="68">
        <v>116.9</v>
      </c>
      <c r="C351" s="68">
        <v>123.2</v>
      </c>
      <c r="D351" s="68">
        <v>129.4</v>
      </c>
      <c r="E351" s="68">
        <v>135.6</v>
      </c>
      <c r="F351" s="68">
        <v>141.80000000000001</v>
      </c>
      <c r="G351" s="68">
        <v>148.1</v>
      </c>
      <c r="H351" s="68">
        <v>154.30000000000001</v>
      </c>
      <c r="I351" s="68">
        <v>117.2</v>
      </c>
      <c r="J351" s="68">
        <v>123.5</v>
      </c>
      <c r="K351" s="68">
        <v>129.80000000000001</v>
      </c>
      <c r="L351" s="68">
        <v>136.1</v>
      </c>
      <c r="M351" s="68">
        <v>142.30000000000001</v>
      </c>
      <c r="N351" s="68">
        <v>148.6</v>
      </c>
      <c r="O351" s="68">
        <v>154.9</v>
      </c>
    </row>
    <row r="352" spans="1:15">
      <c r="A352" s="69">
        <v>116</v>
      </c>
      <c r="B352" s="68">
        <v>117.3</v>
      </c>
      <c r="C352" s="68">
        <v>123.5</v>
      </c>
      <c r="D352" s="68">
        <v>129.80000000000001</v>
      </c>
      <c r="E352" s="68">
        <v>136.1</v>
      </c>
      <c r="F352" s="68">
        <v>142.30000000000001</v>
      </c>
      <c r="G352" s="68">
        <v>148.6</v>
      </c>
      <c r="H352" s="68">
        <v>154.80000000000001</v>
      </c>
      <c r="I352" s="68">
        <v>117.7</v>
      </c>
      <c r="J352" s="68">
        <v>124</v>
      </c>
      <c r="K352" s="68">
        <v>130.30000000000001</v>
      </c>
      <c r="L352" s="68">
        <v>136.6</v>
      </c>
      <c r="M352" s="68">
        <v>142.9</v>
      </c>
      <c r="N352" s="68">
        <v>149.19999999999999</v>
      </c>
      <c r="O352" s="68">
        <v>155.5</v>
      </c>
    </row>
    <row r="353" spans="1:15">
      <c r="A353" s="69">
        <v>117</v>
      </c>
      <c r="B353" s="68">
        <v>117.6</v>
      </c>
      <c r="C353" s="68">
        <v>123.9</v>
      </c>
      <c r="D353" s="68">
        <v>130.19999999999999</v>
      </c>
      <c r="E353" s="68">
        <v>136.5</v>
      </c>
      <c r="F353" s="68">
        <v>142.80000000000001</v>
      </c>
      <c r="G353" s="68">
        <v>149.1</v>
      </c>
      <c r="H353" s="68">
        <v>155.30000000000001</v>
      </c>
      <c r="I353" s="68">
        <v>118.1</v>
      </c>
      <c r="J353" s="68">
        <v>124.4</v>
      </c>
      <c r="K353" s="68">
        <v>130.80000000000001</v>
      </c>
      <c r="L353" s="68">
        <v>137.1</v>
      </c>
      <c r="M353" s="68">
        <v>143.4</v>
      </c>
      <c r="N353" s="68">
        <v>149.69999999999999</v>
      </c>
      <c r="O353" s="68">
        <v>156.1</v>
      </c>
    </row>
    <row r="354" spans="1:15">
      <c r="A354" s="69">
        <v>118</v>
      </c>
      <c r="B354" s="68">
        <v>118</v>
      </c>
      <c r="C354" s="68">
        <v>124.3</v>
      </c>
      <c r="D354" s="68">
        <v>130.6</v>
      </c>
      <c r="E354" s="68">
        <v>136.9</v>
      </c>
      <c r="F354" s="68">
        <v>143.19999999999999</v>
      </c>
      <c r="G354" s="68">
        <v>149.5</v>
      </c>
      <c r="H354" s="68">
        <v>155.9</v>
      </c>
      <c r="I354" s="68">
        <v>118.5</v>
      </c>
      <c r="J354" s="68">
        <v>124.9</v>
      </c>
      <c r="K354" s="68">
        <v>131.19999999999999</v>
      </c>
      <c r="L354" s="68">
        <v>137.6</v>
      </c>
      <c r="M354" s="68">
        <v>144</v>
      </c>
      <c r="N354" s="68">
        <v>150.30000000000001</v>
      </c>
      <c r="O354" s="68">
        <v>156.69999999999999</v>
      </c>
    </row>
    <row r="355" spans="1:15">
      <c r="A355" s="69">
        <v>119</v>
      </c>
      <c r="B355" s="68">
        <v>118.3</v>
      </c>
      <c r="C355" s="68">
        <v>124.7</v>
      </c>
      <c r="D355" s="68">
        <v>131</v>
      </c>
      <c r="E355" s="68">
        <v>137.30000000000001</v>
      </c>
      <c r="F355" s="68">
        <v>143.69999999999999</v>
      </c>
      <c r="G355" s="68">
        <v>150</v>
      </c>
      <c r="H355" s="68">
        <v>156.4</v>
      </c>
      <c r="I355" s="68">
        <v>119</v>
      </c>
      <c r="J355" s="68">
        <v>125.4</v>
      </c>
      <c r="K355" s="68">
        <v>131.69999999999999</v>
      </c>
      <c r="L355" s="68">
        <v>138.1</v>
      </c>
      <c r="M355" s="68">
        <v>144.5</v>
      </c>
      <c r="N355" s="68">
        <v>150.9</v>
      </c>
      <c r="O355" s="68">
        <v>157.19999999999999</v>
      </c>
    </row>
    <row r="356" spans="1:15">
      <c r="A356" s="69">
        <v>120</v>
      </c>
      <c r="B356" s="68">
        <v>118.7</v>
      </c>
      <c r="C356" s="68">
        <v>125</v>
      </c>
      <c r="D356" s="68">
        <v>131.4</v>
      </c>
      <c r="E356" s="68">
        <v>137.80000000000001</v>
      </c>
      <c r="F356" s="68">
        <v>144.19999999999999</v>
      </c>
      <c r="G356" s="68">
        <v>150.5</v>
      </c>
      <c r="H356" s="68">
        <v>156.9</v>
      </c>
      <c r="I356" s="68">
        <v>119.4</v>
      </c>
      <c r="J356" s="68">
        <v>125.8</v>
      </c>
      <c r="K356" s="68">
        <v>132.19999999999999</v>
      </c>
      <c r="L356" s="68">
        <v>138.6</v>
      </c>
      <c r="M356" s="68">
        <v>145</v>
      </c>
      <c r="N356" s="68">
        <v>151.4</v>
      </c>
      <c r="O356" s="68">
        <v>157.80000000000001</v>
      </c>
    </row>
    <row r="357" spans="1:15">
      <c r="A357" s="69">
        <v>121</v>
      </c>
      <c r="B357" s="68">
        <v>119</v>
      </c>
      <c r="C357" s="68">
        <v>125.4</v>
      </c>
      <c r="D357" s="68">
        <v>131.80000000000001</v>
      </c>
      <c r="E357" s="68">
        <v>138.19999999999999</v>
      </c>
      <c r="F357" s="68">
        <v>144.6</v>
      </c>
      <c r="G357" s="68">
        <v>151</v>
      </c>
      <c r="H357" s="68">
        <v>157.4</v>
      </c>
      <c r="I357" s="68">
        <v>119.9</v>
      </c>
      <c r="J357" s="68">
        <v>126.3</v>
      </c>
      <c r="K357" s="68">
        <v>132.69999999999999</v>
      </c>
      <c r="L357" s="68">
        <v>139.19999999999999</v>
      </c>
      <c r="M357" s="68">
        <v>145.6</v>
      </c>
      <c r="N357" s="68">
        <v>152</v>
      </c>
      <c r="O357" s="68">
        <v>158.4</v>
      </c>
    </row>
    <row r="358" spans="1:15">
      <c r="A358" s="69">
        <v>122</v>
      </c>
      <c r="B358" s="68">
        <v>119.3</v>
      </c>
      <c r="C358" s="68">
        <v>125.8</v>
      </c>
      <c r="D358" s="68">
        <v>132.19999999999999</v>
      </c>
      <c r="E358" s="68">
        <v>138.6</v>
      </c>
      <c r="F358" s="68">
        <v>145.1</v>
      </c>
      <c r="G358" s="68">
        <v>151.5</v>
      </c>
      <c r="H358" s="68">
        <v>157.9</v>
      </c>
      <c r="I358" s="68">
        <v>120.4</v>
      </c>
      <c r="J358" s="68">
        <v>126.8</v>
      </c>
      <c r="K358" s="68">
        <v>133.19999999999999</v>
      </c>
      <c r="L358" s="68">
        <v>139.69999999999999</v>
      </c>
      <c r="M358" s="68">
        <v>146.1</v>
      </c>
      <c r="N358" s="68">
        <v>152.6</v>
      </c>
      <c r="O358" s="68">
        <v>159</v>
      </c>
    </row>
    <row r="359" spans="1:15">
      <c r="A359" s="69">
        <v>123</v>
      </c>
      <c r="B359" s="68">
        <v>119.7</v>
      </c>
      <c r="C359" s="68">
        <v>126.2</v>
      </c>
      <c r="D359" s="68">
        <v>132.6</v>
      </c>
      <c r="E359" s="68">
        <v>139.1</v>
      </c>
      <c r="F359" s="68">
        <v>145.5</v>
      </c>
      <c r="G359" s="68">
        <v>152</v>
      </c>
      <c r="H359" s="68">
        <v>158.5</v>
      </c>
      <c r="I359" s="68">
        <v>120.8</v>
      </c>
      <c r="J359" s="68">
        <v>127.3</v>
      </c>
      <c r="K359" s="68">
        <v>133.69999999999999</v>
      </c>
      <c r="L359" s="68">
        <v>140.19999999999999</v>
      </c>
      <c r="M359" s="68">
        <v>146.69999999999999</v>
      </c>
      <c r="N359" s="68">
        <v>153.1</v>
      </c>
      <c r="O359" s="68">
        <v>159.6</v>
      </c>
    </row>
    <row r="360" spans="1:15">
      <c r="A360" s="69">
        <v>124</v>
      </c>
      <c r="B360" s="68">
        <v>120</v>
      </c>
      <c r="C360" s="68">
        <v>126.5</v>
      </c>
      <c r="D360" s="68">
        <v>133</v>
      </c>
      <c r="E360" s="68">
        <v>139.5</v>
      </c>
      <c r="F360" s="68">
        <v>146</v>
      </c>
      <c r="G360" s="68">
        <v>152.5</v>
      </c>
      <c r="H360" s="68">
        <v>159</v>
      </c>
      <c r="I360" s="68">
        <v>121.3</v>
      </c>
      <c r="J360" s="68">
        <v>127.8</v>
      </c>
      <c r="K360" s="68">
        <v>134.19999999999999</v>
      </c>
      <c r="L360" s="68">
        <v>140.69999999999999</v>
      </c>
      <c r="M360" s="68">
        <v>147.19999999999999</v>
      </c>
      <c r="N360" s="68">
        <v>153.69999999999999</v>
      </c>
      <c r="O360" s="68">
        <v>160.19999999999999</v>
      </c>
    </row>
    <row r="361" spans="1:15">
      <c r="A361" s="69">
        <v>125</v>
      </c>
      <c r="B361" s="68">
        <v>120.4</v>
      </c>
      <c r="C361" s="68">
        <v>126.9</v>
      </c>
      <c r="D361" s="68">
        <v>133.4</v>
      </c>
      <c r="E361" s="68">
        <v>140</v>
      </c>
      <c r="F361" s="68">
        <v>146.5</v>
      </c>
      <c r="G361" s="68">
        <v>153</v>
      </c>
      <c r="H361" s="68">
        <v>159.5</v>
      </c>
      <c r="I361" s="68">
        <v>121.7</v>
      </c>
      <c r="J361" s="68">
        <v>128.19999999999999</v>
      </c>
      <c r="K361" s="68">
        <v>134.80000000000001</v>
      </c>
      <c r="L361" s="68">
        <v>141.30000000000001</v>
      </c>
      <c r="M361" s="68">
        <v>147.80000000000001</v>
      </c>
      <c r="N361" s="68">
        <v>154.30000000000001</v>
      </c>
      <c r="O361" s="68">
        <v>160.80000000000001</v>
      </c>
    </row>
    <row r="362" spans="1:15">
      <c r="A362" s="69">
        <v>126</v>
      </c>
      <c r="B362" s="68">
        <v>120.7</v>
      </c>
      <c r="C362" s="68">
        <v>127.3</v>
      </c>
      <c r="D362" s="68">
        <v>133.80000000000001</v>
      </c>
      <c r="E362" s="68">
        <v>140.4</v>
      </c>
      <c r="F362" s="68">
        <v>146.9</v>
      </c>
      <c r="G362" s="68">
        <v>153.5</v>
      </c>
      <c r="H362" s="68">
        <v>160.1</v>
      </c>
      <c r="I362" s="68">
        <v>122.2</v>
      </c>
      <c r="J362" s="68">
        <v>128.69999999999999</v>
      </c>
      <c r="K362" s="68">
        <v>135.30000000000001</v>
      </c>
      <c r="L362" s="68">
        <v>141.80000000000001</v>
      </c>
      <c r="M362" s="68">
        <v>148.30000000000001</v>
      </c>
      <c r="N362" s="68">
        <v>154.80000000000001</v>
      </c>
      <c r="O362" s="68">
        <v>161.4</v>
      </c>
    </row>
    <row r="363" spans="1:15">
      <c r="A363" s="69">
        <v>127</v>
      </c>
      <c r="B363" s="68">
        <v>121.1</v>
      </c>
      <c r="C363" s="68">
        <v>127.7</v>
      </c>
      <c r="D363" s="68">
        <v>134.30000000000001</v>
      </c>
      <c r="E363" s="68">
        <v>140.80000000000001</v>
      </c>
      <c r="F363" s="68">
        <v>147.4</v>
      </c>
      <c r="G363" s="68">
        <v>154</v>
      </c>
      <c r="H363" s="68">
        <v>160.6</v>
      </c>
      <c r="I363" s="68">
        <v>122.7</v>
      </c>
      <c r="J363" s="68">
        <v>129.19999999999999</v>
      </c>
      <c r="K363" s="68">
        <v>135.80000000000001</v>
      </c>
      <c r="L363" s="68">
        <v>142.30000000000001</v>
      </c>
      <c r="M363" s="68">
        <v>148.9</v>
      </c>
      <c r="N363" s="68">
        <v>155.4</v>
      </c>
      <c r="O363" s="68">
        <v>162</v>
      </c>
    </row>
    <row r="364" spans="1:15">
      <c r="A364" s="69">
        <v>128</v>
      </c>
      <c r="B364" s="68">
        <v>121.4</v>
      </c>
      <c r="C364" s="68">
        <v>128.1</v>
      </c>
      <c r="D364" s="68">
        <v>134.69999999999999</v>
      </c>
      <c r="E364" s="68">
        <v>141.30000000000001</v>
      </c>
      <c r="F364" s="68">
        <v>147.9</v>
      </c>
      <c r="G364" s="68">
        <v>154.5</v>
      </c>
      <c r="H364" s="68">
        <v>161.1</v>
      </c>
      <c r="I364" s="68">
        <v>123.2</v>
      </c>
      <c r="J364" s="68">
        <v>129.69999999999999</v>
      </c>
      <c r="K364" s="68">
        <v>136.30000000000001</v>
      </c>
      <c r="L364" s="68">
        <v>142.9</v>
      </c>
      <c r="M364" s="68">
        <v>149.4</v>
      </c>
      <c r="N364" s="68">
        <v>156</v>
      </c>
      <c r="O364" s="68">
        <v>162.6</v>
      </c>
    </row>
    <row r="365" spans="1:15">
      <c r="A365" s="69">
        <v>129</v>
      </c>
      <c r="B365" s="68">
        <v>121.8</v>
      </c>
      <c r="C365" s="68">
        <v>128.5</v>
      </c>
      <c r="D365" s="68">
        <v>135.1</v>
      </c>
      <c r="E365" s="68">
        <v>141.69999999999999</v>
      </c>
      <c r="F365" s="68">
        <v>148.4</v>
      </c>
      <c r="G365" s="68">
        <v>155</v>
      </c>
      <c r="H365" s="68">
        <v>161.69999999999999</v>
      </c>
      <c r="I365" s="68">
        <v>123.6</v>
      </c>
      <c r="J365" s="68">
        <v>130.19999999999999</v>
      </c>
      <c r="K365" s="68">
        <v>136.80000000000001</v>
      </c>
      <c r="L365" s="68">
        <v>143.4</v>
      </c>
      <c r="M365" s="68">
        <v>150</v>
      </c>
      <c r="N365" s="68">
        <v>156.6</v>
      </c>
      <c r="O365" s="68">
        <v>163.1</v>
      </c>
    </row>
    <row r="366" spans="1:15">
      <c r="A366" s="69">
        <v>130</v>
      </c>
      <c r="B366" s="68">
        <v>122.2</v>
      </c>
      <c r="C366" s="68">
        <v>128.80000000000001</v>
      </c>
      <c r="D366" s="68">
        <v>135.5</v>
      </c>
      <c r="E366" s="68">
        <v>142.19999999999999</v>
      </c>
      <c r="F366" s="68">
        <v>148.9</v>
      </c>
      <c r="G366" s="68">
        <v>155.5</v>
      </c>
      <c r="H366" s="68">
        <v>162.19999999999999</v>
      </c>
      <c r="I366" s="68">
        <v>124.1</v>
      </c>
      <c r="J366" s="68">
        <v>130.69999999999999</v>
      </c>
      <c r="K366" s="68">
        <v>137.30000000000001</v>
      </c>
      <c r="L366" s="68">
        <v>143.9</v>
      </c>
      <c r="M366" s="68">
        <v>150.5</v>
      </c>
      <c r="N366" s="68">
        <v>157.1</v>
      </c>
      <c r="O366" s="68">
        <v>163.69999999999999</v>
      </c>
    </row>
    <row r="367" spans="1:15">
      <c r="A367" s="69">
        <v>131</v>
      </c>
      <c r="B367" s="68">
        <v>122.5</v>
      </c>
      <c r="C367" s="68">
        <v>129.19999999999999</v>
      </c>
      <c r="D367" s="68">
        <v>135.9</v>
      </c>
      <c r="E367" s="68">
        <v>142.69999999999999</v>
      </c>
      <c r="F367" s="68">
        <v>149.4</v>
      </c>
      <c r="G367" s="68">
        <v>156.1</v>
      </c>
      <c r="H367" s="68">
        <v>162.80000000000001</v>
      </c>
      <c r="I367" s="68">
        <v>124.6</v>
      </c>
      <c r="J367" s="68">
        <v>131.19999999999999</v>
      </c>
      <c r="K367" s="68">
        <v>137.80000000000001</v>
      </c>
      <c r="L367" s="68">
        <v>144.5</v>
      </c>
      <c r="M367" s="68">
        <v>151.1</v>
      </c>
      <c r="N367" s="68">
        <v>157.69999999999999</v>
      </c>
      <c r="O367" s="68">
        <v>164.3</v>
      </c>
    </row>
    <row r="368" spans="1:15">
      <c r="A368" s="69">
        <v>132</v>
      </c>
      <c r="B368" s="68">
        <v>122.9</v>
      </c>
      <c r="C368" s="68">
        <v>129.69999999999999</v>
      </c>
      <c r="D368" s="68">
        <v>136.4</v>
      </c>
      <c r="E368" s="68">
        <v>143.1</v>
      </c>
      <c r="F368" s="68">
        <v>149.80000000000001</v>
      </c>
      <c r="G368" s="68">
        <v>156.6</v>
      </c>
      <c r="H368" s="68">
        <v>163.30000000000001</v>
      </c>
      <c r="I368" s="68">
        <v>125.1</v>
      </c>
      <c r="J368" s="68">
        <v>131.69999999999999</v>
      </c>
      <c r="K368" s="68">
        <v>138.30000000000001</v>
      </c>
      <c r="L368" s="68">
        <v>145</v>
      </c>
      <c r="M368" s="68">
        <v>151.6</v>
      </c>
      <c r="N368" s="68">
        <v>158.30000000000001</v>
      </c>
      <c r="O368" s="68">
        <v>164.9</v>
      </c>
    </row>
    <row r="369" spans="1:15">
      <c r="A369" s="69">
        <v>133</v>
      </c>
      <c r="B369" s="68">
        <v>123.3</v>
      </c>
      <c r="C369" s="68">
        <v>130.1</v>
      </c>
      <c r="D369" s="68">
        <v>136.80000000000001</v>
      </c>
      <c r="E369" s="68">
        <v>143.6</v>
      </c>
      <c r="F369" s="68">
        <v>150.30000000000001</v>
      </c>
      <c r="G369" s="68">
        <v>157.1</v>
      </c>
      <c r="H369" s="68">
        <v>163.9</v>
      </c>
      <c r="I369" s="68">
        <v>125.5</v>
      </c>
      <c r="J369" s="68">
        <v>132.19999999999999</v>
      </c>
      <c r="K369" s="68">
        <v>138.9</v>
      </c>
      <c r="L369" s="68">
        <v>145.5</v>
      </c>
      <c r="M369" s="68">
        <v>152.19999999999999</v>
      </c>
      <c r="N369" s="68">
        <v>158.9</v>
      </c>
      <c r="O369" s="68">
        <v>165.5</v>
      </c>
    </row>
    <row r="370" spans="1:15">
      <c r="A370" s="69">
        <v>134</v>
      </c>
      <c r="B370" s="68">
        <v>123.7</v>
      </c>
      <c r="C370" s="68">
        <v>130.5</v>
      </c>
      <c r="D370" s="68">
        <v>137.30000000000001</v>
      </c>
      <c r="E370" s="68">
        <v>144.1</v>
      </c>
      <c r="F370" s="68">
        <v>150.80000000000001</v>
      </c>
      <c r="G370" s="68">
        <v>157.6</v>
      </c>
      <c r="H370" s="68">
        <v>164.4</v>
      </c>
      <c r="I370" s="68">
        <v>126</v>
      </c>
      <c r="J370" s="68">
        <v>132.69999999999999</v>
      </c>
      <c r="K370" s="68">
        <v>139.4</v>
      </c>
      <c r="L370" s="68">
        <v>146.1</v>
      </c>
      <c r="M370" s="68">
        <v>152.69999999999999</v>
      </c>
      <c r="N370" s="68">
        <v>159.4</v>
      </c>
      <c r="O370" s="68">
        <v>166.1</v>
      </c>
    </row>
    <row r="371" spans="1:15">
      <c r="A371" s="73">
        <v>135</v>
      </c>
      <c r="B371" s="72">
        <v>124.1</v>
      </c>
      <c r="C371" s="72">
        <v>130.9</v>
      </c>
      <c r="D371" s="72">
        <v>137.69999999999999</v>
      </c>
      <c r="E371" s="72">
        <v>144.5</v>
      </c>
      <c r="F371" s="72">
        <v>151.30000000000001</v>
      </c>
      <c r="G371" s="72">
        <v>158.19999999999999</v>
      </c>
      <c r="H371" s="72">
        <v>165</v>
      </c>
      <c r="I371" s="72">
        <v>126.5</v>
      </c>
      <c r="J371" s="72">
        <v>133.19999999999999</v>
      </c>
      <c r="K371" s="72">
        <v>139.9</v>
      </c>
      <c r="L371" s="72">
        <v>146.6</v>
      </c>
      <c r="M371" s="72">
        <v>153.30000000000001</v>
      </c>
      <c r="N371" s="72">
        <v>160</v>
      </c>
      <c r="O371" s="72">
        <v>166.7</v>
      </c>
    </row>
    <row r="372" spans="1:15">
      <c r="A372" s="71">
        <v>136</v>
      </c>
      <c r="B372" s="70">
        <v>124.5</v>
      </c>
      <c r="C372" s="70">
        <v>131.30000000000001</v>
      </c>
      <c r="D372" s="70">
        <v>138.19999999999999</v>
      </c>
      <c r="E372" s="70">
        <v>145</v>
      </c>
      <c r="F372" s="70">
        <v>151.9</v>
      </c>
      <c r="G372" s="70">
        <v>158.69999999999999</v>
      </c>
      <c r="H372" s="70">
        <v>165.6</v>
      </c>
      <c r="I372" s="70">
        <v>127</v>
      </c>
      <c r="J372" s="70">
        <v>133.69999999999999</v>
      </c>
      <c r="K372" s="70">
        <v>140.4</v>
      </c>
      <c r="L372" s="70">
        <v>147.1</v>
      </c>
      <c r="M372" s="70">
        <v>153.80000000000001</v>
      </c>
      <c r="N372" s="70">
        <v>160.6</v>
      </c>
      <c r="O372" s="70">
        <v>167.3</v>
      </c>
    </row>
    <row r="373" spans="1:15">
      <c r="A373" s="69">
        <v>137</v>
      </c>
      <c r="B373" s="68">
        <v>124.9</v>
      </c>
      <c r="C373" s="68">
        <v>131.69999999999999</v>
      </c>
      <c r="D373" s="68">
        <v>138.6</v>
      </c>
      <c r="E373" s="68">
        <v>145.5</v>
      </c>
      <c r="F373" s="68">
        <v>152.4</v>
      </c>
      <c r="G373" s="68">
        <v>159.30000000000001</v>
      </c>
      <c r="H373" s="68">
        <v>166.1</v>
      </c>
      <c r="I373" s="68">
        <v>127.4</v>
      </c>
      <c r="J373" s="68">
        <v>134.19999999999999</v>
      </c>
      <c r="K373" s="68">
        <v>140.9</v>
      </c>
      <c r="L373" s="68">
        <v>147.69999999999999</v>
      </c>
      <c r="M373" s="68">
        <v>154.4</v>
      </c>
      <c r="N373" s="68">
        <v>161.1</v>
      </c>
      <c r="O373" s="68">
        <v>167.9</v>
      </c>
    </row>
    <row r="374" spans="1:15">
      <c r="A374" s="69">
        <v>138</v>
      </c>
      <c r="B374" s="68">
        <v>125.3</v>
      </c>
      <c r="C374" s="68">
        <v>132.19999999999999</v>
      </c>
      <c r="D374" s="68">
        <v>139.1</v>
      </c>
      <c r="E374" s="68">
        <v>146</v>
      </c>
      <c r="F374" s="68">
        <v>152.9</v>
      </c>
      <c r="G374" s="68">
        <v>159.80000000000001</v>
      </c>
      <c r="H374" s="68">
        <v>166.7</v>
      </c>
      <c r="I374" s="68">
        <v>127.9</v>
      </c>
      <c r="J374" s="68">
        <v>134.69999999999999</v>
      </c>
      <c r="K374" s="68">
        <v>141.4</v>
      </c>
      <c r="L374" s="68">
        <v>148.19999999999999</v>
      </c>
      <c r="M374" s="68">
        <v>154.9</v>
      </c>
      <c r="N374" s="68">
        <v>161.69999999999999</v>
      </c>
      <c r="O374" s="68">
        <v>168.4</v>
      </c>
    </row>
    <row r="375" spans="1:15">
      <c r="A375" s="69">
        <v>139</v>
      </c>
      <c r="B375" s="68">
        <v>125.7</v>
      </c>
      <c r="C375" s="68">
        <v>132.6</v>
      </c>
      <c r="D375" s="68">
        <v>139.6</v>
      </c>
      <c r="E375" s="68">
        <v>146.5</v>
      </c>
      <c r="F375" s="68">
        <v>153.4</v>
      </c>
      <c r="G375" s="68">
        <v>160.4</v>
      </c>
      <c r="H375" s="68">
        <v>167.3</v>
      </c>
      <c r="I375" s="68">
        <v>128.4</v>
      </c>
      <c r="J375" s="68">
        <v>135.19999999999999</v>
      </c>
      <c r="K375" s="68">
        <v>141.9</v>
      </c>
      <c r="L375" s="68">
        <v>148.69999999999999</v>
      </c>
      <c r="M375" s="68">
        <v>155.5</v>
      </c>
      <c r="N375" s="68">
        <v>162.19999999999999</v>
      </c>
      <c r="O375" s="68">
        <v>169</v>
      </c>
    </row>
    <row r="376" spans="1:15">
      <c r="A376" s="69">
        <v>140</v>
      </c>
      <c r="B376" s="68">
        <v>126.1</v>
      </c>
      <c r="C376" s="68">
        <v>133.1</v>
      </c>
      <c r="D376" s="68">
        <v>140</v>
      </c>
      <c r="E376" s="68">
        <v>147</v>
      </c>
      <c r="F376" s="68">
        <v>154</v>
      </c>
      <c r="G376" s="68">
        <v>160.9</v>
      </c>
      <c r="H376" s="68">
        <v>167.9</v>
      </c>
      <c r="I376" s="68">
        <v>128.9</v>
      </c>
      <c r="J376" s="68">
        <v>135.69999999999999</v>
      </c>
      <c r="K376" s="68">
        <v>142.4</v>
      </c>
      <c r="L376" s="68">
        <v>149.19999999999999</v>
      </c>
      <c r="M376" s="68">
        <v>156</v>
      </c>
      <c r="N376" s="68">
        <v>162.80000000000001</v>
      </c>
      <c r="O376" s="68">
        <v>169.6</v>
      </c>
    </row>
    <row r="377" spans="1:15">
      <c r="A377" s="69">
        <v>141</v>
      </c>
      <c r="B377" s="68">
        <v>126.5</v>
      </c>
      <c r="C377" s="68">
        <v>133.5</v>
      </c>
      <c r="D377" s="68">
        <v>140.5</v>
      </c>
      <c r="E377" s="68">
        <v>147.5</v>
      </c>
      <c r="F377" s="68">
        <v>154.5</v>
      </c>
      <c r="G377" s="68">
        <v>161.5</v>
      </c>
      <c r="H377" s="68">
        <v>168.5</v>
      </c>
      <c r="I377" s="68">
        <v>129.30000000000001</v>
      </c>
      <c r="J377" s="68">
        <v>136.1</v>
      </c>
      <c r="K377" s="68">
        <v>142.9</v>
      </c>
      <c r="L377" s="68">
        <v>149.69999999999999</v>
      </c>
      <c r="M377" s="68">
        <v>156.5</v>
      </c>
      <c r="N377" s="68">
        <v>163.30000000000001</v>
      </c>
      <c r="O377" s="68">
        <v>170.1</v>
      </c>
    </row>
    <row r="378" spans="1:15">
      <c r="A378" s="69">
        <v>142</v>
      </c>
      <c r="B378" s="68">
        <v>126.9</v>
      </c>
      <c r="C378" s="68">
        <v>134</v>
      </c>
      <c r="D378" s="68">
        <v>141</v>
      </c>
      <c r="E378" s="68">
        <v>148</v>
      </c>
      <c r="F378" s="68">
        <v>155</v>
      </c>
      <c r="G378" s="68">
        <v>162.1</v>
      </c>
      <c r="H378" s="68">
        <v>169.1</v>
      </c>
      <c r="I378" s="68">
        <v>129.80000000000001</v>
      </c>
      <c r="J378" s="68">
        <v>136.6</v>
      </c>
      <c r="K378" s="68">
        <v>143.4</v>
      </c>
      <c r="L378" s="68">
        <v>150.19999999999999</v>
      </c>
      <c r="M378" s="68">
        <v>157.1</v>
      </c>
      <c r="N378" s="68">
        <v>163.9</v>
      </c>
      <c r="O378" s="68">
        <v>170.7</v>
      </c>
    </row>
    <row r="379" spans="1:15">
      <c r="A379" s="69">
        <v>143</v>
      </c>
      <c r="B379" s="68">
        <v>127.4</v>
      </c>
      <c r="C379" s="68">
        <v>134.4</v>
      </c>
      <c r="D379" s="68">
        <v>141.5</v>
      </c>
      <c r="E379" s="68">
        <v>148.5</v>
      </c>
      <c r="F379" s="68">
        <v>155.6</v>
      </c>
      <c r="G379" s="68">
        <v>162.69999999999999</v>
      </c>
      <c r="H379" s="68">
        <v>169.7</v>
      </c>
      <c r="I379" s="68">
        <v>130.30000000000001</v>
      </c>
      <c r="J379" s="68">
        <v>137.1</v>
      </c>
      <c r="K379" s="68">
        <v>143.9</v>
      </c>
      <c r="L379" s="68">
        <v>150.69999999999999</v>
      </c>
      <c r="M379" s="68">
        <v>157.6</v>
      </c>
      <c r="N379" s="68">
        <v>164.4</v>
      </c>
      <c r="O379" s="68">
        <v>171.2</v>
      </c>
    </row>
    <row r="380" spans="1:15">
      <c r="A380" s="69">
        <v>144</v>
      </c>
      <c r="B380" s="68">
        <v>127.8</v>
      </c>
      <c r="C380" s="68">
        <v>134.9</v>
      </c>
      <c r="D380" s="68">
        <v>142</v>
      </c>
      <c r="E380" s="68">
        <v>149.1</v>
      </c>
      <c r="F380" s="68">
        <v>156.19999999999999</v>
      </c>
      <c r="G380" s="68">
        <v>163.30000000000001</v>
      </c>
      <c r="H380" s="68">
        <v>170.3</v>
      </c>
      <c r="I380" s="68">
        <v>130.69999999999999</v>
      </c>
      <c r="J380" s="68">
        <v>137.6</v>
      </c>
      <c r="K380" s="68">
        <v>144.4</v>
      </c>
      <c r="L380" s="68">
        <v>151.19999999999999</v>
      </c>
      <c r="M380" s="68">
        <v>158.1</v>
      </c>
      <c r="N380" s="68">
        <v>164.9</v>
      </c>
      <c r="O380" s="68">
        <v>171.8</v>
      </c>
    </row>
    <row r="381" spans="1:15">
      <c r="A381" s="69">
        <v>145</v>
      </c>
      <c r="B381" s="68">
        <v>128.30000000000001</v>
      </c>
      <c r="C381" s="68">
        <v>135.4</v>
      </c>
      <c r="D381" s="68">
        <v>142.5</v>
      </c>
      <c r="E381" s="68">
        <v>149.6</v>
      </c>
      <c r="F381" s="68">
        <v>156.69999999999999</v>
      </c>
      <c r="G381" s="68">
        <v>163.9</v>
      </c>
      <c r="H381" s="68">
        <v>171</v>
      </c>
      <c r="I381" s="68">
        <v>131.19999999999999</v>
      </c>
      <c r="J381" s="68">
        <v>138</v>
      </c>
      <c r="K381" s="68">
        <v>144.9</v>
      </c>
      <c r="L381" s="68">
        <v>151.69999999999999</v>
      </c>
      <c r="M381" s="68">
        <v>158.6</v>
      </c>
      <c r="N381" s="68">
        <v>165.4</v>
      </c>
      <c r="O381" s="68">
        <v>172.3</v>
      </c>
    </row>
    <row r="382" spans="1:15">
      <c r="A382" s="69">
        <v>146</v>
      </c>
      <c r="B382" s="68">
        <v>128.69999999999999</v>
      </c>
      <c r="C382" s="68">
        <v>135.9</v>
      </c>
      <c r="D382" s="68">
        <v>143</v>
      </c>
      <c r="E382" s="68">
        <v>150.19999999999999</v>
      </c>
      <c r="F382" s="68">
        <v>157.30000000000001</v>
      </c>
      <c r="G382" s="68">
        <v>164.5</v>
      </c>
      <c r="H382" s="68">
        <v>171.6</v>
      </c>
      <c r="I382" s="68">
        <v>131.6</v>
      </c>
      <c r="J382" s="68">
        <v>138.5</v>
      </c>
      <c r="K382" s="68">
        <v>145.30000000000001</v>
      </c>
      <c r="L382" s="68">
        <v>152.19999999999999</v>
      </c>
      <c r="M382" s="68">
        <v>159.1</v>
      </c>
      <c r="N382" s="68">
        <v>165.9</v>
      </c>
      <c r="O382" s="68">
        <v>172.8</v>
      </c>
    </row>
    <row r="383" spans="1:15">
      <c r="A383" s="69">
        <v>147</v>
      </c>
      <c r="B383" s="68">
        <v>129.19999999999999</v>
      </c>
      <c r="C383" s="68">
        <v>136.4</v>
      </c>
      <c r="D383" s="68">
        <v>143.6</v>
      </c>
      <c r="E383" s="68">
        <v>150.69999999999999</v>
      </c>
      <c r="F383" s="68">
        <v>157.9</v>
      </c>
      <c r="G383" s="68">
        <v>165.1</v>
      </c>
      <c r="H383" s="68">
        <v>172.2</v>
      </c>
      <c r="I383" s="68">
        <v>132</v>
      </c>
      <c r="J383" s="68">
        <v>138.9</v>
      </c>
      <c r="K383" s="68">
        <v>145.80000000000001</v>
      </c>
      <c r="L383" s="68">
        <v>152.69999999999999</v>
      </c>
      <c r="M383" s="68">
        <v>159.5</v>
      </c>
      <c r="N383" s="68">
        <v>166.4</v>
      </c>
      <c r="O383" s="68">
        <v>173.3</v>
      </c>
    </row>
    <row r="384" spans="1:15">
      <c r="A384" s="69">
        <v>148</v>
      </c>
      <c r="B384" s="68">
        <v>129.69999999999999</v>
      </c>
      <c r="C384" s="68">
        <v>136.9</v>
      </c>
      <c r="D384" s="68">
        <v>144.1</v>
      </c>
      <c r="E384" s="68">
        <v>151.30000000000001</v>
      </c>
      <c r="F384" s="68">
        <v>158.5</v>
      </c>
      <c r="G384" s="68">
        <v>165.7</v>
      </c>
      <c r="H384" s="68">
        <v>172.9</v>
      </c>
      <c r="I384" s="68">
        <v>132.5</v>
      </c>
      <c r="J384" s="68">
        <v>139.30000000000001</v>
      </c>
      <c r="K384" s="68">
        <v>146.19999999999999</v>
      </c>
      <c r="L384" s="68">
        <v>153.1</v>
      </c>
      <c r="M384" s="68">
        <v>160</v>
      </c>
      <c r="N384" s="68">
        <v>166.9</v>
      </c>
      <c r="O384" s="68">
        <v>173.8</v>
      </c>
    </row>
    <row r="385" spans="1:15">
      <c r="A385" s="69">
        <v>149</v>
      </c>
      <c r="B385" s="68">
        <v>130.19999999999999</v>
      </c>
      <c r="C385" s="68">
        <v>137.4</v>
      </c>
      <c r="D385" s="68">
        <v>144.6</v>
      </c>
      <c r="E385" s="68">
        <v>151.9</v>
      </c>
      <c r="F385" s="68">
        <v>159.1</v>
      </c>
      <c r="G385" s="68">
        <v>166.3</v>
      </c>
      <c r="H385" s="68">
        <v>173.6</v>
      </c>
      <c r="I385" s="68">
        <v>132.9</v>
      </c>
      <c r="J385" s="68">
        <v>139.80000000000001</v>
      </c>
      <c r="K385" s="68">
        <v>146.69999999999999</v>
      </c>
      <c r="L385" s="68">
        <v>153.6</v>
      </c>
      <c r="M385" s="68">
        <v>160.5</v>
      </c>
      <c r="N385" s="68">
        <v>167.4</v>
      </c>
      <c r="O385" s="68">
        <v>174.3</v>
      </c>
    </row>
    <row r="386" spans="1:15">
      <c r="A386" s="69">
        <v>150</v>
      </c>
      <c r="B386" s="68">
        <v>130.69999999999999</v>
      </c>
      <c r="C386" s="68">
        <v>137.9</v>
      </c>
      <c r="D386" s="68">
        <v>145.19999999999999</v>
      </c>
      <c r="E386" s="68">
        <v>152.4</v>
      </c>
      <c r="F386" s="68">
        <v>159.69999999999999</v>
      </c>
      <c r="G386" s="68">
        <v>167</v>
      </c>
      <c r="H386" s="68">
        <v>174.2</v>
      </c>
      <c r="I386" s="68">
        <v>133.30000000000001</v>
      </c>
      <c r="J386" s="68">
        <v>140.19999999999999</v>
      </c>
      <c r="K386" s="68">
        <v>147.1</v>
      </c>
      <c r="L386" s="68">
        <v>154</v>
      </c>
      <c r="M386" s="68">
        <v>160.9</v>
      </c>
      <c r="N386" s="68">
        <v>167.8</v>
      </c>
      <c r="O386" s="68">
        <v>174.7</v>
      </c>
    </row>
    <row r="387" spans="1:15">
      <c r="A387" s="69">
        <v>151</v>
      </c>
      <c r="B387" s="68">
        <v>131.19999999999999</v>
      </c>
      <c r="C387" s="68">
        <v>138.5</v>
      </c>
      <c r="D387" s="68">
        <v>145.69999999999999</v>
      </c>
      <c r="E387" s="68">
        <v>153</v>
      </c>
      <c r="F387" s="68">
        <v>160.30000000000001</v>
      </c>
      <c r="G387" s="68">
        <v>167.6</v>
      </c>
      <c r="H387" s="68">
        <v>174.9</v>
      </c>
      <c r="I387" s="68">
        <v>133.69999999999999</v>
      </c>
      <c r="J387" s="68">
        <v>140.6</v>
      </c>
      <c r="K387" s="68">
        <v>147.5</v>
      </c>
      <c r="L387" s="68">
        <v>154.4</v>
      </c>
      <c r="M387" s="68">
        <v>161.30000000000001</v>
      </c>
      <c r="N387" s="68">
        <v>168.3</v>
      </c>
      <c r="O387" s="68">
        <v>175.2</v>
      </c>
    </row>
    <row r="388" spans="1:15">
      <c r="A388" s="69">
        <v>152</v>
      </c>
      <c r="B388" s="68">
        <v>131.69999999999999</v>
      </c>
      <c r="C388" s="68">
        <v>139</v>
      </c>
      <c r="D388" s="68">
        <v>146.30000000000001</v>
      </c>
      <c r="E388" s="68">
        <v>153.6</v>
      </c>
      <c r="F388" s="68">
        <v>160.9</v>
      </c>
      <c r="G388" s="68">
        <v>168.3</v>
      </c>
      <c r="H388" s="68">
        <v>175.6</v>
      </c>
      <c r="I388" s="68">
        <v>134.1</v>
      </c>
      <c r="J388" s="68">
        <v>141</v>
      </c>
      <c r="K388" s="68">
        <v>147.9</v>
      </c>
      <c r="L388" s="68">
        <v>154.80000000000001</v>
      </c>
      <c r="M388" s="68">
        <v>161.80000000000001</v>
      </c>
      <c r="N388" s="68">
        <v>168.7</v>
      </c>
      <c r="O388" s="68">
        <v>175.6</v>
      </c>
    </row>
    <row r="389" spans="1:15">
      <c r="A389" s="69">
        <v>153</v>
      </c>
      <c r="B389" s="68">
        <v>132.19999999999999</v>
      </c>
      <c r="C389" s="68">
        <v>139.5</v>
      </c>
      <c r="D389" s="68">
        <v>146.9</v>
      </c>
      <c r="E389" s="68">
        <v>154.19999999999999</v>
      </c>
      <c r="F389" s="68">
        <v>161.6</v>
      </c>
      <c r="G389" s="68">
        <v>168.9</v>
      </c>
      <c r="H389" s="68">
        <v>176.3</v>
      </c>
      <c r="I389" s="68">
        <v>134.5</v>
      </c>
      <c r="J389" s="68">
        <v>141.4</v>
      </c>
      <c r="K389" s="68">
        <v>148.30000000000001</v>
      </c>
      <c r="L389" s="68">
        <v>155.19999999999999</v>
      </c>
      <c r="M389" s="68">
        <v>162.19999999999999</v>
      </c>
      <c r="N389" s="68">
        <v>169.1</v>
      </c>
      <c r="O389" s="68">
        <v>176</v>
      </c>
    </row>
    <row r="390" spans="1:15">
      <c r="A390" s="69">
        <v>154</v>
      </c>
      <c r="B390" s="68">
        <v>132.69999999999999</v>
      </c>
      <c r="C390" s="68">
        <v>140.1</v>
      </c>
      <c r="D390" s="68">
        <v>147.5</v>
      </c>
      <c r="E390" s="68">
        <v>154.80000000000001</v>
      </c>
      <c r="F390" s="68">
        <v>162.19999999999999</v>
      </c>
      <c r="G390" s="68">
        <v>169.6</v>
      </c>
      <c r="H390" s="68">
        <v>176.9</v>
      </c>
      <c r="I390" s="68">
        <v>134.80000000000001</v>
      </c>
      <c r="J390" s="68">
        <v>141.80000000000001</v>
      </c>
      <c r="K390" s="68">
        <v>148.69999999999999</v>
      </c>
      <c r="L390" s="68">
        <v>155.6</v>
      </c>
      <c r="M390" s="68">
        <v>162.6</v>
      </c>
      <c r="N390" s="68">
        <v>169.5</v>
      </c>
      <c r="O390" s="68">
        <v>176.4</v>
      </c>
    </row>
    <row r="391" spans="1:15">
      <c r="A391" s="69">
        <v>155</v>
      </c>
      <c r="B391" s="68">
        <v>133.19999999999999</v>
      </c>
      <c r="C391" s="68">
        <v>140.6</v>
      </c>
      <c r="D391" s="68">
        <v>148</v>
      </c>
      <c r="E391" s="68">
        <v>155.4</v>
      </c>
      <c r="F391" s="68">
        <v>162.80000000000001</v>
      </c>
      <c r="G391" s="68">
        <v>170.2</v>
      </c>
      <c r="H391" s="68">
        <v>177.6</v>
      </c>
      <c r="I391" s="68">
        <v>135.19999999999999</v>
      </c>
      <c r="J391" s="68">
        <v>142.1</v>
      </c>
      <c r="K391" s="68">
        <v>149.1</v>
      </c>
      <c r="L391" s="68">
        <v>156</v>
      </c>
      <c r="M391" s="68">
        <v>162.9</v>
      </c>
      <c r="N391" s="68">
        <v>169.9</v>
      </c>
      <c r="O391" s="68">
        <v>176.8</v>
      </c>
    </row>
    <row r="392" spans="1:15">
      <c r="A392" s="69">
        <v>156</v>
      </c>
      <c r="B392" s="68">
        <v>133.80000000000001</v>
      </c>
      <c r="C392" s="68">
        <v>141.19999999999999</v>
      </c>
      <c r="D392" s="68">
        <v>148.6</v>
      </c>
      <c r="E392" s="68">
        <v>156</v>
      </c>
      <c r="F392" s="68">
        <v>163.5</v>
      </c>
      <c r="G392" s="68">
        <v>170.9</v>
      </c>
      <c r="H392" s="68">
        <v>178.3</v>
      </c>
      <c r="I392" s="68">
        <v>135.6</v>
      </c>
      <c r="J392" s="68">
        <v>142.5</v>
      </c>
      <c r="K392" s="68">
        <v>149.4</v>
      </c>
      <c r="L392" s="68">
        <v>156.4</v>
      </c>
      <c r="M392" s="68">
        <v>163.30000000000001</v>
      </c>
      <c r="N392" s="68">
        <v>170.3</v>
      </c>
      <c r="O392" s="68">
        <v>177.2</v>
      </c>
    </row>
    <row r="393" spans="1:15">
      <c r="A393" s="69">
        <v>157</v>
      </c>
      <c r="B393" s="68">
        <v>134.30000000000001</v>
      </c>
      <c r="C393" s="68">
        <v>141.69999999999999</v>
      </c>
      <c r="D393" s="68">
        <v>149.19999999999999</v>
      </c>
      <c r="E393" s="68">
        <v>156.69999999999999</v>
      </c>
      <c r="F393" s="68">
        <v>164.1</v>
      </c>
      <c r="G393" s="68">
        <v>171.6</v>
      </c>
      <c r="H393" s="68">
        <v>179</v>
      </c>
      <c r="I393" s="68">
        <v>135.9</v>
      </c>
      <c r="J393" s="68">
        <v>142.80000000000001</v>
      </c>
      <c r="K393" s="68">
        <v>149.80000000000001</v>
      </c>
      <c r="L393" s="68">
        <v>156.69999999999999</v>
      </c>
      <c r="M393" s="68">
        <v>163.69999999999999</v>
      </c>
      <c r="N393" s="68">
        <v>170.6</v>
      </c>
      <c r="O393" s="68">
        <v>177.6</v>
      </c>
    </row>
    <row r="394" spans="1:15">
      <c r="A394" s="69">
        <v>158</v>
      </c>
      <c r="B394" s="68">
        <v>134.80000000000001</v>
      </c>
      <c r="C394" s="68">
        <v>142.30000000000001</v>
      </c>
      <c r="D394" s="68">
        <v>149.80000000000001</v>
      </c>
      <c r="E394" s="68">
        <v>157.30000000000001</v>
      </c>
      <c r="F394" s="68">
        <v>164.7</v>
      </c>
      <c r="G394" s="68">
        <v>172.2</v>
      </c>
      <c r="H394" s="68">
        <v>179.7</v>
      </c>
      <c r="I394" s="68">
        <v>136.19999999999999</v>
      </c>
      <c r="J394" s="68">
        <v>143.19999999999999</v>
      </c>
      <c r="K394" s="68">
        <v>150.1</v>
      </c>
      <c r="L394" s="68">
        <v>157.1</v>
      </c>
      <c r="M394" s="68">
        <v>164</v>
      </c>
      <c r="N394" s="68">
        <v>171</v>
      </c>
      <c r="O394" s="68">
        <v>177.9</v>
      </c>
    </row>
    <row r="395" spans="1:15">
      <c r="A395" s="73">
        <v>159</v>
      </c>
      <c r="B395" s="72">
        <v>135.4</v>
      </c>
      <c r="C395" s="72">
        <v>142.9</v>
      </c>
      <c r="D395" s="72">
        <v>150.4</v>
      </c>
      <c r="E395" s="72">
        <v>157.9</v>
      </c>
      <c r="F395" s="72">
        <v>165.4</v>
      </c>
      <c r="G395" s="72">
        <v>172.9</v>
      </c>
      <c r="H395" s="72">
        <v>180.4</v>
      </c>
      <c r="I395" s="72">
        <v>136.5</v>
      </c>
      <c r="J395" s="72">
        <v>143.5</v>
      </c>
      <c r="K395" s="72">
        <v>150.4</v>
      </c>
      <c r="L395" s="72">
        <v>157.4</v>
      </c>
      <c r="M395" s="72">
        <v>164.3</v>
      </c>
      <c r="N395" s="72">
        <v>171.3</v>
      </c>
      <c r="O395" s="72">
        <v>178.2</v>
      </c>
    </row>
    <row r="396" spans="1:15">
      <c r="A396" s="71">
        <v>160</v>
      </c>
      <c r="B396" s="70">
        <v>135.9</v>
      </c>
      <c r="C396" s="70">
        <v>143.4</v>
      </c>
      <c r="D396" s="70">
        <v>151</v>
      </c>
      <c r="E396" s="70">
        <v>158.5</v>
      </c>
      <c r="F396" s="70">
        <v>166</v>
      </c>
      <c r="G396" s="70">
        <v>173.5</v>
      </c>
      <c r="H396" s="70">
        <v>181.1</v>
      </c>
      <c r="I396" s="70">
        <v>136.9</v>
      </c>
      <c r="J396" s="70">
        <v>143.80000000000001</v>
      </c>
      <c r="K396" s="70">
        <v>150.80000000000001</v>
      </c>
      <c r="L396" s="70">
        <v>157.69999999999999</v>
      </c>
      <c r="M396" s="70">
        <v>164.7</v>
      </c>
      <c r="N396" s="70">
        <v>171.6</v>
      </c>
      <c r="O396" s="70">
        <v>178.6</v>
      </c>
    </row>
    <row r="397" spans="1:15">
      <c r="A397" s="69">
        <v>161</v>
      </c>
      <c r="B397" s="68">
        <v>136.4</v>
      </c>
      <c r="C397" s="68">
        <v>144</v>
      </c>
      <c r="D397" s="68">
        <v>151.5</v>
      </c>
      <c r="E397" s="68">
        <v>159.1</v>
      </c>
      <c r="F397" s="68">
        <v>166.6</v>
      </c>
      <c r="G397" s="68">
        <v>174.2</v>
      </c>
      <c r="H397" s="68">
        <v>181.8</v>
      </c>
      <c r="I397" s="68">
        <v>137.19999999999999</v>
      </c>
      <c r="J397" s="68">
        <v>144.1</v>
      </c>
      <c r="K397" s="68">
        <v>151.1</v>
      </c>
      <c r="L397" s="68">
        <v>158</v>
      </c>
      <c r="M397" s="68">
        <v>165</v>
      </c>
      <c r="N397" s="68">
        <v>171.9</v>
      </c>
      <c r="O397" s="68">
        <v>178.9</v>
      </c>
    </row>
    <row r="398" spans="1:15">
      <c r="A398" s="69">
        <v>162</v>
      </c>
      <c r="B398" s="68">
        <v>137</v>
      </c>
      <c r="C398" s="68">
        <v>144.5</v>
      </c>
      <c r="D398" s="68">
        <v>152.1</v>
      </c>
      <c r="E398" s="68">
        <v>159.69999999999999</v>
      </c>
      <c r="F398" s="68">
        <v>167.3</v>
      </c>
      <c r="G398" s="68">
        <v>174.8</v>
      </c>
      <c r="H398" s="68">
        <v>182.4</v>
      </c>
      <c r="I398" s="68">
        <v>137.4</v>
      </c>
      <c r="J398" s="68">
        <v>144.4</v>
      </c>
      <c r="K398" s="68">
        <v>151.30000000000001</v>
      </c>
      <c r="L398" s="68">
        <v>158.30000000000001</v>
      </c>
      <c r="M398" s="68">
        <v>165.3</v>
      </c>
      <c r="N398" s="68">
        <v>172.2</v>
      </c>
      <c r="O398" s="68">
        <v>179.2</v>
      </c>
    </row>
    <row r="399" spans="1:15">
      <c r="A399" s="69">
        <v>163</v>
      </c>
      <c r="B399" s="68">
        <v>137.5</v>
      </c>
      <c r="C399" s="68">
        <v>145.1</v>
      </c>
      <c r="D399" s="68">
        <v>152.69999999999999</v>
      </c>
      <c r="E399" s="68">
        <v>160.30000000000001</v>
      </c>
      <c r="F399" s="68">
        <v>167.9</v>
      </c>
      <c r="G399" s="68">
        <v>175.5</v>
      </c>
      <c r="H399" s="68">
        <v>183.1</v>
      </c>
      <c r="I399" s="68">
        <v>137.69999999999999</v>
      </c>
      <c r="J399" s="68">
        <v>144.69999999999999</v>
      </c>
      <c r="K399" s="68">
        <v>151.6</v>
      </c>
      <c r="L399" s="68">
        <v>158.6</v>
      </c>
      <c r="M399" s="68">
        <v>165.5</v>
      </c>
      <c r="N399" s="68">
        <v>172.5</v>
      </c>
      <c r="O399" s="68">
        <v>179.4</v>
      </c>
    </row>
    <row r="400" spans="1:15">
      <c r="A400" s="69">
        <v>164</v>
      </c>
      <c r="B400" s="68">
        <v>138</v>
      </c>
      <c r="C400" s="68">
        <v>145.69999999999999</v>
      </c>
      <c r="D400" s="68">
        <v>153.30000000000001</v>
      </c>
      <c r="E400" s="68">
        <v>160.9</v>
      </c>
      <c r="F400" s="68">
        <v>168.5</v>
      </c>
      <c r="G400" s="68">
        <v>176.1</v>
      </c>
      <c r="H400" s="68">
        <v>183.7</v>
      </c>
      <c r="I400" s="68">
        <v>138</v>
      </c>
      <c r="J400" s="68">
        <v>144.9</v>
      </c>
      <c r="K400" s="68">
        <v>151.9</v>
      </c>
      <c r="L400" s="68">
        <v>158.80000000000001</v>
      </c>
      <c r="M400" s="68">
        <v>165.8</v>
      </c>
      <c r="N400" s="68">
        <v>172.7</v>
      </c>
      <c r="O400" s="68">
        <v>179.7</v>
      </c>
    </row>
    <row r="401" spans="1:15">
      <c r="A401" s="69">
        <v>165</v>
      </c>
      <c r="B401" s="68">
        <v>138.6</v>
      </c>
      <c r="C401" s="68">
        <v>146.19999999999999</v>
      </c>
      <c r="D401" s="68">
        <v>153.80000000000001</v>
      </c>
      <c r="E401" s="68">
        <v>161.5</v>
      </c>
      <c r="F401" s="68">
        <v>169.1</v>
      </c>
      <c r="G401" s="68">
        <v>176.7</v>
      </c>
      <c r="H401" s="68">
        <v>184.4</v>
      </c>
      <c r="I401" s="68">
        <v>138.19999999999999</v>
      </c>
      <c r="J401" s="68">
        <v>145.19999999999999</v>
      </c>
      <c r="K401" s="68">
        <v>152.1</v>
      </c>
      <c r="L401" s="68">
        <v>159.1</v>
      </c>
      <c r="M401" s="68">
        <v>166</v>
      </c>
      <c r="N401" s="68">
        <v>173</v>
      </c>
      <c r="O401" s="68">
        <v>179.9</v>
      </c>
    </row>
    <row r="402" spans="1:15">
      <c r="A402" s="69">
        <v>166</v>
      </c>
      <c r="B402" s="68">
        <v>139.1</v>
      </c>
      <c r="C402" s="68">
        <v>146.69999999999999</v>
      </c>
      <c r="D402" s="68">
        <v>154.4</v>
      </c>
      <c r="E402" s="68">
        <v>162.1</v>
      </c>
      <c r="F402" s="68">
        <v>169.7</v>
      </c>
      <c r="G402" s="68">
        <v>177.4</v>
      </c>
      <c r="H402" s="68">
        <v>185</v>
      </c>
      <c r="I402" s="68">
        <v>138.5</v>
      </c>
      <c r="J402" s="68">
        <v>145.4</v>
      </c>
      <c r="K402" s="68">
        <v>152.4</v>
      </c>
      <c r="L402" s="68">
        <v>159.30000000000001</v>
      </c>
      <c r="M402" s="68">
        <v>166.3</v>
      </c>
      <c r="N402" s="68">
        <v>173.2</v>
      </c>
      <c r="O402" s="68">
        <v>180.2</v>
      </c>
    </row>
    <row r="403" spans="1:15">
      <c r="A403" s="69">
        <v>167</v>
      </c>
      <c r="B403" s="68">
        <v>139.6</v>
      </c>
      <c r="C403" s="68">
        <v>147.30000000000001</v>
      </c>
      <c r="D403" s="68">
        <v>154.9</v>
      </c>
      <c r="E403" s="68">
        <v>162.6</v>
      </c>
      <c r="F403" s="68">
        <v>170.3</v>
      </c>
      <c r="G403" s="68">
        <v>178</v>
      </c>
      <c r="H403" s="68">
        <v>185.6</v>
      </c>
      <c r="I403" s="68">
        <v>138.69999999999999</v>
      </c>
      <c r="J403" s="68">
        <v>145.69999999999999</v>
      </c>
      <c r="K403" s="68">
        <v>152.6</v>
      </c>
      <c r="L403" s="68">
        <v>159.6</v>
      </c>
      <c r="M403" s="68">
        <v>166.5</v>
      </c>
      <c r="N403" s="68">
        <v>173.5</v>
      </c>
      <c r="O403" s="68">
        <v>180.4</v>
      </c>
    </row>
    <row r="404" spans="1:15">
      <c r="A404" s="69">
        <v>168</v>
      </c>
      <c r="B404" s="68">
        <v>140.1</v>
      </c>
      <c r="C404" s="68">
        <v>147.80000000000001</v>
      </c>
      <c r="D404" s="68">
        <v>155.5</v>
      </c>
      <c r="E404" s="68">
        <v>163.19999999999999</v>
      </c>
      <c r="F404" s="68">
        <v>170.9</v>
      </c>
      <c r="G404" s="68">
        <v>178.6</v>
      </c>
      <c r="H404" s="68">
        <v>186.3</v>
      </c>
      <c r="I404" s="68">
        <v>139</v>
      </c>
      <c r="J404" s="68">
        <v>145.9</v>
      </c>
      <c r="K404" s="68">
        <v>152.80000000000001</v>
      </c>
      <c r="L404" s="68">
        <v>159.80000000000001</v>
      </c>
      <c r="M404" s="68">
        <v>166.7</v>
      </c>
      <c r="N404" s="68">
        <v>173.7</v>
      </c>
      <c r="O404" s="68">
        <v>180.6</v>
      </c>
    </row>
    <row r="405" spans="1:15">
      <c r="A405" s="69">
        <v>169</v>
      </c>
      <c r="B405" s="68">
        <v>140.6</v>
      </c>
      <c r="C405" s="68">
        <v>148.30000000000001</v>
      </c>
      <c r="D405" s="68">
        <v>156</v>
      </c>
      <c r="E405" s="68">
        <v>163.69999999999999</v>
      </c>
      <c r="F405" s="68">
        <v>171.4</v>
      </c>
      <c r="G405" s="68">
        <v>179.1</v>
      </c>
      <c r="H405" s="68">
        <v>186.9</v>
      </c>
      <c r="I405" s="68">
        <v>139.19999999999999</v>
      </c>
      <c r="J405" s="68">
        <v>146.1</v>
      </c>
      <c r="K405" s="68">
        <v>153.1</v>
      </c>
      <c r="L405" s="68">
        <v>160</v>
      </c>
      <c r="M405" s="68">
        <v>166.9</v>
      </c>
      <c r="N405" s="68">
        <v>173.9</v>
      </c>
      <c r="O405" s="68">
        <v>180.8</v>
      </c>
    </row>
    <row r="406" spans="1:15">
      <c r="A406" s="69">
        <v>170</v>
      </c>
      <c r="B406" s="68">
        <v>141.1</v>
      </c>
      <c r="C406" s="68">
        <v>148.80000000000001</v>
      </c>
      <c r="D406" s="68">
        <v>156.5</v>
      </c>
      <c r="E406" s="68">
        <v>164.3</v>
      </c>
      <c r="F406" s="68">
        <v>172</v>
      </c>
      <c r="G406" s="68">
        <v>179.7</v>
      </c>
      <c r="H406" s="68">
        <v>187.4</v>
      </c>
      <c r="I406" s="68">
        <v>139.4</v>
      </c>
      <c r="J406" s="68">
        <v>146.30000000000001</v>
      </c>
      <c r="K406" s="68">
        <v>153.30000000000001</v>
      </c>
      <c r="L406" s="68">
        <v>160.19999999999999</v>
      </c>
      <c r="M406" s="68">
        <v>167.1</v>
      </c>
      <c r="N406" s="68">
        <v>174.1</v>
      </c>
      <c r="O406" s="68">
        <v>181</v>
      </c>
    </row>
    <row r="407" spans="1:15">
      <c r="A407" s="69">
        <v>171</v>
      </c>
      <c r="B407" s="68">
        <v>141.6</v>
      </c>
      <c r="C407" s="68">
        <v>149.30000000000001</v>
      </c>
      <c r="D407" s="68">
        <v>157.1</v>
      </c>
      <c r="E407" s="68">
        <v>164.8</v>
      </c>
      <c r="F407" s="68">
        <v>172.5</v>
      </c>
      <c r="G407" s="68">
        <v>180.3</v>
      </c>
      <c r="H407" s="68">
        <v>188</v>
      </c>
      <c r="I407" s="68">
        <v>139.6</v>
      </c>
      <c r="J407" s="68">
        <v>146.5</v>
      </c>
      <c r="K407" s="68">
        <v>153.5</v>
      </c>
      <c r="L407" s="68">
        <v>160.4</v>
      </c>
      <c r="M407" s="68">
        <v>167.3</v>
      </c>
      <c r="N407" s="68">
        <v>174.2</v>
      </c>
      <c r="O407" s="68">
        <v>181.2</v>
      </c>
    </row>
    <row r="408" spans="1:15">
      <c r="A408" s="69">
        <v>172</v>
      </c>
      <c r="B408" s="68">
        <v>142.1</v>
      </c>
      <c r="C408" s="68">
        <v>149.80000000000001</v>
      </c>
      <c r="D408" s="68">
        <v>157.6</v>
      </c>
      <c r="E408" s="68">
        <v>165.3</v>
      </c>
      <c r="F408" s="68">
        <v>173.1</v>
      </c>
      <c r="G408" s="68">
        <v>180.8</v>
      </c>
      <c r="H408" s="68">
        <v>188.6</v>
      </c>
      <c r="I408" s="68">
        <v>139.80000000000001</v>
      </c>
      <c r="J408" s="68">
        <v>146.69999999999999</v>
      </c>
      <c r="K408" s="68">
        <v>153.6</v>
      </c>
      <c r="L408" s="68">
        <v>160.6</v>
      </c>
      <c r="M408" s="68">
        <v>167.5</v>
      </c>
      <c r="N408" s="68">
        <v>174.4</v>
      </c>
      <c r="O408" s="68">
        <v>181.3</v>
      </c>
    </row>
    <row r="409" spans="1:15">
      <c r="A409" s="69">
        <v>173</v>
      </c>
      <c r="B409" s="68">
        <v>142.5</v>
      </c>
      <c r="C409" s="68">
        <v>150.30000000000001</v>
      </c>
      <c r="D409" s="68">
        <v>158.1</v>
      </c>
      <c r="E409" s="68">
        <v>165.8</v>
      </c>
      <c r="F409" s="68">
        <v>173.6</v>
      </c>
      <c r="G409" s="68">
        <v>181.3</v>
      </c>
      <c r="H409" s="68">
        <v>189.1</v>
      </c>
      <c r="I409" s="68">
        <v>140</v>
      </c>
      <c r="J409" s="68">
        <v>146.9</v>
      </c>
      <c r="K409" s="68">
        <v>153.80000000000001</v>
      </c>
      <c r="L409" s="68">
        <v>160.69999999999999</v>
      </c>
      <c r="M409" s="68">
        <v>167.7</v>
      </c>
      <c r="N409" s="68">
        <v>174.6</v>
      </c>
      <c r="O409" s="68">
        <v>181.5</v>
      </c>
    </row>
    <row r="410" spans="1:15">
      <c r="A410" s="69">
        <v>174</v>
      </c>
      <c r="B410" s="68">
        <v>143</v>
      </c>
      <c r="C410" s="68">
        <v>150.80000000000001</v>
      </c>
      <c r="D410" s="68">
        <v>158.5</v>
      </c>
      <c r="E410" s="68">
        <v>166.3</v>
      </c>
      <c r="F410" s="68">
        <v>174.1</v>
      </c>
      <c r="G410" s="68">
        <v>181.8</v>
      </c>
      <c r="H410" s="68">
        <v>189.6</v>
      </c>
      <c r="I410" s="68">
        <v>140.1</v>
      </c>
      <c r="J410" s="68">
        <v>147.1</v>
      </c>
      <c r="K410" s="68">
        <v>154</v>
      </c>
      <c r="L410" s="68">
        <v>160.9</v>
      </c>
      <c r="M410" s="68">
        <v>167.8</v>
      </c>
      <c r="N410" s="68">
        <v>174.7</v>
      </c>
      <c r="O410" s="68">
        <v>181.6</v>
      </c>
    </row>
    <row r="411" spans="1:15">
      <c r="A411" s="69">
        <v>175</v>
      </c>
      <c r="B411" s="68">
        <v>143.4</v>
      </c>
      <c r="C411" s="68">
        <v>151.19999999999999</v>
      </c>
      <c r="D411" s="68">
        <v>159</v>
      </c>
      <c r="E411" s="68">
        <v>166.8</v>
      </c>
      <c r="F411" s="68">
        <v>174.6</v>
      </c>
      <c r="G411" s="68">
        <v>182.3</v>
      </c>
      <c r="H411" s="68">
        <v>190.1</v>
      </c>
      <c r="I411" s="68">
        <v>140.30000000000001</v>
      </c>
      <c r="J411" s="68">
        <v>147.19999999999999</v>
      </c>
      <c r="K411" s="68">
        <v>154.1</v>
      </c>
      <c r="L411" s="68">
        <v>161</v>
      </c>
      <c r="M411" s="68">
        <v>168</v>
      </c>
      <c r="N411" s="68">
        <v>174.9</v>
      </c>
      <c r="O411" s="68">
        <v>181.8</v>
      </c>
    </row>
    <row r="412" spans="1:15">
      <c r="A412" s="69">
        <v>176</v>
      </c>
      <c r="B412" s="68">
        <v>143.9</v>
      </c>
      <c r="C412" s="68">
        <v>151.69999999999999</v>
      </c>
      <c r="D412" s="68">
        <v>159.5</v>
      </c>
      <c r="E412" s="68">
        <v>167.2</v>
      </c>
      <c r="F412" s="68">
        <v>175</v>
      </c>
      <c r="G412" s="68">
        <v>182.8</v>
      </c>
      <c r="H412" s="68">
        <v>190.6</v>
      </c>
      <c r="I412" s="68">
        <v>140.5</v>
      </c>
      <c r="J412" s="68">
        <v>147.4</v>
      </c>
      <c r="K412" s="68">
        <v>154.30000000000001</v>
      </c>
      <c r="L412" s="68">
        <v>161.19999999999999</v>
      </c>
      <c r="M412" s="68">
        <v>168.1</v>
      </c>
      <c r="N412" s="68">
        <v>175</v>
      </c>
      <c r="O412" s="68">
        <v>181.9</v>
      </c>
    </row>
    <row r="413" spans="1:15">
      <c r="A413" s="69">
        <v>177</v>
      </c>
      <c r="B413" s="68">
        <v>144.30000000000001</v>
      </c>
      <c r="C413" s="68">
        <v>152.1</v>
      </c>
      <c r="D413" s="68">
        <v>159.9</v>
      </c>
      <c r="E413" s="68">
        <v>167.7</v>
      </c>
      <c r="F413" s="68">
        <v>175.5</v>
      </c>
      <c r="G413" s="68">
        <v>183.3</v>
      </c>
      <c r="H413" s="68">
        <v>191.1</v>
      </c>
      <c r="I413" s="68">
        <v>140.6</v>
      </c>
      <c r="J413" s="68">
        <v>147.5</v>
      </c>
      <c r="K413" s="68">
        <v>154.4</v>
      </c>
      <c r="L413" s="68">
        <v>161.30000000000001</v>
      </c>
      <c r="M413" s="68">
        <v>168.2</v>
      </c>
      <c r="N413" s="68">
        <v>175.1</v>
      </c>
      <c r="O413" s="68">
        <v>182</v>
      </c>
    </row>
    <row r="414" spans="1:15">
      <c r="A414" s="69">
        <v>178</v>
      </c>
      <c r="B414" s="68">
        <v>144.69999999999999</v>
      </c>
      <c r="C414" s="68">
        <v>152.5</v>
      </c>
      <c r="D414" s="68">
        <v>160.30000000000001</v>
      </c>
      <c r="E414" s="68">
        <v>168.1</v>
      </c>
      <c r="F414" s="68">
        <v>175.9</v>
      </c>
      <c r="G414" s="68">
        <v>183.7</v>
      </c>
      <c r="H414" s="68">
        <v>191.5</v>
      </c>
      <c r="I414" s="68">
        <v>140.80000000000001</v>
      </c>
      <c r="J414" s="68">
        <v>147.69999999999999</v>
      </c>
      <c r="K414" s="68">
        <v>154.5</v>
      </c>
      <c r="L414" s="68">
        <v>161.4</v>
      </c>
      <c r="M414" s="68">
        <v>168.3</v>
      </c>
      <c r="N414" s="68">
        <v>175.2</v>
      </c>
      <c r="O414" s="68">
        <v>182.1</v>
      </c>
    </row>
    <row r="415" spans="1:15">
      <c r="A415" s="69">
        <v>179</v>
      </c>
      <c r="B415" s="68">
        <v>145.1</v>
      </c>
      <c r="C415" s="68">
        <v>152.9</v>
      </c>
      <c r="D415" s="68">
        <v>160.69999999999999</v>
      </c>
      <c r="E415" s="68">
        <v>168.5</v>
      </c>
      <c r="F415" s="68">
        <v>176.3</v>
      </c>
      <c r="G415" s="68">
        <v>184.1</v>
      </c>
      <c r="H415" s="68">
        <v>191.9</v>
      </c>
      <c r="I415" s="68">
        <v>140.9</v>
      </c>
      <c r="J415" s="68">
        <v>147.80000000000001</v>
      </c>
      <c r="K415" s="68">
        <v>154.69999999999999</v>
      </c>
      <c r="L415" s="68">
        <v>161.6</v>
      </c>
      <c r="M415" s="68">
        <v>168.4</v>
      </c>
      <c r="N415" s="68">
        <v>175.3</v>
      </c>
      <c r="O415" s="68">
        <v>182.2</v>
      </c>
    </row>
    <row r="416" spans="1:15">
      <c r="A416" s="69">
        <v>180</v>
      </c>
      <c r="B416" s="68">
        <v>145.5</v>
      </c>
      <c r="C416" s="68">
        <v>153.4</v>
      </c>
      <c r="D416" s="68">
        <v>161.19999999999999</v>
      </c>
      <c r="E416" s="68">
        <v>169</v>
      </c>
      <c r="F416" s="68">
        <v>176.8</v>
      </c>
      <c r="G416" s="68">
        <v>184.6</v>
      </c>
      <c r="H416" s="68">
        <v>192.4</v>
      </c>
      <c r="I416" s="68">
        <v>141</v>
      </c>
      <c r="J416" s="68">
        <v>147.9</v>
      </c>
      <c r="K416" s="68">
        <v>154.80000000000001</v>
      </c>
      <c r="L416" s="68">
        <v>161.69999999999999</v>
      </c>
      <c r="M416" s="68">
        <v>168.5</v>
      </c>
      <c r="N416" s="68">
        <v>175.4</v>
      </c>
      <c r="O416" s="68">
        <v>182.3</v>
      </c>
    </row>
    <row r="417" spans="1:15">
      <c r="A417" s="69">
        <v>181</v>
      </c>
      <c r="B417" s="68">
        <v>145.9</v>
      </c>
      <c r="C417" s="68">
        <v>153.69999999999999</v>
      </c>
      <c r="D417" s="68">
        <v>161.5</v>
      </c>
      <c r="E417" s="68">
        <v>169.4</v>
      </c>
      <c r="F417" s="68">
        <v>177.2</v>
      </c>
      <c r="G417" s="68">
        <v>185</v>
      </c>
      <c r="H417" s="68">
        <v>192.8</v>
      </c>
      <c r="I417" s="68">
        <v>141.19999999999999</v>
      </c>
      <c r="J417" s="68">
        <v>148</v>
      </c>
      <c r="K417" s="68">
        <v>154.9</v>
      </c>
      <c r="L417" s="68">
        <v>161.80000000000001</v>
      </c>
      <c r="M417" s="68">
        <v>168.6</v>
      </c>
      <c r="N417" s="68">
        <v>175.5</v>
      </c>
      <c r="O417" s="68">
        <v>182.4</v>
      </c>
    </row>
    <row r="418" spans="1:15">
      <c r="A418" s="69">
        <v>182</v>
      </c>
      <c r="B418" s="68">
        <v>146.30000000000001</v>
      </c>
      <c r="C418" s="68">
        <v>154.1</v>
      </c>
      <c r="D418" s="68">
        <v>161.9</v>
      </c>
      <c r="E418" s="68">
        <v>169.7</v>
      </c>
      <c r="F418" s="68">
        <v>177.5</v>
      </c>
      <c r="G418" s="68">
        <v>185.4</v>
      </c>
      <c r="H418" s="68">
        <v>193.2</v>
      </c>
      <c r="I418" s="68">
        <v>141.30000000000001</v>
      </c>
      <c r="J418" s="68">
        <v>148.1</v>
      </c>
      <c r="K418" s="68">
        <v>155</v>
      </c>
      <c r="L418" s="68">
        <v>161.9</v>
      </c>
      <c r="M418" s="68">
        <v>168.7</v>
      </c>
      <c r="N418" s="68">
        <v>175.6</v>
      </c>
      <c r="O418" s="68">
        <v>182.5</v>
      </c>
    </row>
    <row r="419" spans="1:15">
      <c r="A419" s="73">
        <v>183</v>
      </c>
      <c r="B419" s="72">
        <v>146.69999999999999</v>
      </c>
      <c r="C419" s="72">
        <v>154.5</v>
      </c>
      <c r="D419" s="72">
        <v>162.30000000000001</v>
      </c>
      <c r="E419" s="72">
        <v>170.1</v>
      </c>
      <c r="F419" s="72">
        <v>177.9</v>
      </c>
      <c r="G419" s="72">
        <v>185.7</v>
      </c>
      <c r="H419" s="72">
        <v>193.5</v>
      </c>
      <c r="I419" s="72">
        <v>141.4</v>
      </c>
      <c r="J419" s="72">
        <v>148.19999999999999</v>
      </c>
      <c r="K419" s="72">
        <v>155.1</v>
      </c>
      <c r="L419" s="72">
        <v>162</v>
      </c>
      <c r="M419" s="72">
        <v>168.8</v>
      </c>
      <c r="N419" s="72">
        <v>175.7</v>
      </c>
      <c r="O419" s="72">
        <v>182.5</v>
      </c>
    </row>
    <row r="420" spans="1:15">
      <c r="A420" s="71">
        <v>184</v>
      </c>
      <c r="B420" s="70">
        <v>147.1</v>
      </c>
      <c r="C420" s="70">
        <v>154.9</v>
      </c>
      <c r="D420" s="70">
        <v>162.69999999999999</v>
      </c>
      <c r="E420" s="70">
        <v>170.5</v>
      </c>
      <c r="F420" s="70">
        <v>178.3</v>
      </c>
      <c r="G420" s="70">
        <v>186.1</v>
      </c>
      <c r="H420" s="70">
        <v>193.9</v>
      </c>
      <c r="I420" s="70">
        <v>141.5</v>
      </c>
      <c r="J420" s="70">
        <v>148.30000000000001</v>
      </c>
      <c r="K420" s="70">
        <v>155.19999999999999</v>
      </c>
      <c r="L420" s="70">
        <v>162</v>
      </c>
      <c r="M420" s="70">
        <v>168.9</v>
      </c>
      <c r="N420" s="70">
        <v>175.7</v>
      </c>
      <c r="O420" s="70">
        <v>182.6</v>
      </c>
    </row>
    <row r="421" spans="1:15">
      <c r="A421" s="69">
        <v>185</v>
      </c>
      <c r="B421" s="68">
        <v>147.4</v>
      </c>
      <c r="C421" s="68">
        <v>155.19999999999999</v>
      </c>
      <c r="D421" s="68">
        <v>163</v>
      </c>
      <c r="E421" s="68">
        <v>170.8</v>
      </c>
      <c r="F421" s="68">
        <v>178.6</v>
      </c>
      <c r="G421" s="68">
        <v>186.4</v>
      </c>
      <c r="H421" s="68">
        <v>194.2</v>
      </c>
      <c r="I421" s="68">
        <v>141.6</v>
      </c>
      <c r="J421" s="68">
        <v>148.4</v>
      </c>
      <c r="K421" s="68">
        <v>155.30000000000001</v>
      </c>
      <c r="L421" s="68">
        <v>162.1</v>
      </c>
      <c r="M421" s="68">
        <v>169</v>
      </c>
      <c r="N421" s="68">
        <v>175.8</v>
      </c>
      <c r="O421" s="68">
        <v>182.6</v>
      </c>
    </row>
    <row r="422" spans="1:15">
      <c r="A422" s="69">
        <v>186</v>
      </c>
      <c r="B422" s="68">
        <v>147.69999999999999</v>
      </c>
      <c r="C422" s="68">
        <v>155.5</v>
      </c>
      <c r="D422" s="68">
        <v>163.30000000000001</v>
      </c>
      <c r="E422" s="68">
        <v>171.1</v>
      </c>
      <c r="F422" s="68">
        <v>178.9</v>
      </c>
      <c r="G422" s="68">
        <v>186.8</v>
      </c>
      <c r="H422" s="68">
        <v>194.6</v>
      </c>
      <c r="I422" s="68">
        <v>141.69999999999999</v>
      </c>
      <c r="J422" s="68">
        <v>148.5</v>
      </c>
      <c r="K422" s="68">
        <v>155.4</v>
      </c>
      <c r="L422" s="68">
        <v>162.19999999999999</v>
      </c>
      <c r="M422" s="68">
        <v>169</v>
      </c>
      <c r="N422" s="68">
        <v>175.9</v>
      </c>
      <c r="O422" s="68">
        <v>182.7</v>
      </c>
    </row>
    <row r="423" spans="1:15">
      <c r="A423" s="69">
        <v>187</v>
      </c>
      <c r="B423" s="68">
        <v>148.1</v>
      </c>
      <c r="C423" s="68">
        <v>155.9</v>
      </c>
      <c r="D423" s="68">
        <v>163.69999999999999</v>
      </c>
      <c r="E423" s="68">
        <v>171.5</v>
      </c>
      <c r="F423" s="68">
        <v>179.3</v>
      </c>
      <c r="G423" s="68">
        <v>187.1</v>
      </c>
      <c r="H423" s="68">
        <v>194.9</v>
      </c>
      <c r="I423" s="68">
        <v>141.80000000000001</v>
      </c>
      <c r="J423" s="68">
        <v>148.6</v>
      </c>
      <c r="K423" s="68">
        <v>155.4</v>
      </c>
      <c r="L423" s="68">
        <v>162.30000000000001</v>
      </c>
      <c r="M423" s="68">
        <v>169.1</v>
      </c>
      <c r="N423" s="68">
        <v>175.9</v>
      </c>
      <c r="O423" s="68">
        <v>182.7</v>
      </c>
    </row>
    <row r="424" spans="1:15">
      <c r="A424" s="69">
        <v>188</v>
      </c>
      <c r="B424" s="68">
        <v>148.4</v>
      </c>
      <c r="C424" s="68">
        <v>156.19999999999999</v>
      </c>
      <c r="D424" s="68">
        <v>164</v>
      </c>
      <c r="E424" s="68">
        <v>171.8</v>
      </c>
      <c r="F424" s="68">
        <v>179.6</v>
      </c>
      <c r="G424" s="68">
        <v>187.4</v>
      </c>
      <c r="H424" s="68">
        <v>195.2</v>
      </c>
      <c r="I424" s="68">
        <v>141.9</v>
      </c>
      <c r="J424" s="68">
        <v>148.69999999999999</v>
      </c>
      <c r="K424" s="68">
        <v>155.5</v>
      </c>
      <c r="L424" s="68">
        <v>162.30000000000001</v>
      </c>
      <c r="M424" s="68">
        <v>169.1</v>
      </c>
      <c r="N424" s="68">
        <v>176</v>
      </c>
      <c r="O424" s="68">
        <v>182.8</v>
      </c>
    </row>
    <row r="425" spans="1:15">
      <c r="A425" s="69">
        <v>189</v>
      </c>
      <c r="B425" s="68">
        <v>148.69999999999999</v>
      </c>
      <c r="C425" s="68">
        <v>156.5</v>
      </c>
      <c r="D425" s="68">
        <v>164.3</v>
      </c>
      <c r="E425" s="68">
        <v>172.1</v>
      </c>
      <c r="F425" s="68">
        <v>179.9</v>
      </c>
      <c r="G425" s="68">
        <v>187.7</v>
      </c>
      <c r="H425" s="68">
        <v>195.4</v>
      </c>
      <c r="I425" s="68">
        <v>141.9</v>
      </c>
      <c r="J425" s="68">
        <v>148.69999999999999</v>
      </c>
      <c r="K425" s="68">
        <v>155.6</v>
      </c>
      <c r="L425" s="68">
        <v>162.4</v>
      </c>
      <c r="M425" s="68">
        <v>169.2</v>
      </c>
      <c r="N425" s="68">
        <v>176</v>
      </c>
      <c r="O425" s="68">
        <v>182.8</v>
      </c>
    </row>
    <row r="426" spans="1:15">
      <c r="A426" s="69">
        <v>190</v>
      </c>
      <c r="B426" s="68">
        <v>149</v>
      </c>
      <c r="C426" s="68">
        <v>156.80000000000001</v>
      </c>
      <c r="D426" s="68">
        <v>164.6</v>
      </c>
      <c r="E426" s="68">
        <v>172.4</v>
      </c>
      <c r="F426" s="68">
        <v>180.1</v>
      </c>
      <c r="G426" s="68">
        <v>187.9</v>
      </c>
      <c r="H426" s="68">
        <v>195.7</v>
      </c>
      <c r="I426" s="68">
        <v>142</v>
      </c>
      <c r="J426" s="68">
        <v>148.80000000000001</v>
      </c>
      <c r="K426" s="68">
        <v>155.6</v>
      </c>
      <c r="L426" s="68">
        <v>162.4</v>
      </c>
      <c r="M426" s="68">
        <v>169.2</v>
      </c>
      <c r="N426" s="68">
        <v>176</v>
      </c>
      <c r="O426" s="68">
        <v>182.8</v>
      </c>
    </row>
    <row r="427" spans="1:15">
      <c r="A427" s="69">
        <v>191</v>
      </c>
      <c r="B427" s="68">
        <v>149.30000000000001</v>
      </c>
      <c r="C427" s="68">
        <v>157.1</v>
      </c>
      <c r="D427" s="68">
        <v>164.9</v>
      </c>
      <c r="E427" s="68">
        <v>172.6</v>
      </c>
      <c r="F427" s="68">
        <v>180.4</v>
      </c>
      <c r="G427" s="68">
        <v>188.2</v>
      </c>
      <c r="H427" s="68">
        <v>196</v>
      </c>
      <c r="I427" s="68">
        <v>142.1</v>
      </c>
      <c r="J427" s="68">
        <v>148.9</v>
      </c>
      <c r="K427" s="68">
        <v>155.69999999999999</v>
      </c>
      <c r="L427" s="68">
        <v>162.5</v>
      </c>
      <c r="M427" s="68">
        <v>169.3</v>
      </c>
      <c r="N427" s="68">
        <v>176.1</v>
      </c>
      <c r="O427" s="68">
        <v>182.9</v>
      </c>
    </row>
    <row r="428" spans="1:15">
      <c r="A428" s="69">
        <v>192</v>
      </c>
      <c r="B428" s="68">
        <v>149.6</v>
      </c>
      <c r="C428" s="68">
        <v>157.4</v>
      </c>
      <c r="D428" s="68">
        <v>165.1</v>
      </c>
      <c r="E428" s="68">
        <v>172.9</v>
      </c>
      <c r="F428" s="68">
        <v>180.7</v>
      </c>
      <c r="G428" s="68">
        <v>188.4</v>
      </c>
      <c r="H428" s="68">
        <v>196.2</v>
      </c>
      <c r="I428" s="68">
        <v>142.19999999999999</v>
      </c>
      <c r="J428" s="68">
        <v>148.9</v>
      </c>
      <c r="K428" s="68">
        <v>155.69999999999999</v>
      </c>
      <c r="L428" s="68">
        <v>162.5</v>
      </c>
      <c r="M428" s="68">
        <v>169.3</v>
      </c>
      <c r="N428" s="68">
        <v>176.1</v>
      </c>
      <c r="O428" s="68">
        <v>182.9</v>
      </c>
    </row>
    <row r="429" spans="1:15">
      <c r="A429" s="69">
        <v>193</v>
      </c>
      <c r="B429" s="68">
        <v>149.9</v>
      </c>
      <c r="C429" s="68">
        <v>157.6</v>
      </c>
      <c r="D429" s="68">
        <v>165.4</v>
      </c>
      <c r="E429" s="68">
        <v>173.1</v>
      </c>
      <c r="F429" s="68">
        <v>180.9</v>
      </c>
      <c r="G429" s="68">
        <v>188.7</v>
      </c>
      <c r="H429" s="68">
        <v>196.4</v>
      </c>
      <c r="I429" s="68">
        <v>142.19999999999999</v>
      </c>
      <c r="J429" s="68">
        <v>149</v>
      </c>
      <c r="K429" s="68">
        <v>155.80000000000001</v>
      </c>
      <c r="L429" s="68">
        <v>162.6</v>
      </c>
      <c r="M429" s="68">
        <v>169.3</v>
      </c>
      <c r="N429" s="68">
        <v>176.1</v>
      </c>
      <c r="O429" s="68">
        <v>182.9</v>
      </c>
    </row>
    <row r="430" spans="1:15">
      <c r="A430" s="69">
        <v>194</v>
      </c>
      <c r="B430" s="68">
        <v>150.1</v>
      </c>
      <c r="C430" s="68">
        <v>157.9</v>
      </c>
      <c r="D430" s="68">
        <v>165.6</v>
      </c>
      <c r="E430" s="68">
        <v>173.4</v>
      </c>
      <c r="F430" s="68">
        <v>181.1</v>
      </c>
      <c r="G430" s="68">
        <v>188.9</v>
      </c>
      <c r="H430" s="68">
        <v>196.7</v>
      </c>
      <c r="I430" s="68">
        <v>142.30000000000001</v>
      </c>
      <c r="J430" s="68">
        <v>149.1</v>
      </c>
      <c r="K430" s="68">
        <v>155.80000000000001</v>
      </c>
      <c r="L430" s="68">
        <v>162.6</v>
      </c>
      <c r="M430" s="68">
        <v>169.4</v>
      </c>
      <c r="N430" s="68">
        <v>176.1</v>
      </c>
      <c r="O430" s="68">
        <v>182.9</v>
      </c>
    </row>
    <row r="431" spans="1:15">
      <c r="A431" s="69">
        <v>195</v>
      </c>
      <c r="B431" s="68">
        <v>150.4</v>
      </c>
      <c r="C431" s="68">
        <v>158.1</v>
      </c>
      <c r="D431" s="68">
        <v>165.9</v>
      </c>
      <c r="E431" s="68">
        <v>173.6</v>
      </c>
      <c r="F431" s="68">
        <v>181.4</v>
      </c>
      <c r="G431" s="68">
        <v>189.1</v>
      </c>
      <c r="H431" s="68">
        <v>196.9</v>
      </c>
      <c r="I431" s="68">
        <v>142.30000000000001</v>
      </c>
      <c r="J431" s="68">
        <v>149.1</v>
      </c>
      <c r="K431" s="68">
        <v>155.9</v>
      </c>
      <c r="L431" s="68">
        <v>162.6</v>
      </c>
      <c r="M431" s="68">
        <v>169.4</v>
      </c>
      <c r="N431" s="68">
        <v>176.2</v>
      </c>
      <c r="O431" s="68">
        <v>182.9</v>
      </c>
    </row>
    <row r="432" spans="1:15">
      <c r="A432" s="69">
        <v>196</v>
      </c>
      <c r="B432" s="68">
        <v>150.6</v>
      </c>
      <c r="C432" s="68">
        <v>158.4</v>
      </c>
      <c r="D432" s="68">
        <v>166.1</v>
      </c>
      <c r="E432" s="68">
        <v>173.8</v>
      </c>
      <c r="F432" s="68">
        <v>181.6</v>
      </c>
      <c r="G432" s="68">
        <v>189.3</v>
      </c>
      <c r="H432" s="68">
        <v>197</v>
      </c>
      <c r="I432" s="68">
        <v>142.4</v>
      </c>
      <c r="J432" s="68">
        <v>149.19999999999999</v>
      </c>
      <c r="K432" s="68">
        <v>155.9</v>
      </c>
      <c r="L432" s="68">
        <v>162.69999999999999</v>
      </c>
      <c r="M432" s="68">
        <v>169.4</v>
      </c>
      <c r="N432" s="68">
        <v>176.2</v>
      </c>
      <c r="O432" s="68">
        <v>182.9</v>
      </c>
    </row>
    <row r="433" spans="1:15">
      <c r="A433" s="69">
        <v>197</v>
      </c>
      <c r="B433" s="68">
        <v>150.9</v>
      </c>
      <c r="C433" s="68">
        <v>158.6</v>
      </c>
      <c r="D433" s="68">
        <v>166.3</v>
      </c>
      <c r="E433" s="68">
        <v>174</v>
      </c>
      <c r="F433" s="68">
        <v>181.8</v>
      </c>
      <c r="G433" s="68">
        <v>189.5</v>
      </c>
      <c r="H433" s="68">
        <v>197.2</v>
      </c>
      <c r="I433" s="68">
        <v>142.4</v>
      </c>
      <c r="J433" s="68">
        <v>149.19999999999999</v>
      </c>
      <c r="K433" s="68">
        <v>155.9</v>
      </c>
      <c r="L433" s="68">
        <v>162.69999999999999</v>
      </c>
      <c r="M433" s="68">
        <v>169.4</v>
      </c>
      <c r="N433" s="68">
        <v>176.2</v>
      </c>
      <c r="O433" s="68">
        <v>182.9</v>
      </c>
    </row>
    <row r="434" spans="1:15">
      <c r="A434" s="69">
        <v>198</v>
      </c>
      <c r="B434" s="68">
        <v>151.1</v>
      </c>
      <c r="C434" s="68">
        <v>158.80000000000001</v>
      </c>
      <c r="D434" s="68">
        <v>166.5</v>
      </c>
      <c r="E434" s="68">
        <v>174.2</v>
      </c>
      <c r="F434" s="68">
        <v>181.9</v>
      </c>
      <c r="G434" s="68">
        <v>189.7</v>
      </c>
      <c r="H434" s="68">
        <v>197.4</v>
      </c>
      <c r="I434" s="68">
        <v>142.5</v>
      </c>
      <c r="J434" s="68">
        <v>149.19999999999999</v>
      </c>
      <c r="K434" s="68">
        <v>156</v>
      </c>
      <c r="L434" s="68">
        <v>162.69999999999999</v>
      </c>
      <c r="M434" s="68">
        <v>169.5</v>
      </c>
      <c r="N434" s="68">
        <v>176.2</v>
      </c>
      <c r="O434" s="68">
        <v>182.9</v>
      </c>
    </row>
    <row r="435" spans="1:15">
      <c r="A435" s="69">
        <v>199</v>
      </c>
      <c r="B435" s="68">
        <v>151.30000000000001</v>
      </c>
      <c r="C435" s="68">
        <v>159</v>
      </c>
      <c r="D435" s="68">
        <v>166.7</v>
      </c>
      <c r="E435" s="68">
        <v>174.4</v>
      </c>
      <c r="F435" s="68">
        <v>182.1</v>
      </c>
      <c r="G435" s="68">
        <v>189.8</v>
      </c>
      <c r="H435" s="68">
        <v>197.5</v>
      </c>
      <c r="I435" s="68">
        <v>142.5</v>
      </c>
      <c r="J435" s="68">
        <v>149.30000000000001</v>
      </c>
      <c r="K435" s="68">
        <v>156</v>
      </c>
      <c r="L435" s="68">
        <v>162.69999999999999</v>
      </c>
      <c r="M435" s="68">
        <v>169.5</v>
      </c>
      <c r="N435" s="68">
        <v>176.2</v>
      </c>
      <c r="O435" s="68">
        <v>182.9</v>
      </c>
    </row>
    <row r="436" spans="1:15">
      <c r="A436" s="69">
        <v>200</v>
      </c>
      <c r="B436" s="68">
        <v>151.5</v>
      </c>
      <c r="C436" s="68">
        <v>159.19999999999999</v>
      </c>
      <c r="D436" s="68">
        <v>166.9</v>
      </c>
      <c r="E436" s="68">
        <v>174.6</v>
      </c>
      <c r="F436" s="68">
        <v>182.3</v>
      </c>
      <c r="G436" s="68">
        <v>190</v>
      </c>
      <c r="H436" s="68">
        <v>197.7</v>
      </c>
      <c r="I436" s="68">
        <v>142.6</v>
      </c>
      <c r="J436" s="68">
        <v>149.30000000000001</v>
      </c>
      <c r="K436" s="68">
        <v>156</v>
      </c>
      <c r="L436" s="68">
        <v>162.80000000000001</v>
      </c>
      <c r="M436" s="68">
        <v>169.5</v>
      </c>
      <c r="N436" s="68">
        <v>176.2</v>
      </c>
      <c r="O436" s="68">
        <v>182.9</v>
      </c>
    </row>
    <row r="437" spans="1:15">
      <c r="A437" s="69">
        <v>201</v>
      </c>
      <c r="B437" s="68">
        <v>151.69999999999999</v>
      </c>
      <c r="C437" s="68">
        <v>159.4</v>
      </c>
      <c r="D437" s="68">
        <v>167.1</v>
      </c>
      <c r="E437" s="68">
        <v>174.7</v>
      </c>
      <c r="F437" s="68">
        <v>182.4</v>
      </c>
      <c r="G437" s="68">
        <v>190.1</v>
      </c>
      <c r="H437" s="68">
        <v>197.8</v>
      </c>
      <c r="I437" s="68">
        <v>142.6</v>
      </c>
      <c r="J437" s="68">
        <v>149.4</v>
      </c>
      <c r="K437" s="68">
        <v>156.1</v>
      </c>
      <c r="L437" s="68">
        <v>162.80000000000001</v>
      </c>
      <c r="M437" s="68">
        <v>169.5</v>
      </c>
      <c r="N437" s="68">
        <v>176.2</v>
      </c>
      <c r="O437" s="68">
        <v>182.9</v>
      </c>
    </row>
    <row r="438" spans="1:15">
      <c r="A438" s="69">
        <v>202</v>
      </c>
      <c r="B438" s="68">
        <v>151.9</v>
      </c>
      <c r="C438" s="68">
        <v>159.6</v>
      </c>
      <c r="D438" s="68">
        <v>167.2</v>
      </c>
      <c r="E438" s="68">
        <v>174.9</v>
      </c>
      <c r="F438" s="68">
        <v>182.6</v>
      </c>
      <c r="G438" s="68">
        <v>190.2</v>
      </c>
      <c r="H438" s="68">
        <v>197.9</v>
      </c>
      <c r="I438" s="68">
        <v>142.69999999999999</v>
      </c>
      <c r="J438" s="68">
        <v>149.4</v>
      </c>
      <c r="K438" s="68">
        <v>156.1</v>
      </c>
      <c r="L438" s="68">
        <v>162.80000000000001</v>
      </c>
      <c r="M438" s="68">
        <v>169.5</v>
      </c>
      <c r="N438" s="68">
        <v>176.2</v>
      </c>
      <c r="O438" s="68">
        <v>182.9</v>
      </c>
    </row>
    <row r="439" spans="1:15">
      <c r="A439" s="69">
        <v>203</v>
      </c>
      <c r="B439" s="68">
        <v>152.1</v>
      </c>
      <c r="C439" s="68">
        <v>159.69999999999999</v>
      </c>
      <c r="D439" s="68">
        <v>167.4</v>
      </c>
      <c r="E439" s="68">
        <v>175</v>
      </c>
      <c r="F439" s="68">
        <v>182.7</v>
      </c>
      <c r="G439" s="68">
        <v>190.3</v>
      </c>
      <c r="H439" s="68">
        <v>198</v>
      </c>
      <c r="I439" s="68">
        <v>142.69999999999999</v>
      </c>
      <c r="J439" s="68">
        <v>149.4</v>
      </c>
      <c r="K439" s="68">
        <v>156.1</v>
      </c>
      <c r="L439" s="68">
        <v>162.80000000000001</v>
      </c>
      <c r="M439" s="68">
        <v>169.5</v>
      </c>
      <c r="N439" s="68">
        <v>176.2</v>
      </c>
      <c r="O439" s="68">
        <v>182.9</v>
      </c>
    </row>
    <row r="440" spans="1:15">
      <c r="A440" s="69">
        <v>204</v>
      </c>
      <c r="B440" s="68">
        <v>152.19999999999999</v>
      </c>
      <c r="C440" s="68">
        <v>159.9</v>
      </c>
      <c r="D440" s="68">
        <v>167.5</v>
      </c>
      <c r="E440" s="68">
        <v>175.2</v>
      </c>
      <c r="F440" s="68">
        <v>182.8</v>
      </c>
      <c r="G440" s="68">
        <v>190.4</v>
      </c>
      <c r="H440" s="68">
        <v>198.1</v>
      </c>
      <c r="I440" s="68">
        <v>142.80000000000001</v>
      </c>
      <c r="J440" s="68">
        <v>149.5</v>
      </c>
      <c r="K440" s="68">
        <v>156.19999999999999</v>
      </c>
      <c r="L440" s="68">
        <v>162.9</v>
      </c>
      <c r="M440" s="68">
        <v>169.5</v>
      </c>
      <c r="N440" s="68">
        <v>176.2</v>
      </c>
      <c r="O440" s="68">
        <v>182.9</v>
      </c>
    </row>
    <row r="441" spans="1:15">
      <c r="A441" s="69">
        <v>205</v>
      </c>
      <c r="B441" s="68">
        <v>152.4</v>
      </c>
      <c r="C441" s="68">
        <v>160</v>
      </c>
      <c r="D441" s="68">
        <v>167.7</v>
      </c>
      <c r="E441" s="68">
        <v>175.3</v>
      </c>
      <c r="F441" s="68">
        <v>182.9</v>
      </c>
      <c r="G441" s="68">
        <v>190.5</v>
      </c>
      <c r="H441" s="68">
        <v>198.2</v>
      </c>
      <c r="I441" s="68">
        <v>142.80000000000001</v>
      </c>
      <c r="J441" s="68">
        <v>149.5</v>
      </c>
      <c r="K441" s="68">
        <v>156.19999999999999</v>
      </c>
      <c r="L441" s="68">
        <v>162.9</v>
      </c>
      <c r="M441" s="68">
        <v>169.6</v>
      </c>
      <c r="N441" s="68">
        <v>176.2</v>
      </c>
      <c r="O441" s="68">
        <v>182.9</v>
      </c>
    </row>
    <row r="442" spans="1:15">
      <c r="A442" s="69">
        <v>206</v>
      </c>
      <c r="B442" s="68">
        <v>152.5</v>
      </c>
      <c r="C442" s="68">
        <v>160.19999999999999</v>
      </c>
      <c r="D442" s="68">
        <v>167.8</v>
      </c>
      <c r="E442" s="68">
        <v>175.4</v>
      </c>
      <c r="F442" s="68">
        <v>183</v>
      </c>
      <c r="G442" s="68">
        <v>190.6</v>
      </c>
      <c r="H442" s="68">
        <v>198.2</v>
      </c>
      <c r="I442" s="68">
        <v>142.9</v>
      </c>
      <c r="J442" s="68">
        <v>149.5</v>
      </c>
      <c r="K442" s="68">
        <v>156.19999999999999</v>
      </c>
      <c r="L442" s="68">
        <v>162.9</v>
      </c>
      <c r="M442" s="68">
        <v>169.6</v>
      </c>
      <c r="N442" s="68">
        <v>176.2</v>
      </c>
      <c r="O442" s="68">
        <v>182.9</v>
      </c>
    </row>
    <row r="443" spans="1:15">
      <c r="A443" s="73">
        <v>207</v>
      </c>
      <c r="B443" s="72">
        <v>152.69999999999999</v>
      </c>
      <c r="C443" s="72">
        <v>160.30000000000001</v>
      </c>
      <c r="D443" s="72">
        <v>167.9</v>
      </c>
      <c r="E443" s="72">
        <v>175.5</v>
      </c>
      <c r="F443" s="72">
        <v>183.1</v>
      </c>
      <c r="G443" s="72">
        <v>190.7</v>
      </c>
      <c r="H443" s="72">
        <v>198.3</v>
      </c>
      <c r="I443" s="72">
        <v>142.9</v>
      </c>
      <c r="J443" s="72">
        <v>149.6</v>
      </c>
      <c r="K443" s="72">
        <v>156.19999999999999</v>
      </c>
      <c r="L443" s="72">
        <v>162.9</v>
      </c>
      <c r="M443" s="72">
        <v>169.6</v>
      </c>
      <c r="N443" s="72">
        <v>176.3</v>
      </c>
      <c r="O443" s="72">
        <v>182.9</v>
      </c>
    </row>
    <row r="444" spans="1:15">
      <c r="A444" s="71">
        <v>208</v>
      </c>
      <c r="B444" s="70">
        <v>152.80000000000001</v>
      </c>
      <c r="C444" s="70">
        <v>160.4</v>
      </c>
      <c r="D444" s="70">
        <v>168</v>
      </c>
      <c r="E444" s="70">
        <v>175.6</v>
      </c>
      <c r="F444" s="70">
        <v>183.2</v>
      </c>
      <c r="G444" s="70">
        <v>190.8</v>
      </c>
      <c r="H444" s="70">
        <v>198.4</v>
      </c>
      <c r="I444" s="70">
        <v>142.9</v>
      </c>
      <c r="J444" s="70">
        <v>149.6</v>
      </c>
      <c r="K444" s="70">
        <v>156.30000000000001</v>
      </c>
      <c r="L444" s="70">
        <v>162.9</v>
      </c>
      <c r="M444" s="70">
        <v>169.6</v>
      </c>
      <c r="N444" s="70">
        <v>176.3</v>
      </c>
      <c r="O444" s="70">
        <v>182.9</v>
      </c>
    </row>
    <row r="445" spans="1:15">
      <c r="A445" s="69">
        <v>209</v>
      </c>
      <c r="B445" s="68">
        <v>153</v>
      </c>
      <c r="C445" s="68">
        <v>160.5</v>
      </c>
      <c r="D445" s="68">
        <v>168.1</v>
      </c>
      <c r="E445" s="68">
        <v>175.7</v>
      </c>
      <c r="F445" s="68">
        <v>183.3</v>
      </c>
      <c r="G445" s="68">
        <v>190.8</v>
      </c>
      <c r="H445" s="68">
        <v>198.4</v>
      </c>
      <c r="I445" s="68">
        <v>143</v>
      </c>
      <c r="J445" s="68">
        <v>149.6</v>
      </c>
      <c r="K445" s="68">
        <v>156.30000000000001</v>
      </c>
      <c r="L445" s="68">
        <v>162.9</v>
      </c>
      <c r="M445" s="68">
        <v>169.6</v>
      </c>
      <c r="N445" s="68">
        <v>176.3</v>
      </c>
      <c r="O445" s="68">
        <v>182.9</v>
      </c>
    </row>
    <row r="446" spans="1:15">
      <c r="A446" s="69">
        <v>210</v>
      </c>
      <c r="B446" s="68">
        <v>153.1</v>
      </c>
      <c r="C446" s="68">
        <v>160.6</v>
      </c>
      <c r="D446" s="68">
        <v>168.2</v>
      </c>
      <c r="E446" s="68">
        <v>175.8</v>
      </c>
      <c r="F446" s="68">
        <v>183.3</v>
      </c>
      <c r="G446" s="68">
        <v>190.9</v>
      </c>
      <c r="H446" s="68">
        <v>198.4</v>
      </c>
      <c r="I446" s="68">
        <v>143</v>
      </c>
      <c r="J446" s="68">
        <v>149.69999999999999</v>
      </c>
      <c r="K446" s="68">
        <v>156.30000000000001</v>
      </c>
      <c r="L446" s="68">
        <v>163</v>
      </c>
      <c r="M446" s="68">
        <v>169.6</v>
      </c>
      <c r="N446" s="68">
        <v>176.3</v>
      </c>
      <c r="O446" s="68">
        <v>182.9</v>
      </c>
    </row>
    <row r="447" spans="1:15">
      <c r="A447" s="69">
        <v>211</v>
      </c>
      <c r="B447" s="68">
        <v>153.19999999999999</v>
      </c>
      <c r="C447" s="68">
        <v>160.80000000000001</v>
      </c>
      <c r="D447" s="68">
        <v>168.3</v>
      </c>
      <c r="E447" s="68">
        <v>175.8</v>
      </c>
      <c r="F447" s="68">
        <v>183.4</v>
      </c>
      <c r="G447" s="68">
        <v>190.9</v>
      </c>
      <c r="H447" s="68">
        <v>198.5</v>
      </c>
      <c r="I447" s="68">
        <v>143.1</v>
      </c>
      <c r="J447" s="68">
        <v>149.69999999999999</v>
      </c>
      <c r="K447" s="68">
        <v>156.30000000000001</v>
      </c>
      <c r="L447" s="68">
        <v>163</v>
      </c>
      <c r="M447" s="68">
        <v>169.6</v>
      </c>
      <c r="N447" s="68">
        <v>176.3</v>
      </c>
      <c r="O447" s="68">
        <v>182.9</v>
      </c>
    </row>
    <row r="448" spans="1:15">
      <c r="A448" s="69">
        <v>212</v>
      </c>
      <c r="B448" s="68">
        <v>153.30000000000001</v>
      </c>
      <c r="C448" s="68">
        <v>160.9</v>
      </c>
      <c r="D448" s="68">
        <v>168.4</v>
      </c>
      <c r="E448" s="68">
        <v>175.9</v>
      </c>
      <c r="F448" s="68">
        <v>183.4</v>
      </c>
      <c r="G448" s="68">
        <v>191</v>
      </c>
      <c r="H448" s="68">
        <v>198.5</v>
      </c>
      <c r="I448" s="68">
        <v>143.1</v>
      </c>
      <c r="J448" s="68">
        <v>149.69999999999999</v>
      </c>
      <c r="K448" s="68">
        <v>156.4</v>
      </c>
      <c r="L448" s="68">
        <v>163</v>
      </c>
      <c r="M448" s="68">
        <v>169.6</v>
      </c>
      <c r="N448" s="68">
        <v>176.3</v>
      </c>
      <c r="O448" s="68">
        <v>182.9</v>
      </c>
    </row>
    <row r="449" spans="1:15">
      <c r="A449" s="69">
        <v>213</v>
      </c>
      <c r="B449" s="68">
        <v>153.4</v>
      </c>
      <c r="C449" s="68">
        <v>160.9</v>
      </c>
      <c r="D449" s="68">
        <v>168.5</v>
      </c>
      <c r="E449" s="68">
        <v>176</v>
      </c>
      <c r="F449" s="68">
        <v>183.5</v>
      </c>
      <c r="G449" s="68">
        <v>191</v>
      </c>
      <c r="H449" s="68">
        <v>198.5</v>
      </c>
      <c r="I449" s="68">
        <v>143.1</v>
      </c>
      <c r="J449" s="68">
        <v>149.80000000000001</v>
      </c>
      <c r="K449" s="68">
        <v>156.4</v>
      </c>
      <c r="L449" s="68">
        <v>163</v>
      </c>
      <c r="M449" s="68">
        <v>169.6</v>
      </c>
      <c r="N449" s="68">
        <v>176.3</v>
      </c>
      <c r="O449" s="68">
        <v>182.9</v>
      </c>
    </row>
    <row r="450" spans="1:15">
      <c r="A450" s="69">
        <v>214</v>
      </c>
      <c r="B450" s="68">
        <v>153.5</v>
      </c>
      <c r="C450" s="68">
        <v>161</v>
      </c>
      <c r="D450" s="68">
        <v>168.5</v>
      </c>
      <c r="E450" s="68">
        <v>176</v>
      </c>
      <c r="F450" s="68">
        <v>183.5</v>
      </c>
      <c r="G450" s="68">
        <v>191</v>
      </c>
      <c r="H450" s="68">
        <v>198.5</v>
      </c>
      <c r="I450" s="68">
        <v>143.19999999999999</v>
      </c>
      <c r="J450" s="68">
        <v>149.80000000000001</v>
      </c>
      <c r="K450" s="68">
        <v>156.4</v>
      </c>
      <c r="L450" s="68">
        <v>163</v>
      </c>
      <c r="M450" s="68">
        <v>169.7</v>
      </c>
      <c r="N450" s="68">
        <v>176.3</v>
      </c>
      <c r="O450" s="68">
        <v>182.9</v>
      </c>
    </row>
    <row r="451" spans="1:15">
      <c r="A451" s="69">
        <v>215</v>
      </c>
      <c r="B451" s="68">
        <v>153.6</v>
      </c>
      <c r="C451" s="68">
        <v>161.1</v>
      </c>
      <c r="D451" s="68">
        <v>168.6</v>
      </c>
      <c r="E451" s="68">
        <v>176.1</v>
      </c>
      <c r="F451" s="68">
        <v>183.6</v>
      </c>
      <c r="G451" s="68">
        <v>191.1</v>
      </c>
      <c r="H451" s="68">
        <v>198.6</v>
      </c>
      <c r="I451" s="68">
        <v>143.19999999999999</v>
      </c>
      <c r="J451" s="68">
        <v>149.80000000000001</v>
      </c>
      <c r="K451" s="68">
        <v>156.4</v>
      </c>
      <c r="L451" s="68">
        <v>163</v>
      </c>
      <c r="M451" s="68">
        <v>169.7</v>
      </c>
      <c r="N451" s="68">
        <v>176.3</v>
      </c>
      <c r="O451" s="68">
        <v>182.9</v>
      </c>
    </row>
    <row r="452" spans="1:15">
      <c r="A452" s="69">
        <v>216</v>
      </c>
      <c r="B452" s="68">
        <v>153.69999999999999</v>
      </c>
      <c r="C452" s="68">
        <v>161.19999999999999</v>
      </c>
      <c r="D452" s="68">
        <v>168.7</v>
      </c>
      <c r="E452" s="68">
        <v>176.1</v>
      </c>
      <c r="F452" s="68">
        <v>183.6</v>
      </c>
      <c r="G452" s="68">
        <v>191.1</v>
      </c>
      <c r="H452" s="68">
        <v>198.6</v>
      </c>
      <c r="I452" s="68">
        <v>143.19999999999999</v>
      </c>
      <c r="J452" s="68">
        <v>149.80000000000001</v>
      </c>
      <c r="K452" s="68">
        <v>156.5</v>
      </c>
      <c r="L452" s="68">
        <v>163.1</v>
      </c>
      <c r="M452" s="68">
        <v>169.7</v>
      </c>
      <c r="N452" s="68">
        <v>176.3</v>
      </c>
      <c r="O452" s="68">
        <v>182.9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88"/>
  <sheetViews>
    <sheetView tabSelected="1" topLeftCell="A23" workbookViewId="0">
      <selection activeCell="B38" sqref="B38"/>
    </sheetView>
  </sheetViews>
  <sheetFormatPr defaultRowHeight="15"/>
  <cols>
    <col min="1" max="1" width="20.7109375" style="121" customWidth="1"/>
    <col min="2" max="3" width="16.5703125" style="121" bestFit="1" customWidth="1"/>
    <col min="4" max="4" width="16.7109375" style="121" bestFit="1" customWidth="1"/>
    <col min="5" max="16384" width="9.140625" style="121"/>
  </cols>
  <sheetData>
    <row r="1" spans="1:37" s="2" customFormat="1" ht="12.75">
      <c r="A1" s="66" t="s">
        <v>205</v>
      </c>
      <c r="B1" s="64"/>
      <c r="C1" s="64"/>
      <c r="AB1" s="16"/>
      <c r="AC1" s="3"/>
      <c r="AD1" s="3"/>
      <c r="AE1" s="3"/>
      <c r="AF1" s="3"/>
      <c r="AK1" s="3"/>
    </row>
    <row r="2" spans="1:37" s="2" customFormat="1" ht="12.75">
      <c r="A2" s="180" t="s">
        <v>204</v>
      </c>
      <c r="B2" s="180"/>
      <c r="C2" s="180"/>
      <c r="D2" s="180"/>
      <c r="AB2" s="16"/>
      <c r="AC2" s="3"/>
      <c r="AD2" s="3"/>
      <c r="AE2" s="3"/>
      <c r="AF2" s="3"/>
      <c r="AK2" s="3"/>
    </row>
    <row r="3" spans="1:37" s="2" customFormat="1" ht="15" customHeight="1">
      <c r="A3" s="181" t="s">
        <v>203</v>
      </c>
      <c r="B3" s="181"/>
      <c r="C3" s="181"/>
      <c r="D3" s="181"/>
      <c r="E3" s="181"/>
      <c r="F3" s="181"/>
      <c r="G3" s="181"/>
      <c r="H3" s="142"/>
      <c r="I3" s="142"/>
      <c r="J3" s="14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AB3" s="16"/>
      <c r="AC3" s="3"/>
      <c r="AD3" s="3"/>
      <c r="AE3" s="3"/>
      <c r="AF3" s="3"/>
      <c r="AK3" s="3"/>
    </row>
    <row r="4" spans="1:37" s="2" customFormat="1" ht="15.75">
      <c r="A4" s="153" t="s">
        <v>143</v>
      </c>
      <c r="B4" s="146"/>
      <c r="C4" s="146"/>
      <c r="D4" s="142"/>
      <c r="E4" s="146"/>
      <c r="F4" s="142"/>
      <c r="G4" s="153" t="s">
        <v>142</v>
      </c>
      <c r="H4" s="146"/>
      <c r="I4" s="142"/>
      <c r="J4" s="142"/>
      <c r="K4" s="7"/>
      <c r="L4" s="7"/>
      <c r="M4" s="7"/>
      <c r="N4" s="152"/>
      <c r="O4" s="7"/>
      <c r="P4" s="151"/>
      <c r="Q4" s="7"/>
      <c r="R4" s="151"/>
      <c r="S4" s="151"/>
      <c r="T4" s="7"/>
      <c r="U4" s="7"/>
      <c r="AB4" s="16"/>
      <c r="AC4" s="3"/>
      <c r="AD4" s="3"/>
      <c r="AE4" s="3"/>
      <c r="AF4" s="3"/>
      <c r="AK4" s="3"/>
    </row>
    <row r="5" spans="1:37" s="2" customFormat="1" ht="21.75" customHeight="1">
      <c r="A5" s="150" t="s">
        <v>202</v>
      </c>
      <c r="B5" s="149" t="s">
        <v>201</v>
      </c>
      <c r="C5" s="148" t="s">
        <v>65</v>
      </c>
      <c r="D5" s="148" t="s">
        <v>199</v>
      </c>
      <c r="E5" s="148" t="s">
        <v>198</v>
      </c>
      <c r="F5" s="142"/>
      <c r="G5" s="142" t="s">
        <v>200</v>
      </c>
      <c r="H5" s="148" t="s">
        <v>65</v>
      </c>
      <c r="I5" s="148" t="s">
        <v>199</v>
      </c>
      <c r="J5" s="148" t="s">
        <v>198</v>
      </c>
      <c r="K5" s="7"/>
      <c r="L5" s="7"/>
      <c r="M5" s="7"/>
      <c r="O5" s="7"/>
      <c r="P5" s="7"/>
      <c r="Q5" s="7"/>
      <c r="R5" s="7"/>
      <c r="S5" s="7"/>
      <c r="T5" s="7"/>
      <c r="U5" s="7"/>
      <c r="AB5" s="16"/>
      <c r="AC5" s="3"/>
      <c r="AD5" s="3"/>
      <c r="AE5" s="3"/>
      <c r="AF5" s="3"/>
      <c r="AK5" s="3"/>
    </row>
    <row r="6" spans="1:37" s="2" customFormat="1" ht="12.75">
      <c r="A6" s="146">
        <v>1</v>
      </c>
      <c r="B6" s="142">
        <v>10.9</v>
      </c>
      <c r="C6" s="145">
        <v>85</v>
      </c>
      <c r="D6" s="147">
        <f t="shared" ref="D6:E10" si="0">C6</f>
        <v>85</v>
      </c>
      <c r="E6" s="147">
        <f t="shared" si="0"/>
        <v>85</v>
      </c>
      <c r="F6" s="142"/>
      <c r="G6" s="142">
        <v>10.199999999999999</v>
      </c>
      <c r="H6" s="147">
        <f>I6</f>
        <v>80</v>
      </c>
      <c r="I6" s="144">
        <v>80</v>
      </c>
      <c r="J6" s="147">
        <f>I6</f>
        <v>80</v>
      </c>
      <c r="K6" s="7">
        <f t="shared" ref="K6:K22" si="1">B6*C6</f>
        <v>926.5</v>
      </c>
      <c r="L6" s="7">
        <f t="shared" ref="L6:L22" si="2">MROUND(K6,200)</f>
        <v>1000</v>
      </c>
      <c r="M6" s="7">
        <f t="shared" ref="M6:M22" si="3">G6*H6</f>
        <v>816</v>
      </c>
      <c r="N6" s="7">
        <f t="shared" ref="N6:N22" si="4">MROUND(M6,200)</f>
        <v>800</v>
      </c>
      <c r="O6" s="146">
        <v>1</v>
      </c>
      <c r="P6" s="143"/>
      <c r="Q6" s="143"/>
      <c r="R6" s="143"/>
      <c r="S6" s="7"/>
      <c r="T6" s="7"/>
      <c r="U6" s="7"/>
      <c r="AB6" s="16"/>
      <c r="AC6" s="3"/>
      <c r="AD6" s="3"/>
      <c r="AE6" s="3"/>
      <c r="AF6" s="3"/>
      <c r="AK6" s="3"/>
    </row>
    <row r="7" spans="1:37" s="2" customFormat="1" ht="12.75">
      <c r="A7" s="146">
        <v>2</v>
      </c>
      <c r="B7" s="142">
        <v>13.3</v>
      </c>
      <c r="C7" s="145">
        <v>85</v>
      </c>
      <c r="D7" s="147">
        <f t="shared" si="0"/>
        <v>85</v>
      </c>
      <c r="E7" s="147">
        <f t="shared" si="0"/>
        <v>85</v>
      </c>
      <c r="F7" s="142"/>
      <c r="G7" s="142">
        <v>12.7</v>
      </c>
      <c r="H7" s="147">
        <f>I7</f>
        <v>80</v>
      </c>
      <c r="I7" s="144">
        <v>80</v>
      </c>
      <c r="J7" s="147">
        <f>I7</f>
        <v>80</v>
      </c>
      <c r="K7" s="7">
        <f t="shared" si="1"/>
        <v>1130.5</v>
      </c>
      <c r="L7" s="7">
        <f t="shared" si="2"/>
        <v>1200</v>
      </c>
      <c r="M7" s="7">
        <f t="shared" si="3"/>
        <v>1016</v>
      </c>
      <c r="N7" s="7">
        <f t="shared" si="4"/>
        <v>1000</v>
      </c>
      <c r="O7" s="146">
        <v>2</v>
      </c>
      <c r="P7" s="143">
        <v>1200</v>
      </c>
      <c r="Q7" s="143">
        <f t="shared" ref="Q7:Q21" si="5">P7*14/1000</f>
        <v>16.8</v>
      </c>
      <c r="R7" s="143"/>
      <c r="S7" s="7"/>
      <c r="T7" s="7"/>
      <c r="U7" s="7"/>
      <c r="AB7" s="16"/>
      <c r="AC7" s="3"/>
      <c r="AD7" s="3"/>
      <c r="AE7" s="3"/>
      <c r="AF7" s="3"/>
      <c r="AK7" s="3"/>
    </row>
    <row r="8" spans="1:37" s="2" customFormat="1" ht="12.75">
      <c r="A8" s="146">
        <v>3</v>
      </c>
      <c r="B8" s="142">
        <v>15.3</v>
      </c>
      <c r="C8" s="145">
        <v>80</v>
      </c>
      <c r="D8" s="147">
        <f t="shared" si="0"/>
        <v>80</v>
      </c>
      <c r="E8" s="147">
        <f t="shared" si="0"/>
        <v>80</v>
      </c>
      <c r="F8" s="142"/>
      <c r="G8" s="142">
        <v>15</v>
      </c>
      <c r="H8" s="147">
        <f>I8</f>
        <v>75</v>
      </c>
      <c r="I8" s="144">
        <v>75</v>
      </c>
      <c r="J8" s="147">
        <f>I8</f>
        <v>75</v>
      </c>
      <c r="K8" s="7">
        <f t="shared" si="1"/>
        <v>1224</v>
      </c>
      <c r="L8" s="7">
        <f t="shared" si="2"/>
        <v>1200</v>
      </c>
      <c r="M8" s="7">
        <f t="shared" si="3"/>
        <v>1125</v>
      </c>
      <c r="N8" s="7">
        <f t="shared" si="4"/>
        <v>1200</v>
      </c>
      <c r="O8" s="146">
        <v>3</v>
      </c>
      <c r="P8" s="7"/>
      <c r="Q8" s="143">
        <f t="shared" si="5"/>
        <v>0</v>
      </c>
      <c r="R8" s="7"/>
      <c r="S8" s="7"/>
      <c r="T8" s="7"/>
      <c r="U8" s="7"/>
      <c r="AB8" s="16"/>
      <c r="AC8" s="3"/>
      <c r="AD8" s="3"/>
      <c r="AE8" s="3"/>
      <c r="AF8" s="3"/>
      <c r="AK8" s="3"/>
    </row>
    <row r="9" spans="1:37" s="2" customFormat="1" ht="12.75">
      <c r="A9" s="146">
        <v>4</v>
      </c>
      <c r="B9" s="142">
        <v>16.5</v>
      </c>
      <c r="C9" s="145">
        <v>80</v>
      </c>
      <c r="D9" s="147">
        <f t="shared" si="0"/>
        <v>80</v>
      </c>
      <c r="E9" s="147">
        <f t="shared" si="0"/>
        <v>80</v>
      </c>
      <c r="F9" s="142"/>
      <c r="G9" s="142">
        <v>16</v>
      </c>
      <c r="H9" s="147">
        <f>I9</f>
        <v>75</v>
      </c>
      <c r="I9" s="144">
        <v>75</v>
      </c>
      <c r="J9" s="147">
        <f>I9</f>
        <v>75</v>
      </c>
      <c r="K9" s="7">
        <f t="shared" si="1"/>
        <v>1320</v>
      </c>
      <c r="L9" s="7">
        <f t="shared" si="2"/>
        <v>1400</v>
      </c>
      <c r="M9" s="7">
        <f t="shared" si="3"/>
        <v>1200</v>
      </c>
      <c r="N9" s="7">
        <f t="shared" si="4"/>
        <v>1200</v>
      </c>
      <c r="O9" s="146">
        <v>4</v>
      </c>
      <c r="P9" s="7"/>
      <c r="Q9" s="143">
        <f t="shared" si="5"/>
        <v>0</v>
      </c>
      <c r="R9" s="7"/>
      <c r="S9" s="7"/>
      <c r="T9" s="7"/>
      <c r="U9" s="7"/>
      <c r="AB9" s="16"/>
      <c r="AC9" s="3"/>
      <c r="AD9" s="3"/>
      <c r="AE9" s="3"/>
      <c r="AF9" s="3"/>
      <c r="AK9" s="3"/>
    </row>
    <row r="10" spans="1:37" s="2" customFormat="1" ht="12.75">
      <c r="A10" s="146">
        <v>5</v>
      </c>
      <c r="B10" s="142">
        <v>18.2</v>
      </c>
      <c r="C10" s="145">
        <v>80</v>
      </c>
      <c r="D10" s="147">
        <f t="shared" si="0"/>
        <v>80</v>
      </c>
      <c r="E10" s="147">
        <f t="shared" si="0"/>
        <v>80</v>
      </c>
      <c r="F10" s="142"/>
      <c r="G10" s="142">
        <v>17.7</v>
      </c>
      <c r="H10" s="147">
        <f>I10</f>
        <v>75</v>
      </c>
      <c r="I10" s="144">
        <v>75</v>
      </c>
      <c r="J10" s="147">
        <f>I10</f>
        <v>75</v>
      </c>
      <c r="K10" s="7">
        <f t="shared" si="1"/>
        <v>1456</v>
      </c>
      <c r="L10" s="7">
        <f t="shared" si="2"/>
        <v>1400</v>
      </c>
      <c r="M10" s="7">
        <f t="shared" si="3"/>
        <v>1327.5</v>
      </c>
      <c r="N10" s="7">
        <f t="shared" si="4"/>
        <v>1400</v>
      </c>
      <c r="O10" s="146">
        <v>5</v>
      </c>
      <c r="P10" s="7">
        <v>1400</v>
      </c>
      <c r="Q10" s="143">
        <f t="shared" si="5"/>
        <v>19.600000000000001</v>
      </c>
      <c r="R10" s="7"/>
      <c r="S10" s="143"/>
      <c r="T10" s="143"/>
      <c r="U10" s="143"/>
      <c r="AB10" s="16"/>
      <c r="AC10" s="3"/>
      <c r="AD10" s="3"/>
      <c r="AE10" s="3"/>
      <c r="AF10" s="3"/>
      <c r="AK10" s="3"/>
    </row>
    <row r="11" spans="1:37" s="2" customFormat="1" ht="12.75">
      <c r="A11" s="146">
        <v>6</v>
      </c>
      <c r="B11" s="142">
        <v>20.399999999999999</v>
      </c>
      <c r="C11" s="145">
        <v>60</v>
      </c>
      <c r="D11" s="144">
        <v>75</v>
      </c>
      <c r="E11" s="144">
        <v>85</v>
      </c>
      <c r="F11" s="142"/>
      <c r="G11" s="142">
        <v>20</v>
      </c>
      <c r="H11" s="144">
        <v>60</v>
      </c>
      <c r="I11" s="144">
        <v>70</v>
      </c>
      <c r="J11" s="144">
        <v>80</v>
      </c>
      <c r="K11" s="7">
        <f t="shared" si="1"/>
        <v>1224</v>
      </c>
      <c r="L11" s="7">
        <f t="shared" si="2"/>
        <v>1200</v>
      </c>
      <c r="M11" s="7">
        <f t="shared" si="3"/>
        <v>1200</v>
      </c>
      <c r="N11" s="7">
        <f t="shared" si="4"/>
        <v>1200</v>
      </c>
      <c r="O11" s="146">
        <v>6</v>
      </c>
      <c r="P11" s="7"/>
      <c r="Q11" s="143">
        <f t="shared" si="5"/>
        <v>0</v>
      </c>
      <c r="R11" s="7"/>
      <c r="S11" s="7"/>
      <c r="T11" s="7"/>
      <c r="U11" s="7"/>
      <c r="AB11" s="16"/>
      <c r="AC11" s="3"/>
      <c r="AD11" s="3"/>
      <c r="AE11" s="3"/>
      <c r="AF11" s="3"/>
      <c r="AK11" s="3"/>
    </row>
    <row r="12" spans="1:37" s="2" customFormat="1" ht="12.75">
      <c r="A12" s="146">
        <v>7</v>
      </c>
      <c r="B12" s="142">
        <v>22.7</v>
      </c>
      <c r="C12" s="145">
        <v>60</v>
      </c>
      <c r="D12" s="144">
        <v>70</v>
      </c>
      <c r="E12" s="144">
        <v>80</v>
      </c>
      <c r="F12" s="142"/>
      <c r="G12" s="142">
        <v>22.3</v>
      </c>
      <c r="H12" s="144">
        <v>60</v>
      </c>
      <c r="I12" s="144">
        <v>70</v>
      </c>
      <c r="J12" s="144">
        <v>75</v>
      </c>
      <c r="K12" s="7">
        <f t="shared" si="1"/>
        <v>1362</v>
      </c>
      <c r="L12" s="7">
        <f t="shared" si="2"/>
        <v>1400</v>
      </c>
      <c r="M12" s="7">
        <f t="shared" si="3"/>
        <v>1338</v>
      </c>
      <c r="N12" s="7">
        <f t="shared" si="4"/>
        <v>1400</v>
      </c>
      <c r="O12" s="146">
        <v>7</v>
      </c>
      <c r="P12" s="7">
        <v>1600</v>
      </c>
      <c r="Q12" s="143">
        <f t="shared" si="5"/>
        <v>22.4</v>
      </c>
      <c r="R12" s="7"/>
      <c r="S12" s="7"/>
      <c r="T12" s="7"/>
      <c r="U12" s="143"/>
      <c r="AB12" s="16"/>
      <c r="AC12" s="3"/>
      <c r="AD12" s="3"/>
      <c r="AE12" s="3"/>
      <c r="AF12" s="3"/>
      <c r="AK12" s="3"/>
    </row>
    <row r="13" spans="1:37" s="2" customFormat="1" ht="12.75">
      <c r="A13" s="146">
        <v>8</v>
      </c>
      <c r="B13" s="142">
        <v>25.2</v>
      </c>
      <c r="C13" s="145">
        <v>60</v>
      </c>
      <c r="D13" s="144">
        <v>70</v>
      </c>
      <c r="E13" s="144">
        <v>80</v>
      </c>
      <c r="F13" s="142"/>
      <c r="G13" s="142">
        <v>25</v>
      </c>
      <c r="H13" s="144">
        <v>55</v>
      </c>
      <c r="I13" s="144">
        <v>65</v>
      </c>
      <c r="J13" s="144">
        <v>75</v>
      </c>
      <c r="K13" s="7">
        <f t="shared" si="1"/>
        <v>1512</v>
      </c>
      <c r="L13" s="7">
        <f t="shared" si="2"/>
        <v>1600</v>
      </c>
      <c r="M13" s="7">
        <f t="shared" si="3"/>
        <v>1375</v>
      </c>
      <c r="N13" s="7">
        <f t="shared" si="4"/>
        <v>1400</v>
      </c>
      <c r="O13" s="146">
        <v>8</v>
      </c>
      <c r="P13" s="7"/>
      <c r="Q13" s="143">
        <f t="shared" si="5"/>
        <v>0</v>
      </c>
      <c r="R13" s="7"/>
      <c r="S13" s="7"/>
      <c r="T13" s="7"/>
      <c r="U13" s="7"/>
      <c r="AB13" s="16"/>
      <c r="AC13" s="3"/>
      <c r="AD13" s="3"/>
      <c r="AE13" s="3"/>
      <c r="AF13" s="3"/>
      <c r="AK13" s="3"/>
    </row>
    <row r="14" spans="1:37" s="2" customFormat="1" ht="12.75">
      <c r="A14" s="146">
        <v>9</v>
      </c>
      <c r="B14" s="142">
        <v>28</v>
      </c>
      <c r="C14" s="145">
        <v>60</v>
      </c>
      <c r="D14" s="144">
        <v>70</v>
      </c>
      <c r="E14" s="144">
        <v>80</v>
      </c>
      <c r="F14" s="142"/>
      <c r="G14" s="142">
        <v>27.6</v>
      </c>
      <c r="H14" s="144">
        <v>55</v>
      </c>
      <c r="I14" s="144">
        <v>65</v>
      </c>
      <c r="J14" s="144">
        <v>75</v>
      </c>
      <c r="K14" s="7">
        <f t="shared" si="1"/>
        <v>1680</v>
      </c>
      <c r="L14" s="7">
        <f t="shared" si="2"/>
        <v>1600</v>
      </c>
      <c r="M14" s="7">
        <f t="shared" si="3"/>
        <v>1518</v>
      </c>
      <c r="N14" s="7">
        <f t="shared" si="4"/>
        <v>1600</v>
      </c>
      <c r="O14" s="146">
        <v>9</v>
      </c>
      <c r="P14" s="7">
        <v>1800</v>
      </c>
      <c r="Q14" s="143">
        <f t="shared" si="5"/>
        <v>25.2</v>
      </c>
      <c r="R14" s="7"/>
      <c r="S14" s="7"/>
      <c r="T14" s="7"/>
      <c r="U14" s="7"/>
      <c r="AB14" s="16"/>
      <c r="AC14" s="3"/>
      <c r="AD14" s="3"/>
      <c r="AE14" s="3"/>
      <c r="AF14" s="3"/>
      <c r="AK14" s="3"/>
    </row>
    <row r="15" spans="1:37" s="2" customFormat="1" ht="12.75">
      <c r="A15" s="146">
        <v>10</v>
      </c>
      <c r="B15" s="142">
        <v>30.8</v>
      </c>
      <c r="C15" s="145">
        <v>55</v>
      </c>
      <c r="D15" s="144">
        <v>65</v>
      </c>
      <c r="E15" s="144">
        <v>75</v>
      </c>
      <c r="F15" s="142"/>
      <c r="G15" s="142">
        <v>31.2</v>
      </c>
      <c r="H15" s="144">
        <v>50</v>
      </c>
      <c r="I15" s="144">
        <v>60</v>
      </c>
      <c r="J15" s="144">
        <v>70</v>
      </c>
      <c r="K15" s="7">
        <f t="shared" si="1"/>
        <v>1694</v>
      </c>
      <c r="L15" s="7">
        <f t="shared" si="2"/>
        <v>1600</v>
      </c>
      <c r="M15" s="7">
        <f t="shared" si="3"/>
        <v>1560</v>
      </c>
      <c r="N15" s="7">
        <f t="shared" si="4"/>
        <v>1600</v>
      </c>
      <c r="O15" s="146">
        <v>10</v>
      </c>
      <c r="P15" s="7"/>
      <c r="Q15" s="143">
        <f t="shared" si="5"/>
        <v>0</v>
      </c>
      <c r="R15" s="7"/>
      <c r="S15" s="7"/>
      <c r="T15" s="7"/>
      <c r="U15" s="7"/>
      <c r="AB15" s="16"/>
      <c r="AC15" s="3"/>
      <c r="AD15" s="3"/>
      <c r="AE15" s="3"/>
      <c r="AF15" s="3"/>
      <c r="AK15" s="3"/>
    </row>
    <row r="16" spans="1:37" s="2" customFormat="1" ht="12.75">
      <c r="A16" s="146">
        <v>11</v>
      </c>
      <c r="B16" s="142">
        <v>34.1</v>
      </c>
      <c r="C16" s="145">
        <v>55</v>
      </c>
      <c r="D16" s="144">
        <v>65</v>
      </c>
      <c r="E16" s="144">
        <v>75</v>
      </c>
      <c r="F16" s="142"/>
      <c r="G16" s="142">
        <v>34.799999999999997</v>
      </c>
      <c r="H16" s="144">
        <v>50</v>
      </c>
      <c r="I16" s="144">
        <v>60</v>
      </c>
      <c r="J16" s="144">
        <v>65</v>
      </c>
      <c r="K16" s="7">
        <f t="shared" si="1"/>
        <v>1875.5</v>
      </c>
      <c r="L16" s="7">
        <f t="shared" si="2"/>
        <v>1800</v>
      </c>
      <c r="M16" s="7">
        <f t="shared" si="3"/>
        <v>1739.9999999999998</v>
      </c>
      <c r="N16" s="7">
        <f t="shared" si="4"/>
        <v>1800</v>
      </c>
      <c r="O16" s="146">
        <v>11</v>
      </c>
      <c r="P16" s="143"/>
      <c r="Q16" s="143">
        <f t="shared" si="5"/>
        <v>0</v>
      </c>
      <c r="R16" s="143"/>
      <c r="S16" s="7"/>
      <c r="T16" s="7"/>
      <c r="U16" s="7"/>
      <c r="AB16" s="16"/>
      <c r="AC16" s="3"/>
      <c r="AD16" s="3"/>
      <c r="AE16" s="3"/>
      <c r="AF16" s="3"/>
      <c r="AK16" s="3"/>
    </row>
    <row r="17" spans="1:37" s="2" customFormat="1" ht="12.75">
      <c r="A17" s="146">
        <v>12</v>
      </c>
      <c r="B17" s="142">
        <v>38</v>
      </c>
      <c r="C17" s="145">
        <v>55</v>
      </c>
      <c r="D17" s="144">
        <v>60</v>
      </c>
      <c r="E17" s="144">
        <v>70</v>
      </c>
      <c r="F17" s="142"/>
      <c r="G17" s="142">
        <v>39</v>
      </c>
      <c r="H17" s="144">
        <v>50</v>
      </c>
      <c r="I17" s="144">
        <v>55</v>
      </c>
      <c r="J17" s="144">
        <v>65</v>
      </c>
      <c r="K17" s="7">
        <f t="shared" si="1"/>
        <v>2090</v>
      </c>
      <c r="L17" s="7">
        <f t="shared" si="2"/>
        <v>2000</v>
      </c>
      <c r="M17" s="7">
        <f t="shared" si="3"/>
        <v>1950</v>
      </c>
      <c r="N17" s="7">
        <f t="shared" si="4"/>
        <v>2000</v>
      </c>
      <c r="O17" s="146">
        <v>12</v>
      </c>
      <c r="P17" s="7">
        <v>2200</v>
      </c>
      <c r="Q17" s="143">
        <f t="shared" si="5"/>
        <v>30.8</v>
      </c>
      <c r="R17" s="7"/>
      <c r="S17" s="7"/>
      <c r="T17" s="7"/>
      <c r="U17" s="7"/>
      <c r="AB17" s="16"/>
      <c r="AC17" s="3"/>
      <c r="AD17" s="3"/>
      <c r="AE17" s="3"/>
      <c r="AF17" s="3"/>
      <c r="AK17" s="3"/>
    </row>
    <row r="18" spans="1:37" s="2" customFormat="1" ht="12.75">
      <c r="A18" s="146">
        <v>13</v>
      </c>
      <c r="B18" s="142">
        <v>43.3</v>
      </c>
      <c r="C18" s="145">
        <v>50</v>
      </c>
      <c r="D18" s="144">
        <v>60</v>
      </c>
      <c r="E18" s="144">
        <v>70</v>
      </c>
      <c r="F18" s="142"/>
      <c r="G18" s="142">
        <v>43.4</v>
      </c>
      <c r="H18" s="144">
        <v>45</v>
      </c>
      <c r="I18" s="144">
        <v>50</v>
      </c>
      <c r="J18" s="144">
        <v>60</v>
      </c>
      <c r="K18" s="7">
        <f t="shared" si="1"/>
        <v>2165</v>
      </c>
      <c r="L18" s="7">
        <f t="shared" si="2"/>
        <v>2200</v>
      </c>
      <c r="M18" s="7">
        <f t="shared" si="3"/>
        <v>1953</v>
      </c>
      <c r="N18" s="7">
        <f t="shared" si="4"/>
        <v>2000</v>
      </c>
      <c r="O18" s="146">
        <v>13</v>
      </c>
      <c r="P18" s="7"/>
      <c r="Q18" s="143">
        <f t="shared" si="5"/>
        <v>0</v>
      </c>
      <c r="R18" s="7"/>
      <c r="S18" s="7"/>
      <c r="T18" s="7"/>
      <c r="U18" s="7"/>
      <c r="AB18" s="16"/>
      <c r="AC18" s="3"/>
      <c r="AD18" s="3"/>
      <c r="AE18" s="3"/>
      <c r="AF18" s="3"/>
      <c r="AK18" s="3"/>
    </row>
    <row r="19" spans="1:37" s="2" customFormat="1" ht="12.75">
      <c r="A19" s="146">
        <v>14</v>
      </c>
      <c r="B19" s="142">
        <v>48</v>
      </c>
      <c r="C19" s="145">
        <v>50</v>
      </c>
      <c r="D19" s="144">
        <v>60</v>
      </c>
      <c r="E19" s="144">
        <v>65</v>
      </c>
      <c r="F19" s="142"/>
      <c r="G19" s="142">
        <v>47.1</v>
      </c>
      <c r="H19" s="144">
        <v>45</v>
      </c>
      <c r="I19" s="144">
        <v>50</v>
      </c>
      <c r="J19" s="144">
        <v>55</v>
      </c>
      <c r="K19" s="7">
        <f t="shared" si="1"/>
        <v>2400</v>
      </c>
      <c r="L19" s="7">
        <f t="shared" si="2"/>
        <v>2400</v>
      </c>
      <c r="M19" s="7">
        <f t="shared" si="3"/>
        <v>2119.5</v>
      </c>
      <c r="N19" s="7">
        <f t="shared" si="4"/>
        <v>2200</v>
      </c>
      <c r="O19" s="146">
        <v>14</v>
      </c>
      <c r="P19" s="7">
        <v>2600</v>
      </c>
      <c r="Q19" s="143">
        <f t="shared" si="5"/>
        <v>36.4</v>
      </c>
      <c r="R19" s="7"/>
      <c r="S19" s="143"/>
      <c r="T19" s="143"/>
      <c r="U19" s="143"/>
      <c r="AB19" s="16"/>
      <c r="AC19" s="3"/>
      <c r="AD19" s="3"/>
      <c r="AE19" s="3"/>
      <c r="AF19" s="3"/>
      <c r="AK19" s="3"/>
    </row>
    <row r="20" spans="1:37" s="2" customFormat="1" ht="12.75">
      <c r="A20" s="146">
        <v>15</v>
      </c>
      <c r="B20" s="142">
        <v>51.5</v>
      </c>
      <c r="C20" s="145">
        <v>50</v>
      </c>
      <c r="D20" s="144">
        <v>55</v>
      </c>
      <c r="E20" s="144">
        <v>65</v>
      </c>
      <c r="F20" s="142"/>
      <c r="G20" s="142">
        <v>49.4</v>
      </c>
      <c r="H20" s="144">
        <v>40</v>
      </c>
      <c r="I20" s="144">
        <v>50</v>
      </c>
      <c r="J20" s="144">
        <v>55</v>
      </c>
      <c r="K20" s="7">
        <f t="shared" si="1"/>
        <v>2575</v>
      </c>
      <c r="L20" s="7">
        <f t="shared" si="2"/>
        <v>2600</v>
      </c>
      <c r="M20" s="7">
        <f t="shared" si="3"/>
        <v>1976</v>
      </c>
      <c r="N20" s="7">
        <f t="shared" si="4"/>
        <v>2000</v>
      </c>
      <c r="O20" s="146">
        <v>15</v>
      </c>
      <c r="P20" s="7"/>
      <c r="Q20" s="143">
        <f t="shared" si="5"/>
        <v>0</v>
      </c>
      <c r="R20" s="143"/>
      <c r="S20" s="7"/>
      <c r="T20" s="7"/>
      <c r="U20" s="7"/>
      <c r="AB20" s="16"/>
      <c r="AC20" s="3"/>
      <c r="AD20" s="3"/>
      <c r="AE20" s="3"/>
      <c r="AF20" s="3"/>
      <c r="AK20" s="3"/>
    </row>
    <row r="21" spans="1:37" s="2" customFormat="1" ht="12.75">
      <c r="A21" s="146">
        <v>16</v>
      </c>
      <c r="B21" s="142">
        <v>54.3</v>
      </c>
      <c r="C21" s="145">
        <v>50</v>
      </c>
      <c r="D21" s="144">
        <v>55</v>
      </c>
      <c r="E21" s="144">
        <v>65</v>
      </c>
      <c r="F21" s="142"/>
      <c r="G21" s="142">
        <v>51.3</v>
      </c>
      <c r="H21" s="144">
        <v>40</v>
      </c>
      <c r="I21" s="144">
        <v>45</v>
      </c>
      <c r="J21" s="144">
        <v>55</v>
      </c>
      <c r="K21" s="7">
        <f t="shared" si="1"/>
        <v>2715</v>
      </c>
      <c r="L21" s="7">
        <f t="shared" si="2"/>
        <v>2800</v>
      </c>
      <c r="M21" s="7">
        <f t="shared" si="3"/>
        <v>2052</v>
      </c>
      <c r="N21" s="7">
        <f t="shared" si="4"/>
        <v>2000</v>
      </c>
      <c r="O21" s="146">
        <v>16</v>
      </c>
      <c r="P21" s="7">
        <v>2800</v>
      </c>
      <c r="Q21" s="143">
        <f t="shared" si="5"/>
        <v>39.200000000000003</v>
      </c>
      <c r="R21" s="143"/>
      <c r="S21" s="7"/>
      <c r="T21" s="143"/>
      <c r="U21" s="143"/>
      <c r="AB21" s="16"/>
      <c r="AC21" s="3"/>
      <c r="AD21" s="3"/>
      <c r="AE21" s="3"/>
      <c r="AF21" s="3"/>
      <c r="AK21" s="3"/>
    </row>
    <row r="22" spans="1:37" s="2" customFormat="1" ht="12.75">
      <c r="A22" s="144">
        <v>17</v>
      </c>
      <c r="B22" s="142">
        <v>56.5</v>
      </c>
      <c r="C22" s="145">
        <v>45</v>
      </c>
      <c r="D22" s="144">
        <v>55</v>
      </c>
      <c r="E22" s="144">
        <v>60</v>
      </c>
      <c r="F22" s="142"/>
      <c r="G22" s="142">
        <v>52.8</v>
      </c>
      <c r="H22" s="144">
        <v>40</v>
      </c>
      <c r="I22" s="144">
        <v>45</v>
      </c>
      <c r="J22" s="144">
        <v>55</v>
      </c>
      <c r="K22" s="7">
        <f t="shared" si="1"/>
        <v>2542.5</v>
      </c>
      <c r="L22" s="7">
        <f t="shared" si="2"/>
        <v>2600</v>
      </c>
      <c r="M22" s="7">
        <f t="shared" si="3"/>
        <v>2112</v>
      </c>
      <c r="N22" s="7">
        <f t="shared" si="4"/>
        <v>2200</v>
      </c>
      <c r="O22" s="144">
        <v>17</v>
      </c>
      <c r="P22" s="143"/>
      <c r="Q22" s="143"/>
      <c r="R22" s="7"/>
      <c r="S22" s="7"/>
      <c r="T22" s="7"/>
      <c r="U22" s="7"/>
      <c r="AB22" s="16"/>
      <c r="AC22" s="3"/>
      <c r="AD22" s="3"/>
      <c r="AE22" s="3"/>
      <c r="AF22" s="3"/>
      <c r="AK22" s="3"/>
    </row>
    <row r="23" spans="1:37" s="2" customFormat="1" ht="12.75">
      <c r="A23" s="142"/>
      <c r="B23" s="142"/>
      <c r="C23" s="142"/>
      <c r="D23" s="142"/>
      <c r="E23" s="142"/>
      <c r="F23" s="142"/>
      <c r="H23" s="142"/>
      <c r="I23" s="142"/>
      <c r="J23" s="142"/>
      <c r="K23" s="7"/>
      <c r="L23" s="141"/>
      <c r="M23" s="7"/>
      <c r="N23" s="7"/>
      <c r="O23" s="7"/>
      <c r="P23" s="7"/>
      <c r="Q23" s="7"/>
      <c r="R23" s="7"/>
      <c r="S23" s="7"/>
      <c r="T23" s="7"/>
      <c r="U23" s="7"/>
      <c r="AB23" s="4" t="s">
        <v>197</v>
      </c>
      <c r="AC23" s="3" t="s">
        <v>196</v>
      </c>
      <c r="AD23" s="4">
        <v>2318</v>
      </c>
      <c r="AE23" s="4">
        <v>2727</v>
      </c>
      <c r="AF23" s="3">
        <v>3485</v>
      </c>
      <c r="AG23" s="2" t="s">
        <v>195</v>
      </c>
      <c r="AH23" s="2">
        <v>1.63</v>
      </c>
      <c r="AI23" s="2" t="s">
        <v>194</v>
      </c>
      <c r="AJ23" s="2" t="s">
        <v>193</v>
      </c>
      <c r="AK23" s="3">
        <v>1.8</v>
      </c>
    </row>
    <row r="24" spans="1:37" s="2" customFormat="1" ht="15.75">
      <c r="A24" s="182" t="s">
        <v>192</v>
      </c>
      <c r="B24" s="182"/>
      <c r="C24" s="182"/>
      <c r="D24" s="182"/>
      <c r="AB24" s="4"/>
      <c r="AC24" s="3"/>
      <c r="AD24" s="4"/>
      <c r="AE24" s="4"/>
      <c r="AF24" s="3"/>
      <c r="AK24" s="3"/>
    </row>
    <row r="25" spans="1:37" s="2" customFormat="1" ht="12.75">
      <c r="A25" s="66" t="s">
        <v>106</v>
      </c>
      <c r="B25" s="64" t="str">
        <f>child!C1</f>
        <v>Male</v>
      </c>
      <c r="C25" s="140" t="str">
        <f>child!C5</f>
        <v>Male</v>
      </c>
      <c r="D25" s="140" t="str">
        <f>child!D5</f>
        <v>Female</v>
      </c>
      <c r="AB25" s="4"/>
      <c r="AC25" s="3"/>
      <c r="AD25" s="4"/>
      <c r="AE25" s="4"/>
      <c r="AF25" s="3"/>
      <c r="AK25" s="3"/>
    </row>
    <row r="26" spans="1:37" s="2" customFormat="1" ht="12.75">
      <c r="A26" s="66" t="s">
        <v>152</v>
      </c>
      <c r="B26" s="64">
        <f>child!B8</f>
        <v>56</v>
      </c>
      <c r="C26" s="64"/>
      <c r="D26" s="64"/>
      <c r="AB26" s="4"/>
      <c r="AC26" s="3"/>
      <c r="AD26" s="4"/>
      <c r="AE26" s="4"/>
      <c r="AF26" s="3"/>
      <c r="AK26" s="3"/>
    </row>
    <row r="27" spans="1:37" s="2" customFormat="1" ht="12.75">
      <c r="A27" s="66" t="s">
        <v>209</v>
      </c>
      <c r="B27" s="139">
        <f>child!B3</f>
        <v>15</v>
      </c>
      <c r="C27" s="64"/>
      <c r="D27" s="64"/>
      <c r="AB27" s="4"/>
      <c r="AC27" s="3"/>
      <c r="AD27" s="4"/>
      <c r="AE27" s="4"/>
      <c r="AF27" s="3"/>
      <c r="AK27" s="3"/>
    </row>
    <row r="28" spans="1:37" s="2" customFormat="1" ht="12.75">
      <c r="A28" s="66" t="s">
        <v>210</v>
      </c>
      <c r="B28" s="139">
        <f>B27*12+child!C3</f>
        <v>180</v>
      </c>
      <c r="C28" s="64"/>
      <c r="D28" s="64"/>
      <c r="AB28" s="4"/>
      <c r="AC28" s="3"/>
      <c r="AD28" s="4"/>
      <c r="AE28" s="4"/>
      <c r="AF28" s="3"/>
      <c r="AK28" s="3"/>
    </row>
    <row r="29" spans="1:37" s="2" customFormat="1">
      <c r="A29" s="155" t="s">
        <v>129</v>
      </c>
      <c r="B29" s="154" t="s">
        <v>128</v>
      </c>
      <c r="C29" s="154" t="s">
        <v>127</v>
      </c>
      <c r="D29" s="64"/>
      <c r="AB29" s="4"/>
      <c r="AC29" s="3"/>
      <c r="AD29" s="4"/>
      <c r="AE29" s="4"/>
      <c r="AF29" s="3"/>
      <c r="AK29" s="3"/>
    </row>
    <row r="30" spans="1:37" s="2" customFormat="1">
      <c r="A30" s="154"/>
      <c r="B30" s="154">
        <f>child!B7</f>
        <v>5</v>
      </c>
      <c r="C30" s="154">
        <f>child!C7</f>
        <v>10</v>
      </c>
      <c r="D30" s="64"/>
      <c r="AB30" s="4"/>
      <c r="AC30" s="3"/>
      <c r="AD30" s="4"/>
      <c r="AE30" s="4"/>
      <c r="AF30" s="3"/>
      <c r="AK30" s="3"/>
    </row>
    <row r="31" spans="1:37" s="2" customFormat="1">
      <c r="A31" s="154" t="s">
        <v>126</v>
      </c>
      <c r="B31" s="154">
        <f>((B30*12)+C30)*0.0254</f>
        <v>1.778</v>
      </c>
      <c r="C31" s="154"/>
      <c r="D31" s="64"/>
      <c r="AB31" s="4"/>
      <c r="AC31" s="3"/>
      <c r="AD31" s="4"/>
      <c r="AE31" s="4"/>
      <c r="AF31" s="3"/>
      <c r="AK31" s="3"/>
    </row>
    <row r="32" spans="1:37" s="2" customFormat="1" ht="12.75">
      <c r="A32" s="66" t="s">
        <v>124</v>
      </c>
      <c r="B32" s="139">
        <f>B26/B31^2</f>
        <v>17.714321142928</v>
      </c>
      <c r="C32" s="64"/>
      <c r="D32" s="64"/>
      <c r="AB32" s="4"/>
      <c r="AC32" s="3"/>
      <c r="AD32" s="4"/>
      <c r="AE32" s="4"/>
      <c r="AF32" s="3"/>
      <c r="AK32" s="3"/>
    </row>
    <row r="33" spans="1:38" s="2" customFormat="1" ht="12.75">
      <c r="A33" s="66" t="s">
        <v>120</v>
      </c>
      <c r="B33" s="64" t="str">
        <f>child!B18</f>
        <v>Moderate</v>
      </c>
      <c r="C33" s="64"/>
      <c r="D33" s="64"/>
      <c r="AB33" s="4"/>
      <c r="AC33" s="3"/>
      <c r="AD33" s="4"/>
      <c r="AE33" s="4"/>
      <c r="AF33" s="3"/>
      <c r="AK33" s="3"/>
    </row>
    <row r="34" spans="1:38" s="2" customFormat="1" ht="12.75">
      <c r="A34" s="64"/>
      <c r="B34" s="64"/>
      <c r="C34" s="64"/>
      <c r="D34" s="64"/>
      <c r="AB34" s="4"/>
      <c r="AC34" s="3"/>
      <c r="AD34" s="4"/>
      <c r="AE34" s="4"/>
      <c r="AF34" s="3"/>
      <c r="AK34" s="3"/>
    </row>
    <row r="35" spans="1:38">
      <c r="A35" s="137" t="s">
        <v>191</v>
      </c>
      <c r="B35" s="138" t="s">
        <v>65</v>
      </c>
      <c r="C35" s="138" t="s">
        <v>70</v>
      </c>
      <c r="D35" s="138" t="s">
        <v>117</v>
      </c>
    </row>
    <row r="36" spans="1:38" s="2" customFormat="1" ht="12.75">
      <c r="A36" s="137"/>
      <c r="B36" s="136">
        <f>IF($B$25="Male",LOOKUP($B$27,$A$6:$A$22,C6:C22),LOOKUP($B$27,$A$6:$A$22,H6:H22))</f>
        <v>50</v>
      </c>
      <c r="C36" s="136">
        <f>IF($B$25="Male",LOOKUP($B$27,$A$6:$A$22,D6:D22),LOOKUP($B$27,$A$6:$A$22,I6:I22))</f>
        <v>55</v>
      </c>
      <c r="D36" s="136">
        <f>IF(B25="Male",LOOKUP($B$27,$A$6:$A$22,E6:E22),LOOKUP($B$27,$A$6:$A$22,J6:J22))</f>
        <v>65</v>
      </c>
      <c r="AB36" s="4"/>
      <c r="AC36" s="3"/>
      <c r="AD36" s="4"/>
      <c r="AE36" s="4"/>
      <c r="AF36" s="3"/>
      <c r="AK36" s="3"/>
    </row>
    <row r="37" spans="1:38" s="2" customFormat="1" ht="15.75">
      <c r="A37" s="133" t="s">
        <v>190</v>
      </c>
      <c r="B37" s="133">
        <f>IF(B33=B34,B36,IF(B33=C34,C36,D36))</f>
        <v>65</v>
      </c>
      <c r="C37" s="135"/>
      <c r="D37" s="135"/>
      <c r="E37" s="134"/>
      <c r="F37" s="134"/>
      <c r="G37" s="134"/>
      <c r="AB37" s="4"/>
      <c r="AC37" s="3"/>
      <c r="AD37" s="4"/>
      <c r="AE37" s="4"/>
      <c r="AF37" s="3"/>
      <c r="AK37" s="3"/>
    </row>
    <row r="38" spans="1:38" s="2" customFormat="1" ht="15.75">
      <c r="A38" s="133" t="s">
        <v>189</v>
      </c>
      <c r="B38" s="133">
        <f>$B$37*$B$26</f>
        <v>3640</v>
      </c>
      <c r="C38" s="7"/>
      <c r="D38" s="7"/>
      <c r="AB38" s="4"/>
      <c r="AC38" s="3"/>
      <c r="AD38" s="4"/>
      <c r="AE38" s="4"/>
      <c r="AF38" s="3"/>
      <c r="AK38" s="3"/>
    </row>
    <row r="39" spans="1:38" s="2" customFormat="1" ht="12.75">
      <c r="AL39" s="2">
        <f>(1.53+1.8)/2</f>
        <v>1.665</v>
      </c>
    </row>
    <row r="40" spans="1:38" s="2" customFormat="1" ht="18.75">
      <c r="A40" s="132" t="s">
        <v>123</v>
      </c>
    </row>
    <row r="41" spans="1:38" s="2" customFormat="1" ht="12.75"/>
    <row r="42" spans="1:38" ht="30">
      <c r="A42" s="131" t="s">
        <v>188</v>
      </c>
      <c r="B42" t="s">
        <v>187</v>
      </c>
      <c r="C42" s="80" t="s">
        <v>140</v>
      </c>
      <c r="D42" s="80" t="s">
        <v>139</v>
      </c>
      <c r="E42" s="80" t="s">
        <v>138</v>
      </c>
      <c r="F42" s="80" t="s">
        <v>137</v>
      </c>
      <c r="G42" s="80" t="s">
        <v>136</v>
      </c>
      <c r="H42" s="80" t="s">
        <v>135</v>
      </c>
      <c r="I42" s="80" t="s">
        <v>134</v>
      </c>
    </row>
    <row r="43" spans="1:38">
      <c r="A43"/>
      <c r="B43" t="s">
        <v>143</v>
      </c>
      <c r="C43">
        <f>LOOKUP(child!$B$4,'BMI child'!$A$10:$A$165,'BMI child'!B10:B165)</f>
        <v>14.7</v>
      </c>
      <c r="D43">
        <f>LOOKUP(child!$B$4,'BMI child'!$A$10:$A$165,'BMI child'!C10:C165)</f>
        <v>16</v>
      </c>
      <c r="E43">
        <f>LOOKUP(child!$B$4,'BMI child'!$A$10:$A$165,'BMI child'!D10:D165)</f>
        <v>17.600000000000001</v>
      </c>
      <c r="F43">
        <f>LOOKUP(child!$B$4,'BMI child'!$A$10:$A$165,'BMI child'!E10:E165)</f>
        <v>19.8</v>
      </c>
      <c r="G43">
        <f>LOOKUP(child!$B$4,'BMI child'!$A$10:$A$165,'BMI child'!F10:F165)</f>
        <v>22.7</v>
      </c>
      <c r="H43">
        <f>LOOKUP(child!$B$4,'BMI child'!$A$10:$A$165,'BMI child'!G10:G165)</f>
        <v>27</v>
      </c>
      <c r="I43">
        <f>LOOKUP(child!$B$4,'BMI child'!$A$10:$A$165,'BMI child'!H10:H165)</f>
        <v>34.1</v>
      </c>
    </row>
    <row r="44" spans="1:38">
      <c r="A44"/>
      <c r="B44" t="s">
        <v>142</v>
      </c>
      <c r="C44">
        <f>LOOKUP(child!$B$4,'BMI child'!$A$10:$A$165,'BMI child'!I10:I165)</f>
        <v>14.4</v>
      </c>
      <c r="D44">
        <f>LOOKUP(child!$B$4,'BMI child'!$A$10:$A$165,'BMI child'!J10:J165)</f>
        <v>15.9</v>
      </c>
      <c r="E44">
        <f>LOOKUP(child!$B$4,'BMI child'!$A$10:$A$165,'BMI child'!K10:K165)</f>
        <v>17.8</v>
      </c>
      <c r="F44">
        <f>LOOKUP(child!$B$4,'BMI child'!$A$10:$A$165,'BMI child'!L10:L165)</f>
        <v>20.2</v>
      </c>
      <c r="G44">
        <f>LOOKUP(child!$B$4,'BMI child'!$A$10:$A$165,'BMI child'!M10:M165)</f>
        <v>23.5</v>
      </c>
      <c r="H44">
        <f>LOOKUP(child!$B$4,'BMI child'!$A$10:$A$165,'BMI child'!N10:N165)</f>
        <v>28.2</v>
      </c>
      <c r="I44">
        <f>LOOKUP(child!$B$4,'BMI child'!$A$10:$A$165,'BMI child'!O10:O165)</f>
        <v>35.5</v>
      </c>
    </row>
    <row r="45" spans="1:38" ht="45">
      <c r="A45" s="131" t="s">
        <v>186</v>
      </c>
      <c r="B45" t="s">
        <v>185</v>
      </c>
      <c r="C45">
        <f>LOOKUP(child!$B$4,'BMI child'!$A$171:$A$231,'BMI child'!B171:B231)</f>
        <v>12.4</v>
      </c>
      <c r="D45">
        <f>LOOKUP(child!$B$4,'BMI child'!$A$171:$A$231,'BMI child'!C171:C231)</f>
        <v>14.1</v>
      </c>
      <c r="E45">
        <f>LOOKUP(child!$B$4,'BMI child'!$A$171:$A$231,'BMI child'!D171:D231)</f>
        <v>16</v>
      </c>
      <c r="F45">
        <f>LOOKUP(child!$B$4,'BMI child'!$A$171:$A$231,'BMI child'!E171:E231)</f>
        <v>18.3</v>
      </c>
      <c r="G45">
        <f>LOOKUP(child!$B$4,'BMI child'!$A$171:$A$231,'BMI child'!F171:F231)</f>
        <v>21</v>
      </c>
      <c r="H45">
        <f>LOOKUP(child!$B$4,'BMI child'!$A$171:$A$231,'BMI child'!G171:G231)</f>
        <v>24.2</v>
      </c>
      <c r="I45">
        <f>LOOKUP(child!$B$4,'BMI child'!$A$171:$A$231,'BMI child'!H171:H231)</f>
        <v>27.9</v>
      </c>
    </row>
    <row r="46" spans="1:38">
      <c r="A46"/>
      <c r="B46"/>
      <c r="C46">
        <f>LOOKUP(child!$B$4,'BMI child'!$A$171:$A$231,'BMI child'!I171:I231)</f>
        <v>12.1</v>
      </c>
      <c r="D46">
        <f>LOOKUP(child!$B$4,'BMI child'!$A$171:$A$231,'BMI child'!J171:J231)</f>
        <v>13.7</v>
      </c>
      <c r="E46">
        <f>LOOKUP(child!$B$4,'BMI child'!$A$171:$A$231,'BMI child'!K171:K231)</f>
        <v>15.8</v>
      </c>
      <c r="F46">
        <f>LOOKUP(child!$B$4,'BMI child'!$A$171:$A$231,'BMI child'!L171:L231)</f>
        <v>18.2</v>
      </c>
      <c r="G46">
        <f>LOOKUP(child!$B$4,'BMI child'!$A$171:$A$231,'BMI child'!M171:M231)</f>
        <v>21.2</v>
      </c>
      <c r="H46">
        <f>LOOKUP(child!$B$4,'BMI child'!$A$171:$A$231,'BMI child'!N171:N231)</f>
        <v>24.9</v>
      </c>
      <c r="I46">
        <f>LOOKUP(child!$B$4,'BMI child'!$A$171:$A$231,'BMI child'!O171:O231)</f>
        <v>29.5</v>
      </c>
    </row>
    <row r="47" spans="1:38">
      <c r="A47" s="1" t="s">
        <v>184</v>
      </c>
      <c r="B47" s="1" t="str">
        <f>IF(child!B4&gt;60,'child TER'!B49,B48)</f>
        <v>normal weight</v>
      </c>
      <c r="C47"/>
      <c r="D47"/>
      <c r="E47"/>
      <c r="F47"/>
      <c r="G47"/>
      <c r="H47"/>
      <c r="I47"/>
    </row>
    <row r="48" spans="1:38" ht="30">
      <c r="A48" s="130" t="s">
        <v>183</v>
      </c>
      <c r="B48" s="129" t="str">
        <f>IF(child!$B$5="Male",IF(child!$B$9&gt;'child TER'!H45,"obese",IF(child!$B$9&gt;='child TER'!G45,"overweight",IF(child!$B$9&gt;='child TER'!D45,"normal weight","underweight"))),IF(child!$B$9&gt;'child TER'!H46,"obese",IF(child!$B$9&gt;='child TER'!G46,"overweight",IF(child!$B$9&gt;='child TER'!D46,"normal weight","underweight"))))</f>
        <v>normal weight</v>
      </c>
      <c r="C48"/>
      <c r="D48"/>
      <c r="E48"/>
      <c r="F48"/>
      <c r="G48"/>
      <c r="H48"/>
    </row>
    <row r="49" spans="1:8" ht="30">
      <c r="A49" s="130" t="s">
        <v>182</v>
      </c>
      <c r="B49" s="129" t="str">
        <f>IF(child!B5="Male",IF(child!$B$9&gt;'child TER'!H43,"obese",IF(child!$B$9&gt;='child TER'!G43,"overweight",IF(child!B9&gt;='child TER'!D43,"normal weight","underweight"))),IF(child!$B$9&gt;'child TER'!H44,"obese",IF(child!$B$9&gt;='child TER'!G44,"overweight",IF(child!$B$9&gt;='child TER'!D44,"normal weight","underweight"))))</f>
        <v>normal weight</v>
      </c>
      <c r="C49"/>
      <c r="D49"/>
      <c r="E49"/>
      <c r="F49"/>
      <c r="G49"/>
      <c r="H49"/>
    </row>
    <row r="50" spans="1:8">
      <c r="A50" s="1" t="s">
        <v>181</v>
      </c>
      <c r="B50"/>
      <c r="C50"/>
      <c r="D50"/>
      <c r="E50"/>
      <c r="F50"/>
      <c r="G50"/>
      <c r="H50"/>
    </row>
    <row r="51" spans="1:8">
      <c r="A51" t="s">
        <v>143</v>
      </c>
      <c r="B51">
        <f>LOOKUP(child!$B$4,'BMI child'!$A$236:$A$452,'BMI child'!B236:B452)</f>
        <v>145.5</v>
      </c>
      <c r="C51">
        <f>LOOKUP(child!$B$4,'BMI child'!$A$236:$A$452,'BMI child'!C236:C452)</f>
        <v>153.4</v>
      </c>
      <c r="D51">
        <f>LOOKUP(child!$B$4,'BMI child'!$A$236:$A$452,'BMI child'!D236:D452)</f>
        <v>161.19999999999999</v>
      </c>
      <c r="E51">
        <f>LOOKUP(child!$B$4,'BMI child'!$A$236:$A$452,'BMI child'!E236:E452)</f>
        <v>169</v>
      </c>
      <c r="F51">
        <f>LOOKUP(child!$B$4,'BMI child'!$A$236:$A$452,'BMI child'!F236:F452)</f>
        <v>176.8</v>
      </c>
      <c r="G51">
        <f>LOOKUP(child!$B$4,'BMI child'!$A$236:$A$452,'BMI child'!G236:G452)</f>
        <v>184.6</v>
      </c>
      <c r="H51">
        <f>LOOKUP(child!$B$4,'BMI child'!$A$236:$A$452,'BMI child'!H236:H452)</f>
        <v>192.4</v>
      </c>
    </row>
    <row r="52" spans="1:8">
      <c r="A52" t="s">
        <v>142</v>
      </c>
      <c r="B52">
        <f>LOOKUP(child!$B$4,'BMI child'!$A$236:$A$452,'BMI child'!I236:I452)</f>
        <v>141</v>
      </c>
      <c r="C52">
        <f>LOOKUP(child!$B$4,'BMI child'!$A$236:$A$452,'BMI child'!J236:J452)</f>
        <v>147.9</v>
      </c>
      <c r="D52">
        <f>LOOKUP(child!$B$4,'BMI child'!$A$236:$A$452,'BMI child'!K236:K452)</f>
        <v>154.80000000000001</v>
      </c>
      <c r="E52">
        <f>LOOKUP(child!$B$4,'BMI child'!$A$236:$A$452,'BMI child'!L236:L452)</f>
        <v>161.69999999999999</v>
      </c>
      <c r="F52">
        <f>LOOKUP(child!$B$4,'BMI child'!$A$236:$A$452,'BMI child'!M236:M452)</f>
        <v>168.5</v>
      </c>
      <c r="G52">
        <f>LOOKUP(child!$B$4,'BMI child'!$A$236:$A$452,'BMI child'!N236:N452)</f>
        <v>175.4</v>
      </c>
      <c r="H52">
        <f>LOOKUP(child!$B$4,'BMI child'!$A$236:$A$452,'BMI child'!O236:O452)</f>
        <v>182.3</v>
      </c>
    </row>
    <row r="53" spans="1:8">
      <c r="A53" s="1" t="s">
        <v>180</v>
      </c>
      <c r="B53" s="1" t="str">
        <f>IF(child!B5="Male",IF(B31*100&lt;C51,"stunted","normal"),IF(B31*100&lt;C52,"stunted","normal"))</f>
        <v>normal</v>
      </c>
      <c r="C53"/>
      <c r="D53"/>
      <c r="E53"/>
      <c r="F53"/>
      <c r="G53"/>
      <c r="H53"/>
    </row>
    <row r="55" spans="1:8">
      <c r="A55" s="161" t="s">
        <v>212</v>
      </c>
    </row>
    <row r="56" spans="1:8">
      <c r="A56" s="160" t="s">
        <v>112</v>
      </c>
      <c r="B56" s="162" t="s">
        <v>213</v>
      </c>
      <c r="C56" s="163" t="s">
        <v>214</v>
      </c>
    </row>
    <row r="57" spans="1:8">
      <c r="A57" s="159">
        <v>1</v>
      </c>
      <c r="B57" s="164">
        <v>1.47</v>
      </c>
      <c r="C57" s="164">
        <v>1.47</v>
      </c>
    </row>
    <row r="58" spans="1:8">
      <c r="A58" s="159">
        <v>2</v>
      </c>
      <c r="B58" s="164">
        <v>1.25</v>
      </c>
      <c r="C58" s="164">
        <v>1.25</v>
      </c>
    </row>
    <row r="59" spans="1:8">
      <c r="A59" s="159">
        <v>3</v>
      </c>
      <c r="B59" s="164">
        <v>1.1599999999999999</v>
      </c>
      <c r="C59" s="164">
        <v>1.1599999999999999</v>
      </c>
    </row>
    <row r="60" spans="1:8">
      <c r="A60" s="159">
        <v>4</v>
      </c>
      <c r="B60" s="164">
        <v>1.1100000000000001</v>
      </c>
      <c r="C60" s="164">
        <v>1.1100000000000001</v>
      </c>
    </row>
    <row r="61" spans="1:8">
      <c r="A61" s="159">
        <v>5</v>
      </c>
      <c r="B61" s="164">
        <v>1.0900000000000001</v>
      </c>
      <c r="C61" s="164">
        <v>1.0900000000000001</v>
      </c>
    </row>
    <row r="62" spans="1:8">
      <c r="A62" s="159">
        <v>6</v>
      </c>
      <c r="B62" s="164">
        <v>1.1499999999999999</v>
      </c>
      <c r="C62" s="164">
        <v>1.1499999999999999</v>
      </c>
    </row>
    <row r="63" spans="1:8">
      <c r="A63" s="159">
        <v>7</v>
      </c>
      <c r="B63" s="164">
        <v>1.17</v>
      </c>
      <c r="C63" s="164">
        <v>1.17</v>
      </c>
    </row>
    <row r="64" spans="1:8">
      <c r="A64" s="159">
        <v>8</v>
      </c>
      <c r="B64" s="164">
        <v>1.18</v>
      </c>
      <c r="C64" s="164">
        <v>1.18</v>
      </c>
    </row>
    <row r="65" spans="1:12">
      <c r="A65" s="159">
        <v>9</v>
      </c>
      <c r="B65" s="164">
        <v>1.18</v>
      </c>
      <c r="C65" s="164">
        <v>1.18</v>
      </c>
    </row>
    <row r="66" spans="1:12" ht="54.75" customHeight="1">
      <c r="A66" s="159">
        <v>10</v>
      </c>
      <c r="B66" s="164">
        <v>1.18</v>
      </c>
      <c r="C66" s="164">
        <v>1.18</v>
      </c>
    </row>
    <row r="67" spans="1:12">
      <c r="A67" s="159">
        <v>11</v>
      </c>
      <c r="B67" s="164">
        <v>1.1599999999999999</v>
      </c>
      <c r="C67" s="164">
        <v>1.1499999999999999</v>
      </c>
    </row>
    <row r="68" spans="1:12">
      <c r="A68" s="159">
        <v>12</v>
      </c>
      <c r="B68" s="164">
        <v>1.1499999999999999</v>
      </c>
      <c r="C68" s="164">
        <v>1.1399999999999999</v>
      </c>
    </row>
    <row r="69" spans="1:12">
      <c r="A69" s="159">
        <v>13</v>
      </c>
      <c r="B69" s="164">
        <v>1.1499999999999999</v>
      </c>
      <c r="C69" s="164">
        <v>1.1299999999999999</v>
      </c>
    </row>
    <row r="70" spans="1:12">
      <c r="A70" s="159">
        <v>14</v>
      </c>
      <c r="B70" s="164">
        <v>1.1399999999999999</v>
      </c>
      <c r="C70" s="164">
        <v>1.1200000000000001</v>
      </c>
    </row>
    <row r="71" spans="1:12">
      <c r="A71" s="159">
        <v>15</v>
      </c>
      <c r="B71" s="164">
        <v>1.1299999999999999</v>
      </c>
      <c r="C71" s="164">
        <v>1.0900000000000001</v>
      </c>
    </row>
    <row r="72" spans="1:12">
      <c r="A72" s="159">
        <v>16</v>
      </c>
      <c r="B72" s="164">
        <v>1.1200000000000001</v>
      </c>
      <c r="C72" s="164">
        <v>1.07</v>
      </c>
    </row>
    <row r="73" spans="1:12">
      <c r="A73" s="159">
        <v>17</v>
      </c>
      <c r="B73" s="164">
        <v>1.1000000000000001</v>
      </c>
      <c r="C73" s="164">
        <v>1.06</v>
      </c>
    </row>
    <row r="74" spans="1:12">
      <c r="A74" s="128"/>
      <c r="B74" s="127"/>
      <c r="C74" s="122"/>
    </row>
    <row r="75" spans="1:12">
      <c r="A75" s="126"/>
      <c r="B75" s="122"/>
      <c r="C75" s="122"/>
    </row>
    <row r="76" spans="1:12">
      <c r="A76" s="126"/>
      <c r="B76" s="122"/>
      <c r="C76" s="122"/>
    </row>
    <row r="77" spans="1:12">
      <c r="A77" s="125" t="s">
        <v>179</v>
      </c>
    </row>
    <row r="78" spans="1:12">
      <c r="A78" s="124" t="s">
        <v>177</v>
      </c>
      <c r="B78" s="123"/>
      <c r="C78" s="7"/>
      <c r="D78" s="7"/>
      <c r="E78" s="7"/>
      <c r="F78" s="7"/>
      <c r="G78" s="7"/>
      <c r="H78" s="7"/>
      <c r="I78" s="7"/>
      <c r="J78" s="7"/>
      <c r="K78" s="122"/>
      <c r="L78" s="122"/>
    </row>
    <row r="79" spans="1:12">
      <c r="A79" s="124" t="s">
        <v>142</v>
      </c>
      <c r="B79" s="123"/>
      <c r="C79" s="7"/>
      <c r="D79" s="7"/>
      <c r="E79" s="7"/>
      <c r="F79" s="7"/>
      <c r="G79" s="7"/>
      <c r="H79" s="7"/>
      <c r="I79" s="7"/>
      <c r="J79" s="7"/>
      <c r="K79" s="122"/>
      <c r="L79" s="122"/>
    </row>
    <row r="80" spans="1:12">
      <c r="A80" s="124" t="s">
        <v>178</v>
      </c>
      <c r="B80" s="6" t="s">
        <v>177</v>
      </c>
      <c r="C80" s="123"/>
      <c r="D80" s="7"/>
      <c r="E80" s="7"/>
      <c r="F80" s="7"/>
      <c r="G80" s="7"/>
      <c r="H80" s="7"/>
      <c r="I80" s="7"/>
      <c r="J80" s="7"/>
      <c r="K80" s="7"/>
      <c r="L80" s="122"/>
    </row>
    <row r="81" spans="1:12">
      <c r="B81" s="6" t="s">
        <v>142</v>
      </c>
      <c r="C81" s="123"/>
      <c r="D81" s="7"/>
      <c r="E81" s="7"/>
      <c r="F81" s="7"/>
      <c r="G81" s="7"/>
      <c r="H81" s="7"/>
      <c r="I81" s="7"/>
      <c r="J81" s="7"/>
      <c r="K81" s="7"/>
      <c r="L81" s="122"/>
    </row>
    <row r="82" spans="1:12"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</row>
    <row r="86" spans="1:12">
      <c r="A86" s="2" t="s">
        <v>176</v>
      </c>
      <c r="B86" s="2"/>
      <c r="C86" s="2"/>
      <c r="D86" s="2"/>
    </row>
    <row r="87" spans="1:12">
      <c r="A87" s="2" t="s">
        <v>175</v>
      </c>
      <c r="B87" s="2" t="s">
        <v>171</v>
      </c>
      <c r="C87" s="2" t="s">
        <v>174</v>
      </c>
      <c r="D87" s="2" t="s">
        <v>173</v>
      </c>
    </row>
    <row r="88" spans="1:12">
      <c r="A88" s="2" t="s">
        <v>172</v>
      </c>
      <c r="B88" s="2" t="s">
        <v>171</v>
      </c>
      <c r="C88" s="2" t="s">
        <v>170</v>
      </c>
      <c r="D88" s="2" t="s">
        <v>169</v>
      </c>
    </row>
  </sheetData>
  <mergeCells count="3">
    <mergeCell ref="A2:D2"/>
    <mergeCell ref="A3:G3"/>
    <mergeCell ref="A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2" workbookViewId="0">
      <selection activeCell="B19" sqref="B19"/>
    </sheetView>
  </sheetViews>
  <sheetFormatPr defaultRowHeight="15"/>
  <cols>
    <col min="1" max="1" width="25.42578125" customWidth="1"/>
    <col min="2" max="2" width="15.7109375" customWidth="1"/>
    <col min="3" max="3" width="21.7109375" customWidth="1"/>
    <col min="4" max="4" width="27.140625" customWidth="1"/>
  </cols>
  <sheetData>
    <row r="1" spans="1:6">
      <c r="A1" s="1" t="s">
        <v>207</v>
      </c>
      <c r="B1" t="s">
        <v>208</v>
      </c>
      <c r="C1" s="154" t="str">
        <f>E1</f>
        <v>Male</v>
      </c>
      <c r="E1" t="s">
        <v>3</v>
      </c>
      <c r="F1" t="s">
        <v>2</v>
      </c>
    </row>
    <row r="2" spans="1:6">
      <c r="A2" s="155" t="s">
        <v>112</v>
      </c>
      <c r="B2" s="154" t="s">
        <v>132</v>
      </c>
      <c r="C2" s="154" t="s">
        <v>131</v>
      </c>
      <c r="D2" s="154"/>
    </row>
    <row r="3" spans="1:6">
      <c r="A3" s="154"/>
      <c r="B3" s="154">
        <v>15</v>
      </c>
      <c r="C3" s="154">
        <v>0</v>
      </c>
      <c r="D3" s="154"/>
    </row>
    <row r="4" spans="1:6">
      <c r="A4" s="154" t="s">
        <v>130</v>
      </c>
      <c r="B4" s="154">
        <f>B3*12+C3</f>
        <v>180</v>
      </c>
      <c r="C4" s="154"/>
      <c r="D4" s="154"/>
    </row>
    <row r="5" spans="1:6">
      <c r="A5" s="155" t="s">
        <v>106</v>
      </c>
      <c r="B5" s="154" t="s">
        <v>3</v>
      </c>
      <c r="C5" s="154" t="s">
        <v>3</v>
      </c>
      <c r="D5" s="154" t="s">
        <v>2</v>
      </c>
    </row>
    <row r="6" spans="1:6">
      <c r="A6" s="155" t="s">
        <v>129</v>
      </c>
      <c r="B6" s="154" t="s">
        <v>128</v>
      </c>
      <c r="C6" s="154" t="s">
        <v>127</v>
      </c>
      <c r="D6" s="154"/>
    </row>
    <row r="7" spans="1:6">
      <c r="A7" s="154"/>
      <c r="B7" s="154">
        <v>5</v>
      </c>
      <c r="C7" s="154">
        <v>10</v>
      </c>
      <c r="D7" s="154"/>
    </row>
    <row r="8" spans="1:6">
      <c r="A8" t="s">
        <v>125</v>
      </c>
      <c r="B8">
        <v>56</v>
      </c>
    </row>
    <row r="9" spans="1:6">
      <c r="A9" s="156" t="s">
        <v>124</v>
      </c>
      <c r="B9" s="157">
        <f>'child TER'!B32</f>
        <v>17.714321142928</v>
      </c>
    </row>
    <row r="10" spans="1:6">
      <c r="A10" s="1" t="s">
        <v>123</v>
      </c>
    </row>
    <row r="11" spans="1:6">
      <c r="A11" s="158" t="s">
        <v>122</v>
      </c>
      <c r="B11" s="158" t="str">
        <f>'child TER'!B47</f>
        <v>normal weight</v>
      </c>
    </row>
    <row r="12" spans="1:6">
      <c r="A12" s="158" t="s">
        <v>121</v>
      </c>
      <c r="B12" s="158" t="str">
        <f>'child TER'!B53</f>
        <v>normal</v>
      </c>
    </row>
    <row r="14" spans="1:6">
      <c r="A14" s="66" t="s">
        <v>264</v>
      </c>
      <c r="B14" s="64" t="s">
        <v>119</v>
      </c>
      <c r="C14" s="64"/>
      <c r="D14" s="64"/>
    </row>
    <row r="15" spans="1:6">
      <c r="A15" s="66"/>
      <c r="C15" s="64"/>
      <c r="D15" s="64"/>
    </row>
    <row r="16" spans="1:6">
      <c r="A16" s="64" t="s">
        <v>118</v>
      </c>
      <c r="B16" s="64" t="s">
        <v>65</v>
      </c>
      <c r="C16" s="64" t="s">
        <v>70</v>
      </c>
      <c r="D16" s="64" t="s">
        <v>117</v>
      </c>
    </row>
    <row r="17" spans="1:4" ht="107.25" customHeight="1">
      <c r="A17" s="26" t="s">
        <v>206</v>
      </c>
      <c r="B17" s="26" t="s">
        <v>116</v>
      </c>
      <c r="C17" s="26" t="s">
        <v>115</v>
      </c>
      <c r="D17" s="26" t="s">
        <v>114</v>
      </c>
    </row>
    <row r="18" spans="1:4" ht="15.75">
      <c r="A18" t="s">
        <v>120</v>
      </c>
      <c r="B18" s="65" t="s">
        <v>70</v>
      </c>
    </row>
    <row r="19" spans="1:4">
      <c r="A19" s="1" t="s">
        <v>113</v>
      </c>
      <c r="B19">
        <f>'child TER'!B38</f>
        <v>3640</v>
      </c>
    </row>
    <row r="20" spans="1:4">
      <c r="A20" s="156" t="s">
        <v>211</v>
      </c>
      <c r="B20" s="158">
        <f>MROUND('child TER'!B38,200)</f>
        <v>3600</v>
      </c>
    </row>
    <row r="21" spans="1:4">
      <c r="A21" s="1"/>
    </row>
    <row r="22" spans="1:4">
      <c r="A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8"/>
  <sheetViews>
    <sheetView workbookViewId="0">
      <selection activeCell="E17" sqref="E17"/>
    </sheetView>
  </sheetViews>
  <sheetFormatPr defaultRowHeight="12.75"/>
  <cols>
    <col min="1" max="1" width="41.85546875" style="2" customWidth="1"/>
    <col min="2" max="2" width="31.85546875" style="2" customWidth="1"/>
    <col min="3" max="3" width="14.28515625" style="2" customWidth="1"/>
    <col min="4" max="4" width="25.42578125" style="2" customWidth="1"/>
    <col min="5" max="5" width="24" style="2" customWidth="1"/>
    <col min="6" max="6" width="71.140625" style="2" customWidth="1"/>
    <col min="7" max="7" width="23.28515625" style="2" customWidth="1"/>
    <col min="8" max="9" width="9.140625" style="2"/>
    <col min="10" max="10" width="10.42578125" style="2" customWidth="1"/>
    <col min="11" max="11" width="11.5703125" style="2" bestFit="1" customWidth="1"/>
    <col min="12" max="16384" width="9.140625" style="2"/>
  </cols>
  <sheetData>
    <row r="1" spans="1:3">
      <c r="A1" s="2" t="s">
        <v>235</v>
      </c>
    </row>
    <row r="2" spans="1:3">
      <c r="A2" s="2" t="s">
        <v>236</v>
      </c>
      <c r="B2" s="2" t="s">
        <v>263</v>
      </c>
    </row>
    <row r="3" spans="1:3">
      <c r="A3" s="2" t="s">
        <v>237</v>
      </c>
    </row>
    <row r="4" spans="1:3">
      <c r="A4" s="2" t="s">
        <v>238</v>
      </c>
    </row>
    <row r="5" spans="1:3">
      <c r="A5" s="2" t="s">
        <v>112</v>
      </c>
      <c r="B5" s="2" t="s">
        <v>239</v>
      </c>
    </row>
    <row r="6" spans="1:3">
      <c r="A6" s="2" t="s">
        <v>129</v>
      </c>
      <c r="B6" s="2" t="s">
        <v>128</v>
      </c>
      <c r="C6" s="2" t="s">
        <v>109</v>
      </c>
    </row>
    <row r="7" spans="1:3">
      <c r="A7" s="2" t="s">
        <v>152</v>
      </c>
    </row>
    <row r="8" spans="1:3">
      <c r="A8" s="2" t="s">
        <v>240</v>
      </c>
    </row>
    <row r="9" spans="1:3">
      <c r="A9" s="2" t="s">
        <v>241</v>
      </c>
    </row>
    <row r="10" spans="1:3">
      <c r="A10" s="2" t="s">
        <v>31</v>
      </c>
    </row>
    <row r="11" spans="1:3">
      <c r="A11" s="2" t="s">
        <v>242</v>
      </c>
    </row>
    <row r="12" spans="1:3">
      <c r="A12" s="2" t="s">
        <v>243</v>
      </c>
    </row>
    <row r="13" spans="1:3">
      <c r="A13" s="2" t="s">
        <v>244</v>
      </c>
    </row>
    <row r="14" spans="1:3">
      <c r="A14" s="2" t="s">
        <v>245</v>
      </c>
      <c r="B14" s="2" t="s">
        <v>217</v>
      </c>
      <c r="C14" s="2" t="s">
        <v>218</v>
      </c>
    </row>
    <row r="15" spans="1:3">
      <c r="A15" s="2" t="s">
        <v>246</v>
      </c>
    </row>
    <row r="16" spans="1:3">
      <c r="A16" s="2" t="s">
        <v>249</v>
      </c>
    </row>
    <row r="17" spans="1:7">
      <c r="A17" s="2" t="s">
        <v>247</v>
      </c>
    </row>
    <row r="18" spans="1:7">
      <c r="A18" s="2" t="s">
        <v>248</v>
      </c>
      <c r="B18" s="2" t="s">
        <v>223</v>
      </c>
      <c r="C18" s="2" t="s">
        <v>254</v>
      </c>
      <c r="D18" s="2" t="s">
        <v>225</v>
      </c>
    </row>
    <row r="19" spans="1:7">
      <c r="A19" s="2" t="s">
        <v>250</v>
      </c>
    </row>
    <row r="20" spans="1:7">
      <c r="A20" s="2" t="s">
        <v>251</v>
      </c>
      <c r="B20" s="2" t="s">
        <v>252</v>
      </c>
      <c r="C20" s="2" t="s">
        <v>253</v>
      </c>
    </row>
    <row r="22" spans="1:7">
      <c r="A22" s="2" t="s">
        <v>258</v>
      </c>
      <c r="B22" s="2" t="str">
        <f>C22</f>
        <v>Child</v>
      </c>
      <c r="C22" s="2" t="s">
        <v>259</v>
      </c>
      <c r="D22" s="2" t="s">
        <v>260</v>
      </c>
    </row>
    <row r="23" spans="1:7">
      <c r="A23" s="32" t="s">
        <v>112</v>
      </c>
      <c r="B23" s="27">
        <v>36</v>
      </c>
      <c r="C23" s="9"/>
      <c r="G23" s="17"/>
    </row>
    <row r="24" spans="1:7">
      <c r="A24" s="32" t="s">
        <v>111</v>
      </c>
      <c r="B24" s="27"/>
      <c r="C24" s="9"/>
    </row>
    <row r="25" spans="1:7" ht="20.25" customHeight="1">
      <c r="A25" s="27" t="s">
        <v>110</v>
      </c>
      <c r="B25" s="27">
        <v>5</v>
      </c>
      <c r="C25" s="9"/>
    </row>
    <row r="26" spans="1:7">
      <c r="A26" s="27" t="s">
        <v>109</v>
      </c>
      <c r="B26" s="27">
        <v>2</v>
      </c>
      <c r="C26" s="9"/>
    </row>
    <row r="27" spans="1:7">
      <c r="A27" s="9" t="s">
        <v>108</v>
      </c>
      <c r="B27" s="9">
        <f>((B25*12)+B26)*0.0254</f>
        <v>1.5748</v>
      </c>
      <c r="C27" s="9"/>
    </row>
    <row r="28" spans="1:7">
      <c r="A28" s="32" t="s">
        <v>107</v>
      </c>
      <c r="B28" s="27">
        <v>57</v>
      </c>
      <c r="C28" s="9"/>
    </row>
    <row r="29" spans="1:7">
      <c r="A29" s="27" t="s">
        <v>106</v>
      </c>
      <c r="B29" s="63" t="s">
        <v>2</v>
      </c>
      <c r="C29" s="9"/>
    </row>
    <row r="30" spans="1:7" s="165" customFormat="1" ht="15">
      <c r="A30" s="32" t="s">
        <v>215</v>
      </c>
      <c r="B30" s="24"/>
      <c r="C30" s="40"/>
      <c r="D30" s="24"/>
      <c r="E30" s="24"/>
      <c r="F30" s="166"/>
    </row>
    <row r="31" spans="1:7" s="167" customFormat="1" ht="15">
      <c r="A31" s="168" t="s">
        <v>216</v>
      </c>
      <c r="B31" s="169" t="str">
        <f>D31</f>
        <v>yes</v>
      </c>
      <c r="C31" s="169"/>
      <c r="D31" s="169" t="s">
        <v>217</v>
      </c>
      <c r="E31" s="169" t="s">
        <v>218</v>
      </c>
      <c r="F31" s="170"/>
    </row>
    <row r="32" spans="1:7" s="167" customFormat="1" ht="15">
      <c r="A32" s="168" t="s">
        <v>219</v>
      </c>
      <c r="B32" s="169" t="s">
        <v>220</v>
      </c>
      <c r="C32" s="169"/>
      <c r="D32" s="169"/>
      <c r="E32" s="169"/>
      <c r="F32" s="170"/>
    </row>
    <row r="33" spans="1:10" s="167" customFormat="1" ht="15">
      <c r="A33" s="168" t="s">
        <v>221</v>
      </c>
      <c r="B33" s="169">
        <v>55</v>
      </c>
      <c r="C33" s="169"/>
      <c r="D33" s="169"/>
      <c r="E33" s="169"/>
      <c r="F33" s="170"/>
    </row>
    <row r="34" spans="1:10" s="167" customFormat="1" ht="63.75">
      <c r="A34" s="168" t="s">
        <v>222</v>
      </c>
      <c r="B34" s="167" t="str">
        <f>D34</f>
        <v>Second</v>
      </c>
      <c r="C34" s="167" t="s">
        <v>223</v>
      </c>
      <c r="D34" s="167" t="s">
        <v>224</v>
      </c>
      <c r="E34" s="167" t="s">
        <v>225</v>
      </c>
      <c r="F34" s="167" t="s">
        <v>226</v>
      </c>
      <c r="G34" s="169" t="s">
        <v>227</v>
      </c>
      <c r="H34" s="169" t="s">
        <v>228</v>
      </c>
      <c r="I34" s="169" t="s">
        <v>229</v>
      </c>
      <c r="J34" s="169" t="s">
        <v>230</v>
      </c>
    </row>
    <row r="35" spans="1:10" s="167" customFormat="1" ht="15">
      <c r="A35" s="168" t="s">
        <v>231</v>
      </c>
      <c r="B35" s="169" t="str">
        <f>E35</f>
        <v>no</v>
      </c>
      <c r="C35" s="169"/>
      <c r="D35" s="169" t="s">
        <v>217</v>
      </c>
      <c r="E35" s="169" t="s">
        <v>218</v>
      </c>
      <c r="F35" s="170"/>
    </row>
    <row r="36" spans="1:10" s="167" customFormat="1" ht="25.5">
      <c r="A36" s="168" t="s">
        <v>232</v>
      </c>
      <c r="B36" s="169" t="str">
        <f>C36</f>
        <v>6 months or younger</v>
      </c>
      <c r="C36" s="169" t="s">
        <v>233</v>
      </c>
      <c r="D36" s="169" t="s">
        <v>234</v>
      </c>
      <c r="E36" s="169"/>
      <c r="F36" s="170"/>
    </row>
    <row r="37" spans="1:10">
      <c r="A37" s="27"/>
      <c r="B37" s="63"/>
      <c r="C37" s="9"/>
    </row>
    <row r="38" spans="1:10">
      <c r="A38" s="27"/>
      <c r="B38" s="63"/>
      <c r="C38" s="9"/>
    </row>
    <row r="39" spans="1:10">
      <c r="A39" s="27"/>
      <c r="B39" s="63"/>
      <c r="C39" s="9"/>
    </row>
    <row r="40" spans="1:10">
      <c r="A40" s="27"/>
      <c r="B40" s="63"/>
      <c r="C40" s="9"/>
    </row>
    <row r="41" spans="1:10">
      <c r="A41" s="7" t="s">
        <v>105</v>
      </c>
      <c r="B41" s="7" t="s">
        <v>3</v>
      </c>
      <c r="C41" s="7" t="s">
        <v>2</v>
      </c>
    </row>
    <row r="42" spans="1:10">
      <c r="A42" s="21" t="s">
        <v>104</v>
      </c>
      <c r="B42" s="62">
        <f>B28/B27^2</f>
        <v>22.983916935575806</v>
      </c>
      <c r="C42" s="9" t="s">
        <v>103</v>
      </c>
    </row>
    <row r="43" spans="1:10" ht="13.5" thickBot="1">
      <c r="A43" s="21" t="s">
        <v>102</v>
      </c>
      <c r="B43" s="61" t="s">
        <v>101</v>
      </c>
      <c r="C43" s="9"/>
    </row>
    <row r="44" spans="1:10" ht="13.5" thickBot="1">
      <c r="A44" s="60" t="s">
        <v>100</v>
      </c>
      <c r="B44" s="60" t="s">
        <v>99</v>
      </c>
      <c r="C44" s="9"/>
    </row>
    <row r="45" spans="1:10" ht="14.25" thickTop="1" thickBot="1">
      <c r="A45" s="59" t="s">
        <v>98</v>
      </c>
      <c r="B45" s="59" t="s">
        <v>97</v>
      </c>
      <c r="C45" s="9"/>
    </row>
    <row r="46" spans="1:10" ht="13.5" thickBot="1">
      <c r="A46" s="58" t="s">
        <v>96</v>
      </c>
      <c r="B46" s="58" t="s">
        <v>95</v>
      </c>
      <c r="C46" s="9"/>
    </row>
    <row r="47" spans="1:10" ht="13.5" thickBot="1">
      <c r="A47" s="58" t="s">
        <v>94</v>
      </c>
      <c r="B47" s="58" t="s">
        <v>93</v>
      </c>
      <c r="C47" s="9"/>
    </row>
    <row r="48" spans="1:10">
      <c r="A48" s="20" t="s">
        <v>92</v>
      </c>
      <c r="B48" s="57" t="str">
        <f>C50&amp;-C51</f>
        <v>45-57</v>
      </c>
      <c r="C48" s="17" t="s">
        <v>91</v>
      </c>
    </row>
    <row r="49" spans="1:44">
      <c r="A49" s="24"/>
      <c r="B49" s="56" t="s">
        <v>90</v>
      </c>
      <c r="C49" s="9" t="s">
        <v>89</v>
      </c>
    </row>
    <row r="50" spans="1:44">
      <c r="A50" s="17" t="s">
        <v>88</v>
      </c>
      <c r="B50" s="55">
        <f>B27^2*18</f>
        <v>44.639910719999996</v>
      </c>
      <c r="C50" s="54">
        <f>ROUNDUP(B50,0)</f>
        <v>45</v>
      </c>
    </row>
    <row r="51" spans="1:44">
      <c r="A51" s="17" t="s">
        <v>87</v>
      </c>
      <c r="B51" s="55">
        <f>B27^2*22.9</f>
        <v>56.791886415999997</v>
      </c>
      <c r="C51" s="54">
        <f>ROUNDUP(B51,0)</f>
        <v>57</v>
      </c>
      <c r="D51" s="17"/>
      <c r="E51" s="17"/>
      <c r="F51" s="17"/>
      <c r="G51" s="17"/>
    </row>
    <row r="52" spans="1:44">
      <c r="A52" s="17"/>
      <c r="B52" s="17"/>
      <c r="C52" s="17"/>
      <c r="D52" s="17"/>
      <c r="E52" s="17"/>
      <c r="F52" s="33"/>
      <c r="G52" s="33"/>
    </row>
    <row r="53" spans="1:44">
      <c r="A53" s="17"/>
      <c r="B53" s="17"/>
      <c r="C53" s="17"/>
      <c r="D53" s="17"/>
      <c r="E53" s="17"/>
      <c r="F53" s="17"/>
      <c r="G53" s="17"/>
    </row>
    <row r="54" spans="1:44">
      <c r="A54" s="12" t="s">
        <v>86</v>
      </c>
      <c r="B54" s="53" t="s">
        <v>85</v>
      </c>
      <c r="C54" s="53" t="s">
        <v>84</v>
      </c>
      <c r="D54" s="17" t="s">
        <v>83</v>
      </c>
      <c r="E54" s="17"/>
      <c r="F54" s="17"/>
      <c r="G54" s="17"/>
    </row>
    <row r="55" spans="1:44">
      <c r="A55" s="33" t="s">
        <v>82</v>
      </c>
      <c r="B55" s="49">
        <f>(10*$B$28)+(6.25*$B$27*100)-(5*$B$23)+5</f>
        <v>1379.25</v>
      </c>
      <c r="C55" s="49">
        <f>(10*$B$28)+(6.25*$B$27*100)-(5*$B$23)-161</f>
        <v>1213.25</v>
      </c>
      <c r="D55" s="49" t="s">
        <v>81</v>
      </c>
      <c r="E55" s="9"/>
      <c r="F55" s="9"/>
      <c r="G55" s="9"/>
      <c r="O55" s="52"/>
      <c r="P55" s="51"/>
      <c r="Q55" s="50"/>
    </row>
    <row r="56" spans="1:44" s="7" customFormat="1">
      <c r="A56" s="9"/>
      <c r="B56" s="49"/>
      <c r="C56" s="49"/>
      <c r="D56" s="9" t="s">
        <v>80</v>
      </c>
      <c r="E56" s="9"/>
      <c r="F56" s="9"/>
      <c r="G56" s="9"/>
      <c r="H56" s="9"/>
      <c r="I56" s="9"/>
    </row>
    <row r="57" spans="1:44" ht="12.75" customHeight="1">
      <c r="A57" s="48" t="s">
        <v>79</v>
      </c>
      <c r="B57" s="48"/>
      <c r="C57" s="48"/>
      <c r="D57" s="47"/>
      <c r="E57" s="47"/>
      <c r="F57" s="47"/>
      <c r="G57" s="38"/>
      <c r="H57" s="38"/>
      <c r="I57" s="17"/>
      <c r="AB57" s="16" t="s">
        <v>67</v>
      </c>
      <c r="AC57" s="16" t="s">
        <v>66</v>
      </c>
      <c r="AD57" s="46" t="s">
        <v>78</v>
      </c>
      <c r="AE57" s="46"/>
      <c r="AF57" s="46"/>
      <c r="AI57" s="16" t="s">
        <v>62</v>
      </c>
      <c r="AJ57" s="46" t="s">
        <v>77</v>
      </c>
      <c r="AK57" s="46"/>
    </row>
    <row r="58" spans="1:44">
      <c r="A58" s="45" t="s">
        <v>76</v>
      </c>
      <c r="B58" s="43" t="s">
        <v>75</v>
      </c>
      <c r="C58" s="43"/>
      <c r="D58" s="43"/>
      <c r="E58" s="43"/>
      <c r="F58" s="44"/>
      <c r="G58" s="43"/>
      <c r="H58" s="43"/>
      <c r="I58" s="43"/>
      <c r="J58" s="42"/>
      <c r="K58" s="42"/>
      <c r="L58" s="42"/>
      <c r="M58" s="42"/>
      <c r="N58" s="42"/>
      <c r="O58" s="42"/>
      <c r="P58" s="41"/>
      <c r="AB58" s="16"/>
      <c r="AC58" s="4"/>
      <c r="AD58" s="16"/>
      <c r="AE58" s="16"/>
      <c r="AF58" s="22"/>
      <c r="AI58" s="4"/>
      <c r="AJ58" s="3"/>
      <c r="AK58" s="3"/>
    </row>
    <row r="59" spans="1:44" s="7" customFormat="1" ht="25.5">
      <c r="A59" s="40" t="s">
        <v>74</v>
      </c>
      <c r="B59" s="14">
        <v>2</v>
      </c>
      <c r="C59" s="14">
        <v>3</v>
      </c>
      <c r="D59" s="14">
        <v>4</v>
      </c>
      <c r="E59" s="14" t="s">
        <v>49</v>
      </c>
      <c r="F59" s="14" t="s">
        <v>73</v>
      </c>
      <c r="G59" s="9"/>
      <c r="H59" s="9"/>
      <c r="I59" s="9"/>
      <c r="AB59" s="29"/>
      <c r="AC59" s="28"/>
      <c r="AD59" s="28"/>
      <c r="AE59" s="28"/>
      <c r="AF59" s="28"/>
      <c r="AI59" s="29"/>
      <c r="AJ59" s="28"/>
      <c r="AK59" s="28"/>
      <c r="AM59" s="34"/>
      <c r="AN59" s="33"/>
      <c r="AO59" s="33"/>
      <c r="AP59" s="33"/>
      <c r="AQ59" s="33"/>
      <c r="AR59" s="33"/>
    </row>
    <row r="60" spans="1:44" ht="12.75" customHeight="1">
      <c r="A60" s="39" t="s">
        <v>72</v>
      </c>
      <c r="B60" s="38" t="s">
        <v>65</v>
      </c>
      <c r="C60" s="38" t="s">
        <v>71</v>
      </c>
      <c r="D60" s="38" t="s">
        <v>70</v>
      </c>
      <c r="E60" s="38" t="s">
        <v>69</v>
      </c>
      <c r="F60" s="38" t="s">
        <v>68</v>
      </c>
      <c r="G60" s="38"/>
      <c r="H60" s="38"/>
      <c r="I60" s="17"/>
      <c r="AB60" s="16" t="s">
        <v>67</v>
      </c>
      <c r="AC60" s="16" t="s">
        <v>66</v>
      </c>
      <c r="AD60" s="16" t="s">
        <v>65</v>
      </c>
      <c r="AE60" s="16" t="s">
        <v>64</v>
      </c>
      <c r="AF60" s="22" t="s">
        <v>63</v>
      </c>
      <c r="AI60" s="16" t="s">
        <v>62</v>
      </c>
      <c r="AJ60" s="16" t="s">
        <v>61</v>
      </c>
      <c r="AK60" s="16" t="s">
        <v>60</v>
      </c>
      <c r="AM60" s="4"/>
      <c r="AN60" s="37" t="s">
        <v>59</v>
      </c>
      <c r="AO60" s="36" t="s">
        <v>58</v>
      </c>
      <c r="AP60" s="36"/>
      <c r="AQ60" s="16" t="s">
        <v>57</v>
      </c>
      <c r="AR60" s="16" t="s">
        <v>56</v>
      </c>
    </row>
    <row r="61" spans="1:44">
      <c r="A61" s="14" t="s">
        <v>55</v>
      </c>
      <c r="B61" s="9">
        <v>1.3</v>
      </c>
      <c r="C61" s="9">
        <v>1.55</v>
      </c>
      <c r="D61" s="9">
        <v>1.75</v>
      </c>
      <c r="E61" s="9">
        <v>1.9</v>
      </c>
      <c r="F61" s="9">
        <v>2.2999999999999998</v>
      </c>
      <c r="G61" s="17"/>
      <c r="H61" s="17"/>
      <c r="I61" s="17"/>
      <c r="AB61" s="4" t="s">
        <v>54</v>
      </c>
      <c r="AC61" s="3">
        <v>8</v>
      </c>
      <c r="AD61" s="3">
        <v>1.5</v>
      </c>
      <c r="AE61" s="3">
        <v>2.2999999999999998</v>
      </c>
      <c r="AF61" s="3">
        <v>3.8</v>
      </c>
      <c r="AI61" s="4" t="s">
        <v>53</v>
      </c>
      <c r="AJ61" s="3">
        <v>1.4</v>
      </c>
      <c r="AK61" s="3">
        <v>1.33</v>
      </c>
      <c r="AM61" s="15" t="s">
        <v>2</v>
      </c>
      <c r="AN61" s="4" t="s">
        <v>52</v>
      </c>
      <c r="AO61" s="4" t="s">
        <v>51</v>
      </c>
      <c r="AP61" s="4" t="s">
        <v>50</v>
      </c>
      <c r="AQ61" s="4">
        <v>0.74</v>
      </c>
      <c r="AR61" s="4">
        <v>108</v>
      </c>
    </row>
    <row r="62" spans="1:44" s="7" customFormat="1" hidden="1">
      <c r="B62" s="9">
        <v>2</v>
      </c>
      <c r="C62" s="9">
        <v>3</v>
      </c>
      <c r="D62" s="9">
        <v>4</v>
      </c>
      <c r="E62" s="35" t="s">
        <v>49</v>
      </c>
      <c r="F62" s="9" t="s">
        <v>48</v>
      </c>
      <c r="G62" s="9"/>
      <c r="H62" s="9"/>
      <c r="I62" s="9"/>
      <c r="AB62" s="29"/>
      <c r="AC62" s="28"/>
      <c r="AD62" s="28"/>
      <c r="AE62" s="28"/>
      <c r="AF62" s="28"/>
      <c r="AI62" s="29"/>
      <c r="AJ62" s="28"/>
      <c r="AK62" s="28"/>
      <c r="AM62" s="34"/>
      <c r="AN62" s="33"/>
      <c r="AO62" s="33"/>
      <c r="AP62" s="33"/>
      <c r="AQ62" s="33"/>
      <c r="AR62" s="33"/>
    </row>
    <row r="63" spans="1:44" s="7" customFormat="1" hidden="1">
      <c r="A63" s="9" t="s">
        <v>47</v>
      </c>
      <c r="B63" s="9">
        <f>B64+B65</f>
        <v>2</v>
      </c>
      <c r="C63" s="9">
        <f>C64+C65</f>
        <v>3</v>
      </c>
      <c r="D63" s="9">
        <f>D64+D65</f>
        <v>4</v>
      </c>
      <c r="E63" s="9">
        <f>E64+E65</f>
        <v>5</v>
      </c>
      <c r="F63" s="9">
        <f>F64+F65</f>
        <v>6</v>
      </c>
      <c r="G63" s="9"/>
      <c r="H63" s="9"/>
      <c r="I63" s="9"/>
      <c r="AB63" s="29"/>
      <c r="AC63" s="28"/>
      <c r="AD63" s="28"/>
      <c r="AE63" s="28"/>
      <c r="AF63" s="28"/>
      <c r="AI63" s="29"/>
      <c r="AJ63" s="28"/>
      <c r="AK63" s="28"/>
      <c r="AM63" s="34"/>
      <c r="AN63" s="33"/>
      <c r="AO63" s="33"/>
      <c r="AP63" s="33"/>
      <c r="AQ63" s="33"/>
      <c r="AR63" s="33"/>
    </row>
    <row r="64" spans="1:44" s="7" customFormat="1" hidden="1">
      <c r="A64" s="9" t="s">
        <v>46</v>
      </c>
      <c r="B64" s="9">
        <v>1</v>
      </c>
      <c r="C64" s="9">
        <v>1</v>
      </c>
      <c r="D64" s="9">
        <v>1</v>
      </c>
      <c r="E64" s="9">
        <v>1</v>
      </c>
      <c r="F64" s="9">
        <v>1</v>
      </c>
      <c r="G64" s="9"/>
      <c r="H64" s="9"/>
      <c r="I64" s="9"/>
      <c r="AB64" s="29"/>
      <c r="AC64" s="28"/>
      <c r="AD64" s="28"/>
      <c r="AE64" s="28"/>
      <c r="AF64" s="28"/>
      <c r="AI64" s="29"/>
      <c r="AJ64" s="28"/>
      <c r="AK64" s="28"/>
      <c r="AM64" s="34"/>
      <c r="AN64" s="33"/>
      <c r="AO64" s="33"/>
      <c r="AP64" s="33"/>
      <c r="AQ64" s="33"/>
      <c r="AR64" s="33"/>
    </row>
    <row r="65" spans="1:44" s="7" customFormat="1" hidden="1">
      <c r="A65" s="9" t="s">
        <v>31</v>
      </c>
      <c r="B65" s="9">
        <v>1</v>
      </c>
      <c r="C65" s="9">
        <v>2</v>
      </c>
      <c r="D65" s="9">
        <v>3</v>
      </c>
      <c r="E65" s="9">
        <v>4</v>
      </c>
      <c r="F65" s="9">
        <v>5</v>
      </c>
      <c r="G65" s="9"/>
      <c r="H65" s="9"/>
      <c r="I65" s="9"/>
      <c r="AB65" s="29"/>
      <c r="AC65" s="28"/>
      <c r="AD65" s="28"/>
      <c r="AE65" s="28"/>
      <c r="AF65" s="28"/>
      <c r="AI65" s="29"/>
      <c r="AJ65" s="28"/>
      <c r="AK65" s="28"/>
      <c r="AM65" s="34"/>
      <c r="AN65" s="33"/>
      <c r="AO65" s="33"/>
      <c r="AP65" s="33"/>
      <c r="AQ65" s="33"/>
      <c r="AR65" s="33"/>
    </row>
    <row r="66" spans="1:44" s="7" customFormat="1" hidden="1">
      <c r="A66" s="9" t="s">
        <v>45</v>
      </c>
      <c r="B66" s="9" t="s">
        <v>44</v>
      </c>
      <c r="C66" s="9" t="s">
        <v>43</v>
      </c>
      <c r="D66" s="9" t="s">
        <v>40</v>
      </c>
      <c r="E66" s="9" t="s">
        <v>37</v>
      </c>
      <c r="F66" s="9" t="s">
        <v>37</v>
      </c>
      <c r="G66" s="9"/>
      <c r="H66" s="9"/>
      <c r="I66" s="9"/>
      <c r="AB66" s="29"/>
      <c r="AC66" s="28"/>
      <c r="AD66" s="28"/>
      <c r="AE66" s="28"/>
      <c r="AF66" s="28"/>
      <c r="AI66" s="29"/>
      <c r="AJ66" s="28"/>
      <c r="AK66" s="28"/>
      <c r="AM66" s="34"/>
      <c r="AN66" s="33"/>
      <c r="AO66" s="33"/>
      <c r="AP66" s="33"/>
      <c r="AQ66" s="33"/>
      <c r="AR66" s="33"/>
    </row>
    <row r="67" spans="1:44" s="7" customFormat="1" hidden="1">
      <c r="A67" s="9" t="s">
        <v>36</v>
      </c>
      <c r="B67" s="9">
        <f>B68+B69</f>
        <v>3</v>
      </c>
      <c r="C67" s="9">
        <f>C68+C69</f>
        <v>4</v>
      </c>
      <c r="D67" s="9">
        <f>D68+D69</f>
        <v>5</v>
      </c>
      <c r="E67" s="9">
        <f>E68+E69</f>
        <v>6</v>
      </c>
      <c r="F67" s="9">
        <f>F68+F69</f>
        <v>7</v>
      </c>
      <c r="G67" s="9"/>
      <c r="H67" s="9"/>
      <c r="I67" s="9"/>
      <c r="AB67" s="29"/>
      <c r="AC67" s="28"/>
      <c r="AD67" s="28"/>
      <c r="AE67" s="28"/>
      <c r="AF67" s="28"/>
      <c r="AI67" s="29"/>
      <c r="AJ67" s="28"/>
      <c r="AK67" s="28"/>
      <c r="AM67" s="34"/>
      <c r="AN67" s="33"/>
      <c r="AO67" s="33"/>
      <c r="AP67" s="33"/>
      <c r="AQ67" s="33"/>
      <c r="AR67" s="33"/>
    </row>
    <row r="68" spans="1:44" s="7" customFormat="1" hidden="1">
      <c r="A68" s="9" t="s">
        <v>35</v>
      </c>
      <c r="B68" s="9">
        <v>2</v>
      </c>
      <c r="C68" s="9">
        <v>2</v>
      </c>
      <c r="D68" s="9">
        <v>2</v>
      </c>
      <c r="E68" s="9">
        <v>2</v>
      </c>
      <c r="F68" s="9">
        <v>2</v>
      </c>
      <c r="G68" s="9"/>
      <c r="H68" s="9"/>
      <c r="I68" s="9"/>
      <c r="AB68" s="29"/>
      <c r="AC68" s="28"/>
      <c r="AD68" s="28"/>
      <c r="AE68" s="28"/>
      <c r="AF68" s="28"/>
      <c r="AI68" s="29"/>
      <c r="AJ68" s="28"/>
      <c r="AK68" s="28"/>
      <c r="AM68" s="34"/>
      <c r="AN68" s="33"/>
      <c r="AO68" s="33"/>
      <c r="AP68" s="33"/>
      <c r="AQ68" s="33"/>
      <c r="AR68" s="33"/>
    </row>
    <row r="69" spans="1:44" s="7" customFormat="1" hidden="1">
      <c r="A69" s="9" t="s">
        <v>31</v>
      </c>
      <c r="B69" s="9">
        <v>1</v>
      </c>
      <c r="C69" s="9">
        <v>2</v>
      </c>
      <c r="D69" s="9">
        <v>3</v>
      </c>
      <c r="E69" s="9">
        <v>4</v>
      </c>
      <c r="F69" s="9">
        <v>5</v>
      </c>
      <c r="G69" s="9"/>
      <c r="H69" s="9"/>
      <c r="I69" s="9"/>
      <c r="AB69" s="29"/>
      <c r="AC69" s="28"/>
      <c r="AD69" s="28"/>
      <c r="AE69" s="28"/>
      <c r="AF69" s="28"/>
      <c r="AI69" s="29"/>
      <c r="AJ69" s="28"/>
      <c r="AK69" s="28"/>
      <c r="AM69" s="34"/>
      <c r="AN69" s="33"/>
      <c r="AO69" s="33"/>
      <c r="AP69" s="33"/>
      <c r="AQ69" s="33"/>
      <c r="AR69" s="33"/>
    </row>
    <row r="70" spans="1:44" s="7" customFormat="1" hidden="1">
      <c r="A70" s="9" t="s">
        <v>42</v>
      </c>
      <c r="B70" s="9" t="s">
        <v>41</v>
      </c>
      <c r="C70" s="9" t="s">
        <v>38</v>
      </c>
      <c r="D70" s="9" t="s">
        <v>40</v>
      </c>
      <c r="E70" s="9" t="s">
        <v>37</v>
      </c>
      <c r="F70" s="9" t="s">
        <v>37</v>
      </c>
      <c r="G70" s="9"/>
      <c r="H70" s="9"/>
      <c r="I70" s="9"/>
      <c r="AB70" s="29"/>
      <c r="AC70" s="28"/>
      <c r="AD70" s="28"/>
      <c r="AE70" s="28"/>
      <c r="AF70" s="28"/>
      <c r="AI70" s="29"/>
      <c r="AJ70" s="28"/>
      <c r="AK70" s="28"/>
      <c r="AM70" s="34"/>
      <c r="AN70" s="33"/>
      <c r="AO70" s="33"/>
      <c r="AP70" s="33"/>
      <c r="AQ70" s="33"/>
      <c r="AR70" s="33"/>
    </row>
    <row r="71" spans="1:44" s="7" customFormat="1" hidden="1">
      <c r="A71" s="9" t="s">
        <v>36</v>
      </c>
      <c r="B71" s="9">
        <f>B72+B73</f>
        <v>4</v>
      </c>
      <c r="C71" s="9">
        <f>C72+C73</f>
        <v>5</v>
      </c>
      <c r="D71" s="9">
        <f>D72+D73</f>
        <v>6</v>
      </c>
      <c r="E71" s="9">
        <f>E72+E73</f>
        <v>7</v>
      </c>
      <c r="F71" s="9">
        <f>F72+F73</f>
        <v>8</v>
      </c>
      <c r="G71" s="9"/>
      <c r="H71" s="9"/>
      <c r="I71" s="9"/>
      <c r="AB71" s="29"/>
      <c r="AC71" s="28"/>
      <c r="AD71" s="28"/>
      <c r="AE71" s="28"/>
      <c r="AF71" s="28"/>
      <c r="AI71" s="29"/>
      <c r="AJ71" s="28"/>
      <c r="AK71" s="28"/>
      <c r="AM71" s="34"/>
      <c r="AN71" s="33"/>
      <c r="AO71" s="33"/>
      <c r="AP71" s="33"/>
      <c r="AQ71" s="33"/>
      <c r="AR71" s="33"/>
    </row>
    <row r="72" spans="1:44" s="7" customFormat="1" hidden="1">
      <c r="A72" s="9" t="s">
        <v>35</v>
      </c>
      <c r="B72" s="9">
        <v>3</v>
      </c>
      <c r="C72" s="9">
        <v>3</v>
      </c>
      <c r="D72" s="9">
        <v>3</v>
      </c>
      <c r="E72" s="9">
        <v>3</v>
      </c>
      <c r="F72" s="9">
        <v>3</v>
      </c>
      <c r="G72" s="9"/>
      <c r="H72" s="9"/>
      <c r="I72" s="9"/>
      <c r="AB72" s="29"/>
      <c r="AC72" s="28"/>
      <c r="AD72" s="28"/>
      <c r="AE72" s="28"/>
      <c r="AF72" s="28"/>
      <c r="AI72" s="29"/>
      <c r="AJ72" s="28"/>
      <c r="AK72" s="28"/>
      <c r="AM72" s="34"/>
      <c r="AN72" s="33"/>
      <c r="AO72" s="33"/>
      <c r="AP72" s="33"/>
      <c r="AQ72" s="33"/>
      <c r="AR72" s="33"/>
    </row>
    <row r="73" spans="1:44" s="7" customFormat="1" hidden="1">
      <c r="A73" s="9" t="s">
        <v>31</v>
      </c>
      <c r="B73" s="9">
        <v>1</v>
      </c>
      <c r="C73" s="9">
        <v>2</v>
      </c>
      <c r="D73" s="9">
        <v>3</v>
      </c>
      <c r="E73" s="9">
        <v>4</v>
      </c>
      <c r="F73" s="9">
        <v>5</v>
      </c>
      <c r="G73" s="9"/>
      <c r="H73" s="9"/>
      <c r="I73" s="9"/>
      <c r="AB73" s="29"/>
      <c r="AC73" s="28"/>
      <c r="AD73" s="28"/>
      <c r="AE73" s="28"/>
      <c r="AF73" s="28"/>
      <c r="AI73" s="29"/>
      <c r="AJ73" s="28"/>
      <c r="AK73" s="28"/>
      <c r="AM73" s="34"/>
      <c r="AN73" s="33"/>
      <c r="AO73" s="33"/>
      <c r="AP73" s="33"/>
      <c r="AQ73" s="33"/>
      <c r="AR73" s="33"/>
    </row>
    <row r="74" spans="1:44" s="7" customFormat="1" hidden="1">
      <c r="A74" s="9" t="s">
        <v>39</v>
      </c>
      <c r="B74" s="9" t="s">
        <v>38</v>
      </c>
      <c r="C74" s="9" t="s">
        <v>38</v>
      </c>
      <c r="D74" s="9" t="s">
        <v>37</v>
      </c>
      <c r="E74" s="9" t="s">
        <v>37</v>
      </c>
      <c r="F74" s="9" t="s">
        <v>37</v>
      </c>
      <c r="G74" s="9"/>
      <c r="H74" s="9"/>
      <c r="I74" s="9"/>
      <c r="AB74" s="29"/>
      <c r="AC74" s="28"/>
      <c r="AD74" s="28"/>
      <c r="AE74" s="28"/>
      <c r="AF74" s="28"/>
      <c r="AI74" s="29"/>
      <c r="AJ74" s="28"/>
      <c r="AK74" s="28"/>
      <c r="AM74" s="34"/>
      <c r="AN74" s="33"/>
      <c r="AO74" s="33"/>
      <c r="AP74" s="33"/>
      <c r="AQ74" s="33"/>
      <c r="AR74" s="33"/>
    </row>
    <row r="75" spans="1:44" s="7" customFormat="1" hidden="1">
      <c r="A75" s="9" t="s">
        <v>36</v>
      </c>
      <c r="B75" s="9">
        <f>B76+B77</f>
        <v>5</v>
      </c>
      <c r="C75" s="9">
        <f>C76+C77</f>
        <v>6</v>
      </c>
      <c r="D75" s="9">
        <f>D76+D77</f>
        <v>7</v>
      </c>
      <c r="E75" s="9">
        <f>E76+E77</f>
        <v>8</v>
      </c>
      <c r="F75" s="9">
        <f>F76+F77</f>
        <v>9</v>
      </c>
      <c r="G75" s="9"/>
      <c r="H75" s="9"/>
      <c r="I75" s="9"/>
      <c r="AB75" s="29"/>
      <c r="AC75" s="28"/>
      <c r="AD75" s="28"/>
      <c r="AE75" s="28"/>
      <c r="AF75" s="28"/>
      <c r="AI75" s="29"/>
      <c r="AJ75" s="28"/>
      <c r="AK75" s="28"/>
      <c r="AM75" s="34"/>
      <c r="AN75" s="33"/>
      <c r="AO75" s="33"/>
      <c r="AP75" s="33"/>
      <c r="AQ75" s="33"/>
      <c r="AR75" s="33"/>
    </row>
    <row r="76" spans="1:44" s="7" customFormat="1" hidden="1">
      <c r="A76" s="9" t="s">
        <v>35</v>
      </c>
      <c r="B76" s="9">
        <v>4</v>
      </c>
      <c r="C76" s="9">
        <v>4</v>
      </c>
      <c r="D76" s="9">
        <v>4</v>
      </c>
      <c r="E76" s="9">
        <v>4</v>
      </c>
      <c r="F76" s="9">
        <v>4</v>
      </c>
      <c r="G76" s="9"/>
      <c r="H76" s="9"/>
      <c r="I76" s="9"/>
      <c r="AB76" s="29"/>
      <c r="AC76" s="28"/>
      <c r="AD76" s="28"/>
      <c r="AE76" s="28"/>
      <c r="AF76" s="28"/>
      <c r="AI76" s="29"/>
      <c r="AJ76" s="28"/>
      <c r="AK76" s="28"/>
      <c r="AM76" s="34"/>
      <c r="AN76" s="33"/>
      <c r="AO76" s="33"/>
      <c r="AP76" s="33"/>
      <c r="AQ76" s="33"/>
      <c r="AR76" s="33"/>
    </row>
    <row r="77" spans="1:44" s="7" customFormat="1" hidden="1">
      <c r="A77" s="9" t="s">
        <v>31</v>
      </c>
      <c r="B77" s="9">
        <v>1</v>
      </c>
      <c r="C77" s="9">
        <v>2</v>
      </c>
      <c r="D77" s="9">
        <v>3</v>
      </c>
      <c r="E77" s="9">
        <v>4</v>
      </c>
      <c r="F77" s="9">
        <v>5</v>
      </c>
      <c r="G77" s="9"/>
      <c r="H77" s="9"/>
      <c r="I77" s="9"/>
      <c r="AB77" s="29"/>
      <c r="AC77" s="28"/>
      <c r="AD77" s="28"/>
      <c r="AE77" s="28"/>
      <c r="AF77" s="28"/>
      <c r="AI77" s="29"/>
      <c r="AJ77" s="28"/>
      <c r="AK77" s="28"/>
      <c r="AM77" s="34"/>
      <c r="AN77" s="33"/>
      <c r="AO77" s="33"/>
      <c r="AP77" s="33"/>
      <c r="AQ77" s="33"/>
      <c r="AR77" s="33"/>
    </row>
    <row r="78" spans="1:44" s="7" customFormat="1" hidden="1">
      <c r="A78" s="9" t="s">
        <v>34</v>
      </c>
      <c r="B78" s="9" t="s">
        <v>33</v>
      </c>
      <c r="C78" s="9"/>
      <c r="D78" s="9"/>
      <c r="E78" s="9"/>
      <c r="F78" s="9"/>
      <c r="G78" s="9"/>
      <c r="H78" s="9"/>
      <c r="I78" s="9"/>
      <c r="AB78" s="29"/>
      <c r="AC78" s="28"/>
      <c r="AD78" s="28"/>
      <c r="AE78" s="28"/>
      <c r="AF78" s="28"/>
      <c r="AI78" s="29"/>
      <c r="AJ78" s="28"/>
      <c r="AK78" s="28"/>
      <c r="AM78" s="34"/>
      <c r="AN78" s="33"/>
      <c r="AO78" s="33"/>
      <c r="AP78" s="33"/>
      <c r="AQ78" s="33"/>
      <c r="AR78" s="33"/>
    </row>
    <row r="79" spans="1:44" s="7" customFormat="1" hidden="1">
      <c r="A79" s="9" t="s">
        <v>32</v>
      </c>
      <c r="B79" s="9">
        <v>1</v>
      </c>
      <c r="C79" s="9">
        <v>2</v>
      </c>
      <c r="D79" s="9">
        <v>3</v>
      </c>
      <c r="E79" s="9">
        <v>4</v>
      </c>
      <c r="F79" s="9">
        <v>5</v>
      </c>
      <c r="G79" s="9"/>
      <c r="H79" s="9"/>
      <c r="I79" s="9"/>
      <c r="AB79" s="29"/>
      <c r="AC79" s="28"/>
      <c r="AD79" s="28"/>
      <c r="AE79" s="28"/>
      <c r="AF79" s="28"/>
      <c r="AI79" s="29"/>
      <c r="AJ79" s="28"/>
      <c r="AK79" s="28"/>
      <c r="AM79" s="34"/>
      <c r="AN79" s="33"/>
      <c r="AO79" s="33"/>
      <c r="AP79" s="33"/>
      <c r="AQ79" s="33"/>
      <c r="AR79" s="33"/>
    </row>
    <row r="80" spans="1:44" ht="178.5">
      <c r="A80" s="32" t="s">
        <v>31</v>
      </c>
      <c r="B80" s="25" t="s">
        <v>30</v>
      </c>
      <c r="C80" s="25" t="s">
        <v>29</v>
      </c>
      <c r="D80" s="25" t="s">
        <v>28</v>
      </c>
      <c r="E80" s="25" t="s">
        <v>27</v>
      </c>
      <c r="F80" s="25" t="s">
        <v>26</v>
      </c>
      <c r="G80" s="17"/>
      <c r="H80" s="17"/>
      <c r="I80" s="17"/>
      <c r="AB80" s="4" t="s">
        <v>25</v>
      </c>
      <c r="AC80" s="3">
        <v>8</v>
      </c>
      <c r="AD80" s="3">
        <v>2.1</v>
      </c>
      <c r="AE80" s="3">
        <v>2.1</v>
      </c>
      <c r="AF80" s="3">
        <v>2.1</v>
      </c>
      <c r="AI80" s="4" t="s">
        <v>24</v>
      </c>
      <c r="AJ80" s="3">
        <v>1.3</v>
      </c>
      <c r="AK80" s="3">
        <v>1.36</v>
      </c>
    </row>
    <row r="81" spans="1:37" s="7" customFormat="1">
      <c r="A81" s="31" t="s">
        <v>23</v>
      </c>
      <c r="B81" s="30">
        <v>1</v>
      </c>
      <c r="C81" s="30">
        <v>2</v>
      </c>
      <c r="D81" s="30">
        <v>3</v>
      </c>
      <c r="E81" s="30">
        <v>4</v>
      </c>
      <c r="F81" s="30">
        <v>5</v>
      </c>
      <c r="G81" s="9"/>
      <c r="H81" s="9"/>
      <c r="I81" s="9"/>
      <c r="AB81" s="29"/>
      <c r="AC81" s="28"/>
      <c r="AD81" s="28"/>
      <c r="AE81" s="28"/>
      <c r="AF81" s="28"/>
      <c r="AI81" s="29"/>
      <c r="AJ81" s="28"/>
      <c r="AK81" s="28"/>
    </row>
    <row r="82" spans="1:37" ht="76.5">
      <c r="A82" s="27" t="s">
        <v>22</v>
      </c>
      <c r="B82" s="26" t="s">
        <v>21</v>
      </c>
      <c r="C82" s="26" t="s">
        <v>20</v>
      </c>
      <c r="D82" s="26" t="s">
        <v>19</v>
      </c>
      <c r="E82" s="26" t="s">
        <v>18</v>
      </c>
      <c r="F82" s="25" t="s">
        <v>17</v>
      </c>
      <c r="G82" s="17"/>
      <c r="H82" s="17"/>
      <c r="I82" s="17"/>
      <c r="AB82" s="16" t="s">
        <v>16</v>
      </c>
      <c r="AC82" s="4" t="s">
        <v>11</v>
      </c>
      <c r="AD82" s="16">
        <v>1.53</v>
      </c>
      <c r="AE82" s="16">
        <v>1.8</v>
      </c>
      <c r="AF82" s="22">
        <v>2.2999999999999998</v>
      </c>
      <c r="AI82" s="4" t="s">
        <v>15</v>
      </c>
      <c r="AJ82" s="3">
        <v>2</v>
      </c>
      <c r="AK82" s="3">
        <v>1.95</v>
      </c>
    </row>
    <row r="83" spans="1:37">
      <c r="A83" s="9" t="s">
        <v>14</v>
      </c>
      <c r="B83" s="24">
        <v>1</v>
      </c>
      <c r="C83" s="24">
        <v>2</v>
      </c>
      <c r="D83" s="24">
        <v>3</v>
      </c>
      <c r="E83" s="24">
        <v>4</v>
      </c>
      <c r="F83" s="23">
        <v>5</v>
      </c>
      <c r="G83" s="17"/>
      <c r="H83" s="17"/>
      <c r="I83" s="17"/>
      <c r="AB83" s="16"/>
      <c r="AC83" s="4"/>
      <c r="AD83" s="16"/>
      <c r="AE83" s="16"/>
      <c r="AF83" s="22"/>
      <c r="AI83" s="4"/>
      <c r="AJ83" s="3"/>
      <c r="AK83" s="3"/>
    </row>
    <row r="84" spans="1:37">
      <c r="A84" s="21" t="s">
        <v>13</v>
      </c>
      <c r="B84" s="171" t="str">
        <f>E60</f>
        <v>Heavy</v>
      </c>
      <c r="C84" s="19"/>
      <c r="D84" s="18"/>
      <c r="E84" s="18"/>
      <c r="F84" s="17"/>
      <c r="G84" s="17"/>
      <c r="H84" s="17"/>
      <c r="I84" s="17"/>
      <c r="AB84" s="16" t="s">
        <v>12</v>
      </c>
      <c r="AC84" s="15" t="s">
        <v>11</v>
      </c>
      <c r="AD84" s="15" t="s">
        <v>11</v>
      </c>
      <c r="AE84" s="15" t="s">
        <v>11</v>
      </c>
      <c r="AF84" s="15" t="s">
        <v>11</v>
      </c>
      <c r="AI84" s="4" t="s">
        <v>10</v>
      </c>
      <c r="AJ84" s="3">
        <v>3.6</v>
      </c>
      <c r="AK84" s="3">
        <v>3.5</v>
      </c>
    </row>
    <row r="85" spans="1:37">
      <c r="A85" s="14" t="s">
        <v>9</v>
      </c>
      <c r="B85" s="10">
        <f>IF($B$84=B60,B61,IF($B$84=C60,C61,IF($B$84=D60,D61,IF($B$84=E60,E61,F61))))</f>
        <v>1.9</v>
      </c>
      <c r="D85" s="5"/>
      <c r="E85" s="13"/>
      <c r="F85" s="13"/>
      <c r="AB85" s="4" t="s">
        <v>8</v>
      </c>
      <c r="AC85" s="3">
        <v>1</v>
      </c>
      <c r="AD85" s="3">
        <v>2.2999999999999998</v>
      </c>
      <c r="AE85" s="3">
        <v>2.2999999999999998</v>
      </c>
      <c r="AF85" s="3">
        <v>2.2999999999999998</v>
      </c>
      <c r="AI85" s="4" t="s">
        <v>7</v>
      </c>
      <c r="AJ85" s="3">
        <v>7.4</v>
      </c>
      <c r="AK85" s="3">
        <v>7.5</v>
      </c>
    </row>
    <row r="86" spans="1:37">
      <c r="A86" s="12" t="s">
        <v>6</v>
      </c>
      <c r="B86" s="11"/>
      <c r="C86" s="11"/>
      <c r="D86" s="10" t="s">
        <v>5</v>
      </c>
      <c r="AB86" s="4"/>
      <c r="AC86" s="3"/>
      <c r="AD86" s="3"/>
      <c r="AE86" s="3"/>
      <c r="AF86" s="3"/>
      <c r="AI86" s="4"/>
      <c r="AJ86" s="3"/>
      <c r="AK86" s="3"/>
    </row>
    <row r="87" spans="1:37" ht="15.75">
      <c r="A87" s="174" t="s">
        <v>257</v>
      </c>
      <c r="B87" s="175">
        <f>IF(B22="Adult",B88,child!$B$20)</f>
        <v>3600</v>
      </c>
      <c r="C87" s="179">
        <f>MROUND(B87,200)</f>
        <v>3600</v>
      </c>
      <c r="AB87" s="4"/>
      <c r="AC87" s="3"/>
      <c r="AD87" s="3"/>
      <c r="AE87" s="3"/>
      <c r="AF87" s="3"/>
      <c r="AI87" s="4"/>
      <c r="AJ87" s="3"/>
      <c r="AK87" s="3"/>
    </row>
    <row r="88" spans="1:37">
      <c r="A88" s="176" t="s">
        <v>261</v>
      </c>
      <c r="B88" s="177">
        <f>IF($C$13="Male",B89,(IF($B$31="yes",B93,IF($B$35="yes",B97,B89))))</f>
        <v>2570.1749999999997</v>
      </c>
      <c r="C88" s="178"/>
      <c r="D88" s="5"/>
      <c r="AB88" s="4"/>
      <c r="AC88" s="3"/>
      <c r="AD88" s="3"/>
      <c r="AE88" s="3"/>
      <c r="AF88" s="3"/>
      <c r="AI88" s="4"/>
      <c r="AJ88" s="3"/>
      <c r="AK88" s="3"/>
    </row>
    <row r="89" spans="1:37">
      <c r="A89" s="176" t="s">
        <v>262</v>
      </c>
      <c r="B89" s="177">
        <f>IF(B29="Female",C91,B91)</f>
        <v>2305.1749999999997</v>
      </c>
      <c r="C89" s="178"/>
      <c r="D89" s="5"/>
      <c r="AB89" s="4"/>
      <c r="AC89" s="3"/>
      <c r="AD89" s="3"/>
      <c r="AE89" s="3"/>
      <c r="AF89" s="3"/>
      <c r="AI89" s="4"/>
      <c r="AJ89" s="3"/>
      <c r="AK89" s="3"/>
    </row>
    <row r="90" spans="1:37" ht="12.75" customHeight="1">
      <c r="A90" s="9" t="s">
        <v>4</v>
      </c>
      <c r="B90" s="7" t="s">
        <v>3</v>
      </c>
      <c r="C90" s="8" t="s">
        <v>2</v>
      </c>
      <c r="AB90" s="4"/>
      <c r="AC90" s="3"/>
      <c r="AD90" s="3"/>
      <c r="AE90" s="3"/>
      <c r="AF90" s="3"/>
      <c r="AI90" s="4"/>
      <c r="AJ90" s="3"/>
      <c r="AK90" s="3"/>
    </row>
    <row r="91" spans="1:37">
      <c r="A91" s="7"/>
      <c r="B91" s="6">
        <f>B55*$B$85</f>
        <v>2620.5749999999998</v>
      </c>
      <c r="C91" s="6">
        <f>C55*$B$85</f>
        <v>2305.1749999999997</v>
      </c>
      <c r="D91" s="5"/>
      <c r="AB91" s="4" t="s">
        <v>1</v>
      </c>
      <c r="AC91" s="3">
        <v>1</v>
      </c>
      <c r="AD91" s="3">
        <v>1.5</v>
      </c>
      <c r="AE91" s="3">
        <v>1.5</v>
      </c>
      <c r="AF91" s="3">
        <v>1.5</v>
      </c>
      <c r="AI91" s="4" t="s">
        <v>0</v>
      </c>
      <c r="AJ91" s="3">
        <v>1.58</v>
      </c>
      <c r="AK91" s="3">
        <v>1.69</v>
      </c>
    </row>
    <row r="92" spans="1:37">
      <c r="A92" s="172"/>
      <c r="C92" s="2" t="s">
        <v>255</v>
      </c>
    </row>
    <row r="93" spans="1:37">
      <c r="A93" s="2" t="s">
        <v>245</v>
      </c>
      <c r="B93" s="172">
        <f>B89+LOOKUP($B$34,C93:E93,C94:E94)</f>
        <v>2570.1749999999997</v>
      </c>
      <c r="C93" s="2" t="s">
        <v>223</v>
      </c>
      <c r="D93" s="2" t="s">
        <v>224</v>
      </c>
      <c r="E93" s="2" t="s">
        <v>225</v>
      </c>
    </row>
    <row r="94" spans="1:37">
      <c r="C94" s="173">
        <v>75</v>
      </c>
      <c r="D94" s="173">
        <v>265</v>
      </c>
      <c r="E94" s="173">
        <v>430</v>
      </c>
    </row>
    <row r="96" spans="1:37">
      <c r="C96" s="2" t="s">
        <v>255</v>
      </c>
    </row>
    <row r="97" spans="1:4" ht="25.5">
      <c r="A97" s="2" t="s">
        <v>256</v>
      </c>
      <c r="B97" s="172">
        <f>B89+LOOKUP(B36,C97:D97,C98:D98)</f>
        <v>2905.1749999999997</v>
      </c>
      <c r="C97" s="24" t="s">
        <v>233</v>
      </c>
      <c r="D97" s="24" t="s">
        <v>234</v>
      </c>
    </row>
    <row r="98" spans="1:4">
      <c r="C98" s="2">
        <v>600</v>
      </c>
      <c r="D98" s="2">
        <v>520</v>
      </c>
    </row>
  </sheetData>
  <scenarios current="0">
    <scenario name="sex" locked="1" count="1" user="Author" comment="Created by Author on 21-08-2014">
      <inputCells r="B1" undone="1" val="Male"/>
    </scenario>
  </scenario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G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BMI child</vt:lpstr>
      <vt:lpstr>child TER</vt:lpstr>
      <vt:lpstr>child</vt:lpstr>
      <vt:lpstr>Adults</vt:lpstr>
      <vt:lpstr>Sheet1</vt:lpstr>
      <vt:lpstr>'BMI child'!Print_Area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 Jha</dc:creator>
  <cp:lastModifiedBy>Ranjith</cp:lastModifiedBy>
  <dcterms:created xsi:type="dcterms:W3CDTF">2015-05-14T15:31:27Z</dcterms:created>
  <dcterms:modified xsi:type="dcterms:W3CDTF">2015-08-01T14:00:52Z</dcterms:modified>
</cp:coreProperties>
</file>