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20055" windowHeight="7950"/>
  </bookViews>
  <sheets>
    <sheet name="I&amp;O" sheetId="1" r:id="rId1"/>
    <sheet name="Diet Chart" sheetId="2" r:id="rId2"/>
    <sheet name="Adults" sheetId="3" r:id="rId3"/>
    <sheet name="Basic diet cal" sheetId="4" r:id="rId4"/>
  </sheets>
  <definedNames>
    <definedName name="_xlnm.Database">#REF!</definedName>
    <definedName name="import">#REF!</definedName>
    <definedName name="NIN">#REF!</definedName>
    <definedName name="NSIdata">#REF!</definedName>
  </definedNames>
  <calcPr calcId="124519"/>
</workbook>
</file>

<file path=xl/calcChain.xml><?xml version="1.0" encoding="utf-8"?>
<calcChain xmlns="http://schemas.openxmlformats.org/spreadsheetml/2006/main">
  <c r="F151" i="1"/>
  <c r="E151"/>
  <c r="D151"/>
  <c r="D126"/>
  <c r="D125"/>
  <c r="D124"/>
  <c r="D123"/>
  <c r="D122"/>
  <c r="D121"/>
  <c r="C6"/>
  <c r="V67" i="2" l="1"/>
  <c r="E103" i="1" l="1"/>
  <c r="E41" i="4"/>
  <c r="E40"/>
  <c r="E39"/>
  <c r="E38"/>
  <c r="M72" i="2" l="1"/>
  <c r="L72"/>
  <c r="K72"/>
  <c r="J72"/>
  <c r="I72"/>
  <c r="H72"/>
  <c r="G72"/>
  <c r="F72"/>
  <c r="E72"/>
  <c r="D72"/>
  <c r="C72"/>
  <c r="M71"/>
  <c r="L71"/>
  <c r="K71"/>
  <c r="J71"/>
  <c r="I71"/>
  <c r="H71"/>
  <c r="G71"/>
  <c r="F71"/>
  <c r="E71"/>
  <c r="D71"/>
  <c r="C71"/>
  <c r="M70"/>
  <c r="L70"/>
  <c r="K70"/>
  <c r="J70"/>
  <c r="I70"/>
  <c r="H70"/>
  <c r="G70"/>
  <c r="F70"/>
  <c r="E70"/>
  <c r="D70"/>
  <c r="C70"/>
  <c r="M69"/>
  <c r="L69"/>
  <c r="K69"/>
  <c r="J69"/>
  <c r="I69"/>
  <c r="H69"/>
  <c r="G69"/>
  <c r="F69"/>
  <c r="E69"/>
  <c r="D69"/>
  <c r="C69"/>
  <c r="M68"/>
  <c r="L68"/>
  <c r="K68"/>
  <c r="J68"/>
  <c r="I68"/>
  <c r="H68"/>
  <c r="G68"/>
  <c r="F68"/>
  <c r="E68"/>
  <c r="D68"/>
  <c r="C68"/>
  <c r="M67"/>
  <c r="L67"/>
  <c r="K67"/>
  <c r="J67"/>
  <c r="I67"/>
  <c r="H67"/>
  <c r="G67"/>
  <c r="F67"/>
  <c r="E67"/>
  <c r="D67"/>
  <c r="C67"/>
  <c r="M66"/>
  <c r="L66"/>
  <c r="K66"/>
  <c r="J66"/>
  <c r="I66"/>
  <c r="H66"/>
  <c r="G66"/>
  <c r="F66"/>
  <c r="E66"/>
  <c r="D66"/>
  <c r="C66"/>
  <c r="M65"/>
  <c r="L65"/>
  <c r="K65"/>
  <c r="J65"/>
  <c r="I65"/>
  <c r="H65"/>
  <c r="G65"/>
  <c r="F65"/>
  <c r="E65"/>
  <c r="D65"/>
  <c r="C65"/>
  <c r="M64"/>
  <c r="L64"/>
  <c r="K64"/>
  <c r="J64"/>
  <c r="I64"/>
  <c r="H64"/>
  <c r="G64"/>
  <c r="F64"/>
  <c r="E64"/>
  <c r="D64"/>
  <c r="C64"/>
  <c r="M63"/>
  <c r="L63"/>
  <c r="K63"/>
  <c r="J63"/>
  <c r="I63"/>
  <c r="H63"/>
  <c r="G63"/>
  <c r="F63"/>
  <c r="E63"/>
  <c r="D63"/>
  <c r="C63"/>
  <c r="M62"/>
  <c r="L62"/>
  <c r="K62"/>
  <c r="J62"/>
  <c r="I62"/>
  <c r="H62"/>
  <c r="G62"/>
  <c r="F62"/>
  <c r="E62"/>
  <c r="D62"/>
  <c r="C62"/>
  <c r="M61"/>
  <c r="L61"/>
  <c r="K61"/>
  <c r="J61"/>
  <c r="I61"/>
  <c r="H61"/>
  <c r="G61"/>
  <c r="F61"/>
  <c r="E61"/>
  <c r="D61"/>
  <c r="C61"/>
  <c r="M60"/>
  <c r="L60"/>
  <c r="K60"/>
  <c r="J60"/>
  <c r="I60"/>
  <c r="H60"/>
  <c r="G60"/>
  <c r="F60"/>
  <c r="E60"/>
  <c r="D60"/>
  <c r="C60"/>
  <c r="M59"/>
  <c r="L59"/>
  <c r="K59"/>
  <c r="J59"/>
  <c r="I59"/>
  <c r="H59"/>
  <c r="G59"/>
  <c r="F59"/>
  <c r="E59"/>
  <c r="D59"/>
  <c r="C59"/>
  <c r="M58"/>
  <c r="L58"/>
  <c r="K58"/>
  <c r="J58"/>
  <c r="I58"/>
  <c r="H58"/>
  <c r="G58"/>
  <c r="F58"/>
  <c r="E58"/>
  <c r="D58"/>
  <c r="C58"/>
  <c r="M57"/>
  <c r="L57"/>
  <c r="K57"/>
  <c r="J57"/>
  <c r="I57"/>
  <c r="H57"/>
  <c r="G57"/>
  <c r="F57"/>
  <c r="E57"/>
  <c r="D57"/>
  <c r="C57"/>
  <c r="M56"/>
  <c r="L56"/>
  <c r="K56"/>
  <c r="J56"/>
  <c r="I56"/>
  <c r="H56"/>
  <c r="G56"/>
  <c r="F56"/>
  <c r="E56"/>
  <c r="D56"/>
  <c r="C56"/>
  <c r="M55"/>
  <c r="L55"/>
  <c r="K55"/>
  <c r="J55"/>
  <c r="I55"/>
  <c r="H55"/>
  <c r="G55"/>
  <c r="F55"/>
  <c r="E55"/>
  <c r="D55"/>
  <c r="C55"/>
  <c r="M54"/>
  <c r="L54"/>
  <c r="K54"/>
  <c r="J54"/>
  <c r="I54"/>
  <c r="H54"/>
  <c r="G54"/>
  <c r="F54"/>
  <c r="E54"/>
  <c r="D54"/>
  <c r="C54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M49"/>
  <c r="L49"/>
  <c r="K49"/>
  <c r="J49"/>
  <c r="I49"/>
  <c r="H49"/>
  <c r="G49"/>
  <c r="F49"/>
  <c r="E49"/>
  <c r="D49"/>
  <c r="C49"/>
  <c r="M48"/>
  <c r="L48"/>
  <c r="K48"/>
  <c r="J48"/>
  <c r="I48"/>
  <c r="H48"/>
  <c r="G48"/>
  <c r="F48"/>
  <c r="E48"/>
  <c r="D48"/>
  <c r="C48"/>
  <c r="M47"/>
  <c r="L47"/>
  <c r="K47"/>
  <c r="J47"/>
  <c r="I47"/>
  <c r="H47"/>
  <c r="G47"/>
  <c r="F47"/>
  <c r="E47"/>
  <c r="D47"/>
  <c r="C47"/>
  <c r="M46"/>
  <c r="L46"/>
  <c r="K46"/>
  <c r="J46"/>
  <c r="I46"/>
  <c r="H46"/>
  <c r="G46"/>
  <c r="F46"/>
  <c r="E46"/>
  <c r="D46"/>
  <c r="C46"/>
  <c r="M45"/>
  <c r="L45"/>
  <c r="K45"/>
  <c r="J45"/>
  <c r="I45"/>
  <c r="H45"/>
  <c r="G45"/>
  <c r="F45"/>
  <c r="E45"/>
  <c r="D45"/>
  <c r="C45"/>
  <c r="M44"/>
  <c r="L44"/>
  <c r="K44"/>
  <c r="J44"/>
  <c r="I44"/>
  <c r="H44"/>
  <c r="G44"/>
  <c r="F44"/>
  <c r="E44"/>
  <c r="D44"/>
  <c r="C44"/>
  <c r="M43"/>
  <c r="L43"/>
  <c r="K43"/>
  <c r="J43"/>
  <c r="I43"/>
  <c r="H43"/>
  <c r="G43"/>
  <c r="F43"/>
  <c r="E43"/>
  <c r="D43"/>
  <c r="C43"/>
  <c r="M42"/>
  <c r="L42"/>
  <c r="K42"/>
  <c r="J42"/>
  <c r="I42"/>
  <c r="H42"/>
  <c r="G42"/>
  <c r="F42"/>
  <c r="E42"/>
  <c r="D42"/>
  <c r="C42"/>
  <c r="M41"/>
  <c r="L41"/>
  <c r="K41"/>
  <c r="J41"/>
  <c r="I41"/>
  <c r="H41"/>
  <c r="G41"/>
  <c r="F41"/>
  <c r="E41"/>
  <c r="D41"/>
  <c r="C41"/>
  <c r="M40"/>
  <c r="L40"/>
  <c r="K40"/>
  <c r="J40"/>
  <c r="I40"/>
  <c r="H40"/>
  <c r="G40"/>
  <c r="F40"/>
  <c r="E40"/>
  <c r="D40"/>
  <c r="C40"/>
  <c r="M39"/>
  <c r="L39"/>
  <c r="K39"/>
  <c r="J39"/>
  <c r="I39"/>
  <c r="H39"/>
  <c r="G39"/>
  <c r="F39"/>
  <c r="E39"/>
  <c r="D39"/>
  <c r="C39"/>
  <c r="M38"/>
  <c r="L38"/>
  <c r="K38"/>
  <c r="J38"/>
  <c r="I38"/>
  <c r="H38"/>
  <c r="G38"/>
  <c r="F38"/>
  <c r="E38"/>
  <c r="D38"/>
  <c r="C38"/>
  <c r="M37"/>
  <c r="L37"/>
  <c r="K37"/>
  <c r="J37"/>
  <c r="I37"/>
  <c r="H37"/>
  <c r="G37"/>
  <c r="F37"/>
  <c r="E37"/>
  <c r="D37"/>
  <c r="C37"/>
  <c r="M36"/>
  <c r="L36"/>
  <c r="K36"/>
  <c r="J36"/>
  <c r="I36"/>
  <c r="H36"/>
  <c r="G36"/>
  <c r="F36"/>
  <c r="E36"/>
  <c r="D36"/>
  <c r="C36"/>
  <c r="M35"/>
  <c r="L35"/>
  <c r="K35"/>
  <c r="J35"/>
  <c r="I35"/>
  <c r="H35"/>
  <c r="G35"/>
  <c r="F35"/>
  <c r="E35"/>
  <c r="D35"/>
  <c r="C35"/>
  <c r="M34"/>
  <c r="L34"/>
  <c r="K34"/>
  <c r="J34"/>
  <c r="I34"/>
  <c r="H34"/>
  <c r="G34"/>
  <c r="F34"/>
  <c r="E34"/>
  <c r="D34"/>
  <c r="C34"/>
  <c r="M33"/>
  <c r="L33"/>
  <c r="K33"/>
  <c r="J33"/>
  <c r="I33"/>
  <c r="H33"/>
  <c r="G33"/>
  <c r="F33"/>
  <c r="E33"/>
  <c r="D33"/>
  <c r="C33"/>
  <c r="M32"/>
  <c r="L32"/>
  <c r="K32"/>
  <c r="J32"/>
  <c r="I32"/>
  <c r="H32"/>
  <c r="G32"/>
  <c r="F32"/>
  <c r="E32"/>
  <c r="D32"/>
  <c r="C32"/>
  <c r="M31"/>
  <c r="L31"/>
  <c r="K31"/>
  <c r="J31"/>
  <c r="I31"/>
  <c r="H31"/>
  <c r="G31"/>
  <c r="F31"/>
  <c r="E31"/>
  <c r="D31"/>
  <c r="C31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M26"/>
  <c r="L26"/>
  <c r="K26"/>
  <c r="J26"/>
  <c r="I26"/>
  <c r="H26"/>
  <c r="G26"/>
  <c r="F26"/>
  <c r="E26"/>
  <c r="D26"/>
  <c r="C26"/>
  <c r="M25"/>
  <c r="L25"/>
  <c r="K25"/>
  <c r="J25"/>
  <c r="I25"/>
  <c r="H25"/>
  <c r="G25"/>
  <c r="F25"/>
  <c r="E25"/>
  <c r="D25"/>
  <c r="C25"/>
  <c r="M24"/>
  <c r="L24"/>
  <c r="K24"/>
  <c r="J24"/>
  <c r="I24"/>
  <c r="H24"/>
  <c r="G24"/>
  <c r="F24"/>
  <c r="E24"/>
  <c r="D24"/>
  <c r="C24"/>
  <c r="M23"/>
  <c r="L23"/>
  <c r="K23"/>
  <c r="J23"/>
  <c r="I23"/>
  <c r="H23"/>
  <c r="G23"/>
  <c r="F23"/>
  <c r="E23"/>
  <c r="D23"/>
  <c r="C23"/>
  <c r="M22"/>
  <c r="L22"/>
  <c r="K22"/>
  <c r="J22"/>
  <c r="I22"/>
  <c r="H22"/>
  <c r="G22"/>
  <c r="F22"/>
  <c r="E22"/>
  <c r="D22"/>
  <c r="C22"/>
  <c r="M21"/>
  <c r="L21"/>
  <c r="K21"/>
  <c r="J21"/>
  <c r="I21"/>
  <c r="H21"/>
  <c r="G21"/>
  <c r="F21"/>
  <c r="E21"/>
  <c r="D21"/>
  <c r="C21"/>
  <c r="M20"/>
  <c r="L20"/>
  <c r="K20"/>
  <c r="J20"/>
  <c r="I20"/>
  <c r="H20"/>
  <c r="G20"/>
  <c r="F20"/>
  <c r="E20"/>
  <c r="D20"/>
  <c r="C20"/>
  <c r="M19"/>
  <c r="L19"/>
  <c r="K19"/>
  <c r="J19"/>
  <c r="I19"/>
  <c r="H19"/>
  <c r="G19"/>
  <c r="F19"/>
  <c r="E19"/>
  <c r="D19"/>
  <c r="C19"/>
  <c r="M18"/>
  <c r="L18"/>
  <c r="K18"/>
  <c r="J18"/>
  <c r="I18"/>
  <c r="H18"/>
  <c r="G18"/>
  <c r="F18"/>
  <c r="E18"/>
  <c r="D18"/>
  <c r="C18"/>
  <c r="M17"/>
  <c r="L17"/>
  <c r="K17"/>
  <c r="J17"/>
  <c r="I17"/>
  <c r="H17"/>
  <c r="G17"/>
  <c r="F17"/>
  <c r="E17"/>
  <c r="D17"/>
  <c r="C17"/>
  <c r="M16"/>
  <c r="L16"/>
  <c r="K16"/>
  <c r="J16"/>
  <c r="I16"/>
  <c r="H16"/>
  <c r="G16"/>
  <c r="F16"/>
  <c r="E16"/>
  <c r="D16"/>
  <c r="C16"/>
  <c r="M15"/>
  <c r="L15"/>
  <c r="K15"/>
  <c r="J15"/>
  <c r="I15"/>
  <c r="H15"/>
  <c r="G15"/>
  <c r="F15"/>
  <c r="E15"/>
  <c r="D15"/>
  <c r="C15"/>
  <c r="M14"/>
  <c r="L14"/>
  <c r="K14"/>
  <c r="J14"/>
  <c r="I14"/>
  <c r="H14"/>
  <c r="G14"/>
  <c r="F14"/>
  <c r="E14"/>
  <c r="D14"/>
  <c r="C14"/>
  <c r="M13"/>
  <c r="L13"/>
  <c r="K13"/>
  <c r="J13"/>
  <c r="I13"/>
  <c r="H13"/>
  <c r="G13"/>
  <c r="F13"/>
  <c r="E13"/>
  <c r="D13"/>
  <c r="C13"/>
  <c r="M12"/>
  <c r="L12"/>
  <c r="K12"/>
  <c r="J12"/>
  <c r="I12"/>
  <c r="H12"/>
  <c r="G12"/>
  <c r="F12"/>
  <c r="E12"/>
  <c r="D12"/>
  <c r="C12"/>
  <c r="M11"/>
  <c r="L11"/>
  <c r="K11"/>
  <c r="J11"/>
  <c r="I11"/>
  <c r="H11"/>
  <c r="G11"/>
  <c r="F11"/>
  <c r="E11"/>
  <c r="D11"/>
  <c r="C11"/>
  <c r="M10"/>
  <c r="L10"/>
  <c r="K10"/>
  <c r="J10"/>
  <c r="I10"/>
  <c r="H10"/>
  <c r="G10"/>
  <c r="F10"/>
  <c r="E10"/>
  <c r="D10"/>
  <c r="C10"/>
  <c r="M9"/>
  <c r="L9"/>
  <c r="K9"/>
  <c r="J9"/>
  <c r="I9"/>
  <c r="H9"/>
  <c r="G9"/>
  <c r="F9"/>
  <c r="E9"/>
  <c r="D9"/>
  <c r="C9"/>
  <c r="M8"/>
  <c r="L8"/>
  <c r="K8"/>
  <c r="J8"/>
  <c r="I8"/>
  <c r="H8"/>
  <c r="G8"/>
  <c r="F8"/>
  <c r="E8"/>
  <c r="D8"/>
  <c r="C8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F19" i="1" l="1"/>
  <c r="E23" l="1"/>
  <c r="F23" s="1"/>
  <c r="C25" s="1"/>
  <c r="E182" i="4" l="1"/>
  <c r="B54" i="2"/>
  <c r="B31"/>
  <c r="B8"/>
  <c r="E130" i="4"/>
  <c r="E129"/>
  <c r="E128"/>
  <c r="E127"/>
  <c r="E126"/>
  <c r="E125"/>
  <c r="E186"/>
  <c r="E185"/>
  <c r="E184"/>
  <c r="E183"/>
  <c r="E169"/>
  <c r="E160"/>
  <c r="E13" s="1"/>
  <c r="E37"/>
  <c r="E33"/>
  <c r="E32"/>
  <c r="E31"/>
  <c r="E29"/>
  <c r="E28"/>
  <c r="E27"/>
  <c r="E26"/>
  <c r="E25"/>
  <c r="E24"/>
  <c r="E18"/>
  <c r="E17"/>
  <c r="E142" l="1"/>
  <c r="Z203"/>
  <c r="K203"/>
  <c r="S203"/>
  <c r="H203"/>
  <c r="L203"/>
  <c r="P203"/>
  <c r="T203"/>
  <c r="X203"/>
  <c r="AC203"/>
  <c r="G203"/>
  <c r="AA203"/>
  <c r="E203"/>
  <c r="I203"/>
  <c r="M203"/>
  <c r="Q203"/>
  <c r="U203"/>
  <c r="Y203"/>
  <c r="AE203"/>
  <c r="O203"/>
  <c r="W203"/>
  <c r="F203"/>
  <c r="J203"/>
  <c r="N203"/>
  <c r="R203"/>
  <c r="V203"/>
  <c r="AH203"/>
  <c r="AB203"/>
  <c r="AF203"/>
  <c r="AG203"/>
  <c r="AD203"/>
  <c r="D117" i="1" l="1"/>
  <c r="E85" i="4"/>
  <c r="B12" i="3" l="1"/>
  <c r="B10" l="1"/>
  <c r="B9"/>
  <c r="B7"/>
  <c r="AG212" i="4"/>
  <c r="AG4" s="1"/>
  <c r="AF212"/>
  <c r="AE212"/>
  <c r="AD212"/>
  <c r="AD4" s="1"/>
  <c r="AC212"/>
  <c r="AC4" s="1"/>
  <c r="AB212"/>
  <c r="AA212"/>
  <c r="Z212"/>
  <c r="Z4" s="1"/>
  <c r="Y212"/>
  <c r="Y4" s="1"/>
  <c r="X212"/>
  <c r="W212"/>
  <c r="V212"/>
  <c r="V4" s="1"/>
  <c r="U212"/>
  <c r="U4" s="1"/>
  <c r="T212"/>
  <c r="S212"/>
  <c r="R212"/>
  <c r="R4" s="1"/>
  <c r="Q212"/>
  <c r="Q4" s="1"/>
  <c r="P212"/>
  <c r="O212"/>
  <c r="N212"/>
  <c r="N4" s="1"/>
  <c r="L212"/>
  <c r="K212"/>
  <c r="J212"/>
  <c r="I212"/>
  <c r="H212"/>
  <c r="G212"/>
  <c r="F212"/>
  <c r="E212"/>
  <c r="AG169"/>
  <c r="AF169"/>
  <c r="AF6" s="1"/>
  <c r="AE169"/>
  <c r="AD169"/>
  <c r="AC169"/>
  <c r="AB169"/>
  <c r="AB6" s="1"/>
  <c r="Z169"/>
  <c r="Y169"/>
  <c r="X169"/>
  <c r="X6" s="1"/>
  <c r="W169"/>
  <c r="W6" s="1"/>
  <c r="V169"/>
  <c r="U169"/>
  <c r="T169"/>
  <c r="T6" s="1"/>
  <c r="S169"/>
  <c r="S6" s="1"/>
  <c r="R169"/>
  <c r="Q169"/>
  <c r="P169"/>
  <c r="P6" s="1"/>
  <c r="O169"/>
  <c r="O6" s="1"/>
  <c r="N169"/>
  <c r="M169"/>
  <c r="L169"/>
  <c r="L6" s="1"/>
  <c r="K169"/>
  <c r="K6" s="1"/>
  <c r="J169"/>
  <c r="I169"/>
  <c r="H169"/>
  <c r="H6" s="1"/>
  <c r="G169"/>
  <c r="G6" s="1"/>
  <c r="F169"/>
  <c r="AG160"/>
  <c r="AG13" s="1"/>
  <c r="AF160"/>
  <c r="AF13" s="1"/>
  <c r="AE160"/>
  <c r="AD160"/>
  <c r="AC160"/>
  <c r="AC13" s="1"/>
  <c r="AB160"/>
  <c r="AB13" s="1"/>
  <c r="AA160"/>
  <c r="Z160"/>
  <c r="Y160"/>
  <c r="Y13" s="1"/>
  <c r="X160"/>
  <c r="X13" s="1"/>
  <c r="W160"/>
  <c r="V160"/>
  <c r="U160"/>
  <c r="U13" s="1"/>
  <c r="T160"/>
  <c r="T13" s="1"/>
  <c r="S160"/>
  <c r="R160"/>
  <c r="Q160"/>
  <c r="Q13" s="1"/>
  <c r="P160"/>
  <c r="P13" s="1"/>
  <c r="O160"/>
  <c r="N160"/>
  <c r="M160"/>
  <c r="M13" s="1"/>
  <c r="L160"/>
  <c r="L13" s="1"/>
  <c r="K160"/>
  <c r="J160"/>
  <c r="I160"/>
  <c r="I13" s="1"/>
  <c r="H160"/>
  <c r="H13" s="1"/>
  <c r="G160"/>
  <c r="F160"/>
  <c r="AD159"/>
  <c r="AB159"/>
  <c r="Z159"/>
  <c r="S159"/>
  <c r="P159"/>
  <c r="M159"/>
  <c r="E159"/>
  <c r="AD158"/>
  <c r="AB158"/>
  <c r="Z158"/>
  <c r="W158"/>
  <c r="S158"/>
  <c r="Q158"/>
  <c r="E158"/>
  <c r="C150"/>
  <c r="C149"/>
  <c r="C148"/>
  <c r="R147"/>
  <c r="C147"/>
  <c r="C146"/>
  <c r="R141"/>
  <c r="C141"/>
  <c r="C140"/>
  <c r="C139"/>
  <c r="C138"/>
  <c r="C137"/>
  <c r="C136"/>
  <c r="C135"/>
  <c r="C134"/>
  <c r="C133"/>
  <c r="AG68"/>
  <c r="AG9" s="1"/>
  <c r="AF68"/>
  <c r="AE68"/>
  <c r="AD68"/>
  <c r="AD9" s="1"/>
  <c r="AC68"/>
  <c r="AC9" s="1"/>
  <c r="AB68"/>
  <c r="AA68"/>
  <c r="Z68"/>
  <c r="Z9" s="1"/>
  <c r="Y68"/>
  <c r="Y9" s="1"/>
  <c r="X68"/>
  <c r="W68"/>
  <c r="V68"/>
  <c r="V9" s="1"/>
  <c r="U68"/>
  <c r="U9" s="1"/>
  <c r="T68"/>
  <c r="T9" s="1"/>
  <c r="S68"/>
  <c r="R68"/>
  <c r="R9" s="1"/>
  <c r="Q68"/>
  <c r="Q9" s="1"/>
  <c r="P68"/>
  <c r="P9" s="1"/>
  <c r="O68"/>
  <c r="N68"/>
  <c r="N9" s="1"/>
  <c r="M68"/>
  <c r="M9" s="1"/>
  <c r="L68"/>
  <c r="L9" s="1"/>
  <c r="K68"/>
  <c r="J68"/>
  <c r="J9" s="1"/>
  <c r="I68"/>
  <c r="I9" s="1"/>
  <c r="H68"/>
  <c r="H9" s="1"/>
  <c r="G68"/>
  <c r="F68"/>
  <c r="F9" s="1"/>
  <c r="E68"/>
  <c r="E9" s="1"/>
  <c r="C54"/>
  <c r="C53"/>
  <c r="C52"/>
  <c r="C51"/>
  <c r="C50"/>
  <c r="C49"/>
  <c r="C48"/>
  <c r="C47"/>
  <c r="C46"/>
  <c r="C45"/>
  <c r="C44"/>
  <c r="C43"/>
  <c r="U17"/>
  <c r="E22"/>
  <c r="AE13"/>
  <c r="AD13"/>
  <c r="AA13"/>
  <c r="Z13"/>
  <c r="W13"/>
  <c r="V13"/>
  <c r="S13"/>
  <c r="R13"/>
  <c r="O13"/>
  <c r="N13"/>
  <c r="K13"/>
  <c r="J13"/>
  <c r="G13"/>
  <c r="F13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AF9"/>
  <c r="AE9"/>
  <c r="AB9"/>
  <c r="AA9"/>
  <c r="X9"/>
  <c r="W9"/>
  <c r="S9"/>
  <c r="O9"/>
  <c r="K9"/>
  <c r="G9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AG6"/>
  <c r="AE6"/>
  <c r="AD6"/>
  <c r="AC6"/>
  <c r="AA6"/>
  <c r="Z6"/>
  <c r="Y6"/>
  <c r="V6"/>
  <c r="U6"/>
  <c r="R6"/>
  <c r="Q6"/>
  <c r="N6"/>
  <c r="M6"/>
  <c r="J6"/>
  <c r="I6"/>
  <c r="F6"/>
  <c r="E6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AF4"/>
  <c r="AE4"/>
  <c r="AB4"/>
  <c r="AA4"/>
  <c r="X4"/>
  <c r="W4"/>
  <c r="T4"/>
  <c r="S4"/>
  <c r="P4"/>
  <c r="O4"/>
  <c r="M4"/>
  <c r="L4"/>
  <c r="K4"/>
  <c r="J4"/>
  <c r="I4"/>
  <c r="H4"/>
  <c r="G4"/>
  <c r="F4"/>
  <c r="E4"/>
  <c r="F202" i="1"/>
  <c r="I202" s="1"/>
  <c r="E202"/>
  <c r="H202" s="1"/>
  <c r="D202"/>
  <c r="G202" s="1"/>
  <c r="F192"/>
  <c r="I192" s="1"/>
  <c r="E192"/>
  <c r="H192" s="1"/>
  <c r="D192"/>
  <c r="G192" s="1"/>
  <c r="F48" i="3"/>
  <c r="E48"/>
  <c r="D48"/>
  <c r="C48"/>
  <c r="B48"/>
  <c r="F44"/>
  <c r="E44"/>
  <c r="D44"/>
  <c r="C44"/>
  <c r="B44"/>
  <c r="F40"/>
  <c r="E40"/>
  <c r="D40"/>
  <c r="C40"/>
  <c r="B40"/>
  <c r="F36"/>
  <c r="E36"/>
  <c r="D36"/>
  <c r="C36"/>
  <c r="B36"/>
  <c r="B13"/>
  <c r="C9" i="4" l="1"/>
  <c r="C8"/>
  <c r="C13"/>
  <c r="C4"/>
  <c r="AE142"/>
  <c r="AE7" s="1"/>
  <c r="C5"/>
  <c r="C10"/>
  <c r="E12"/>
  <c r="C6"/>
  <c r="E34"/>
  <c r="E35" s="1"/>
  <c r="U55" s="1"/>
  <c r="F142"/>
  <c r="F7" s="1"/>
  <c r="AD12"/>
  <c r="B11" i="3"/>
  <c r="AE56" i="4"/>
  <c r="D22"/>
  <c r="F56"/>
  <c r="J56"/>
  <c r="N56"/>
  <c r="R56"/>
  <c r="V56"/>
  <c r="Z56"/>
  <c r="AD56"/>
  <c r="J142"/>
  <c r="J7" s="1"/>
  <c r="N142"/>
  <c r="N7" s="1"/>
  <c r="R142"/>
  <c r="R7" s="1"/>
  <c r="V142"/>
  <c r="V7" s="1"/>
  <c r="Z142"/>
  <c r="Z7" s="1"/>
  <c r="AD142"/>
  <c r="AD7" s="1"/>
  <c r="I12"/>
  <c r="M12"/>
  <c r="Q12"/>
  <c r="U12"/>
  <c r="Y12"/>
  <c r="AC12"/>
  <c r="AG12"/>
  <c r="E19"/>
  <c r="E83" s="1"/>
  <c r="E84" s="1"/>
  <c r="G22"/>
  <c r="E56"/>
  <c r="I56"/>
  <c r="M56"/>
  <c r="Q56"/>
  <c r="U56"/>
  <c r="Y56"/>
  <c r="AC56"/>
  <c r="AG56"/>
  <c r="E7"/>
  <c r="I142"/>
  <c r="I7" s="1"/>
  <c r="M142"/>
  <c r="M7" s="1"/>
  <c r="Q142"/>
  <c r="Q7" s="1"/>
  <c r="U142"/>
  <c r="U7" s="1"/>
  <c r="Y142"/>
  <c r="Y7" s="1"/>
  <c r="AC142"/>
  <c r="AC7" s="1"/>
  <c r="AG142"/>
  <c r="AG7" s="1"/>
  <c r="H12"/>
  <c r="L12"/>
  <c r="P12"/>
  <c r="T12"/>
  <c r="X12"/>
  <c r="AB12"/>
  <c r="AF12"/>
  <c r="F22"/>
  <c r="H56"/>
  <c r="L56"/>
  <c r="P56"/>
  <c r="T56"/>
  <c r="X56"/>
  <c r="AB56"/>
  <c r="AF56"/>
  <c r="H142"/>
  <c r="H7" s="1"/>
  <c r="L142"/>
  <c r="L7" s="1"/>
  <c r="P142"/>
  <c r="P7" s="1"/>
  <c r="T142"/>
  <c r="T7" s="1"/>
  <c r="X142"/>
  <c r="X7" s="1"/>
  <c r="AB142"/>
  <c r="AB7" s="1"/>
  <c r="AF142"/>
  <c r="AF7" s="1"/>
  <c r="G12"/>
  <c r="K12"/>
  <c r="O12"/>
  <c r="S12"/>
  <c r="W12"/>
  <c r="AA12"/>
  <c r="AE12"/>
  <c r="G56"/>
  <c r="K56"/>
  <c r="O56"/>
  <c r="S56"/>
  <c r="W56"/>
  <c r="AA56"/>
  <c r="G142"/>
  <c r="G7" s="1"/>
  <c r="K142"/>
  <c r="K7" s="1"/>
  <c r="O142"/>
  <c r="O7" s="1"/>
  <c r="S142"/>
  <c r="S7" s="1"/>
  <c r="W142"/>
  <c r="W7" s="1"/>
  <c r="AA142"/>
  <c r="AA7" s="1"/>
  <c r="F12"/>
  <c r="J12"/>
  <c r="N12"/>
  <c r="R12"/>
  <c r="V12"/>
  <c r="Z12"/>
  <c r="B28" i="3" l="1"/>
  <c r="C37" i="1"/>
  <c r="B23" i="3"/>
  <c r="C23" s="1"/>
  <c r="P55" i="4"/>
  <c r="S55"/>
  <c r="S57" s="1"/>
  <c r="S3" s="1"/>
  <c r="AF55"/>
  <c r="AF57" s="1"/>
  <c r="AF3" s="1"/>
  <c r="C12"/>
  <c r="B24" i="3"/>
  <c r="C24" s="1"/>
  <c r="C28"/>
  <c r="B15"/>
  <c r="C19" i="1" s="1"/>
  <c r="T55" i="4"/>
  <c r="T57" s="1"/>
  <c r="T3" s="1"/>
  <c r="W55"/>
  <c r="W57" s="1"/>
  <c r="W3" s="1"/>
  <c r="G55"/>
  <c r="G57" s="1"/>
  <c r="G3" s="1"/>
  <c r="F55"/>
  <c r="F57" s="1"/>
  <c r="F3" s="1"/>
  <c r="U57"/>
  <c r="U3" s="1"/>
  <c r="C7"/>
  <c r="C56"/>
  <c r="L55"/>
  <c r="L57" s="1"/>
  <c r="L3" s="1"/>
  <c r="AB55"/>
  <c r="AB57" s="1"/>
  <c r="AB3" s="1"/>
  <c r="O55"/>
  <c r="O57" s="1"/>
  <c r="O3" s="1"/>
  <c r="AE55"/>
  <c r="AE57" s="1"/>
  <c r="AE3" s="1"/>
  <c r="N55"/>
  <c r="N57" s="1"/>
  <c r="N3" s="1"/>
  <c r="AD55"/>
  <c r="AD57" s="1"/>
  <c r="AD3" s="1"/>
  <c r="Q55"/>
  <c r="Q57" s="1"/>
  <c r="Q3" s="1"/>
  <c r="AG55"/>
  <c r="AG57" s="1"/>
  <c r="AG3" s="1"/>
  <c r="H55"/>
  <c r="H57" s="1"/>
  <c r="H3" s="1"/>
  <c r="X55"/>
  <c r="X57" s="1"/>
  <c r="X3" s="1"/>
  <c r="K55"/>
  <c r="K57" s="1"/>
  <c r="K3" s="1"/>
  <c r="AA55"/>
  <c r="AA57" s="1"/>
  <c r="AA3" s="1"/>
  <c r="J55"/>
  <c r="J57" s="1"/>
  <c r="J3" s="1"/>
  <c r="Z55"/>
  <c r="Z57" s="1"/>
  <c r="Z3" s="1"/>
  <c r="M55"/>
  <c r="AC55"/>
  <c r="AC57" s="1"/>
  <c r="AC3" s="1"/>
  <c r="E97"/>
  <c r="F97"/>
  <c r="G97"/>
  <c r="V55"/>
  <c r="V57" s="1"/>
  <c r="V3" s="1"/>
  <c r="I55"/>
  <c r="I57" s="1"/>
  <c r="I3" s="1"/>
  <c r="Y55"/>
  <c r="Y57" s="1"/>
  <c r="Y3" s="1"/>
  <c r="P57"/>
  <c r="P3" s="1"/>
  <c r="R55"/>
  <c r="R57" s="1"/>
  <c r="R3" s="1"/>
  <c r="E55"/>
  <c r="M57" l="1"/>
  <c r="M3" s="1"/>
  <c r="B21" i="3"/>
  <c r="E19" i="1" s="1"/>
  <c r="E57" i="4"/>
  <c r="C55"/>
  <c r="C57" l="1"/>
  <c r="E3"/>
  <c r="C3" s="1"/>
  <c r="B57" i="3"/>
  <c r="B58" s="1"/>
  <c r="C63" l="1"/>
  <c r="B63"/>
  <c r="B61" s="1"/>
  <c r="D39" i="1" s="1"/>
  <c r="C26"/>
  <c r="C27" l="1"/>
  <c r="C28" s="1"/>
  <c r="D61" l="1"/>
  <c r="C61"/>
  <c r="D153" s="1"/>
  <c r="E61"/>
  <c r="F153" s="1"/>
  <c r="E62"/>
  <c r="D62"/>
  <c r="C62"/>
  <c r="E95" i="4"/>
  <c r="E112" i="1" s="1"/>
  <c r="E105" i="4"/>
  <c r="C55" i="1"/>
  <c r="D58"/>
  <c r="E143" s="1"/>
  <c r="E190" s="1"/>
  <c r="E59"/>
  <c r="F152" s="1"/>
  <c r="F186" s="1"/>
  <c r="E63"/>
  <c r="F154" s="1"/>
  <c r="F194" s="1"/>
  <c r="I194" s="1"/>
  <c r="C65"/>
  <c r="D156" s="1"/>
  <c r="D185" s="1"/>
  <c r="D66"/>
  <c r="E157" s="1"/>
  <c r="E184" s="1"/>
  <c r="E67"/>
  <c r="F158" s="1"/>
  <c r="F95" i="4"/>
  <c r="F112" i="1" s="1"/>
  <c r="F105" i="4"/>
  <c r="D55" i="1"/>
  <c r="E58"/>
  <c r="F143" s="1"/>
  <c r="F190" s="1"/>
  <c r="C60"/>
  <c r="E153"/>
  <c r="C64"/>
  <c r="D155" s="1"/>
  <c r="D65"/>
  <c r="E156" s="1"/>
  <c r="E185" s="1"/>
  <c r="E66"/>
  <c r="F157" s="1"/>
  <c r="F184" s="1"/>
  <c r="G95" i="4"/>
  <c r="G112" i="1" s="1"/>
  <c r="G105" i="4"/>
  <c r="E55" i="1"/>
  <c r="C59"/>
  <c r="D152" s="1"/>
  <c r="D186" s="1"/>
  <c r="D60"/>
  <c r="C63"/>
  <c r="D154" s="1"/>
  <c r="D194" s="1"/>
  <c r="G194" s="1"/>
  <c r="D64"/>
  <c r="E155" s="1"/>
  <c r="E65"/>
  <c r="F156" s="1"/>
  <c r="F185" s="1"/>
  <c r="C67"/>
  <c r="D158" s="1"/>
  <c r="C58"/>
  <c r="D143" s="1"/>
  <c r="D190" s="1"/>
  <c r="D59"/>
  <c r="E152" s="1"/>
  <c r="E186" s="1"/>
  <c r="E60"/>
  <c r="D63"/>
  <c r="E154" s="1"/>
  <c r="E194" s="1"/>
  <c r="H194" s="1"/>
  <c r="E64"/>
  <c r="F155" s="1"/>
  <c r="C66"/>
  <c r="D157" s="1"/>
  <c r="D184" s="1"/>
  <c r="D67"/>
  <c r="E158" s="1"/>
  <c r="F196" l="1"/>
  <c r="I196" s="1"/>
  <c r="F183"/>
  <c r="I183" s="1"/>
  <c r="G190"/>
  <c r="D200"/>
  <c r="G200" s="1"/>
  <c r="F140"/>
  <c r="F139"/>
  <c r="F141"/>
  <c r="F182" s="1"/>
  <c r="H191"/>
  <c r="H201" s="1"/>
  <c r="E191"/>
  <c r="E201"/>
  <c r="I112"/>
  <c r="I113"/>
  <c r="I114" s="1"/>
  <c r="F99" i="4"/>
  <c r="F107" s="1"/>
  <c r="F116" i="1"/>
  <c r="E146"/>
  <c r="E200"/>
  <c r="H200" s="1"/>
  <c r="H190"/>
  <c r="D183"/>
  <c r="G183" s="1"/>
  <c r="D196"/>
  <c r="G196" s="1"/>
  <c r="F200"/>
  <c r="I200" s="1"/>
  <c r="I190"/>
  <c r="D141"/>
  <c r="D182" s="1"/>
  <c r="D140"/>
  <c r="D139"/>
  <c r="E183"/>
  <c r="H183" s="1"/>
  <c r="E196"/>
  <c r="H196" s="1"/>
  <c r="D195"/>
  <c r="G184"/>
  <c r="G195" s="1"/>
  <c r="I191"/>
  <c r="I201" s="1"/>
  <c r="F201"/>
  <c r="F191"/>
  <c r="G99" i="4"/>
  <c r="G107" s="1"/>
  <c r="G116" i="1"/>
  <c r="F146"/>
  <c r="I116"/>
  <c r="I117"/>
  <c r="I118" s="1"/>
  <c r="E139"/>
  <c r="E141"/>
  <c r="E182" s="1"/>
  <c r="E140"/>
  <c r="E195"/>
  <c r="H184"/>
  <c r="H195" s="1"/>
  <c r="F195"/>
  <c r="I184"/>
  <c r="I195" s="1"/>
  <c r="D191"/>
  <c r="D201"/>
  <c r="G191"/>
  <c r="G201" s="1"/>
  <c r="I108"/>
  <c r="E99" i="4"/>
  <c r="E107" s="1"/>
  <c r="I109" i="1"/>
  <c r="I110" s="1"/>
  <c r="E116"/>
  <c r="D146"/>
  <c r="G111" l="1"/>
  <c r="J116" s="1"/>
  <c r="E111"/>
  <c r="J108" s="1"/>
  <c r="F111"/>
  <c r="J112" s="1"/>
  <c r="E103" i="4"/>
  <c r="E111" s="1"/>
  <c r="D150" i="1"/>
  <c r="D189"/>
  <c r="G189" s="1"/>
  <c r="D199"/>
  <c r="G199" s="1"/>
  <c r="E198"/>
  <c r="H198" s="1"/>
  <c r="E188"/>
  <c r="H188" s="1"/>
  <c r="G103" i="4"/>
  <c r="G111" s="1"/>
  <c r="F150" i="1"/>
  <c r="F103" i="4"/>
  <c r="F111" s="1"/>
  <c r="E150" i="1"/>
  <c r="F188"/>
  <c r="I188" s="1"/>
  <c r="F198"/>
  <c r="I198" s="1"/>
  <c r="E189"/>
  <c r="H189" s="1"/>
  <c r="E199"/>
  <c r="H199" s="1"/>
  <c r="D198"/>
  <c r="G198" s="1"/>
  <c r="D188"/>
  <c r="G188" s="1"/>
  <c r="F199"/>
  <c r="I199" s="1"/>
  <c r="F189"/>
  <c r="I189" s="1"/>
  <c r="G98" i="4" l="1"/>
  <c r="G106" s="1"/>
  <c r="F145" i="1"/>
  <c r="F98" i="4"/>
  <c r="F106" s="1"/>
  <c r="D145" i="1"/>
  <c r="E98" i="4"/>
  <c r="E106" s="1"/>
  <c r="E145" i="1"/>
  <c r="G113"/>
  <c r="F113"/>
  <c r="E113"/>
  <c r="F100" i="4" l="1"/>
  <c r="E147" i="1"/>
  <c r="K112"/>
  <c r="D147"/>
  <c r="E100" i="4"/>
  <c r="G100"/>
  <c r="F147" i="1"/>
  <c r="K108"/>
  <c r="K116"/>
  <c r="G114" l="1"/>
  <c r="G108" i="4"/>
  <c r="F114" i="1"/>
  <c r="E114"/>
  <c r="E108" i="4"/>
  <c r="F108"/>
  <c r="E101" l="1"/>
  <c r="D148" i="1"/>
  <c r="L108"/>
  <c r="F101" i="4"/>
  <c r="E148" i="1"/>
  <c r="G101" i="4"/>
  <c r="F148" i="1"/>
  <c r="L112"/>
  <c r="L116"/>
  <c r="F115" l="1"/>
  <c r="M112" s="1"/>
  <c r="G109" i="4"/>
  <c r="E115" i="1"/>
  <c r="M108" s="1"/>
  <c r="G115"/>
  <c r="M116" s="1"/>
  <c r="F109" i="4"/>
  <c r="E109"/>
  <c r="G102" l="1"/>
  <c r="F149" i="1"/>
  <c r="G117"/>
  <c r="E102" i="4"/>
  <c r="D149" i="1"/>
  <c r="E117"/>
  <c r="F102" i="4"/>
  <c r="E149" i="1"/>
  <c r="F117"/>
  <c r="E110" i="4" l="1"/>
  <c r="E104"/>
  <c r="E112" s="1"/>
  <c r="F110"/>
  <c r="F104"/>
  <c r="F112" s="1"/>
  <c r="G110"/>
  <c r="G104"/>
  <c r="G112" s="1"/>
  <c r="AE121" l="1"/>
  <c r="AE11" s="1"/>
  <c r="T121"/>
  <c r="T11" s="1"/>
  <c r="K121"/>
  <c r="K11" s="1"/>
  <c r="P121"/>
  <c r="P11" s="1"/>
  <c r="L121"/>
  <c r="L11" s="1"/>
  <c r="S121"/>
  <c r="S11" s="1"/>
  <c r="Y121"/>
  <c r="Y11" s="1"/>
  <c r="H121"/>
  <c r="H11" s="1"/>
  <c r="M121"/>
  <c r="M11" s="1"/>
  <c r="AF121"/>
  <c r="AF11" s="1"/>
  <c r="E121"/>
  <c r="E11" s="1"/>
  <c r="U121"/>
  <c r="U11" s="1"/>
  <c r="AD121"/>
  <c r="AD11" s="1"/>
  <c r="X121"/>
  <c r="X11" s="1"/>
  <c r="G121"/>
  <c r="G11" s="1"/>
  <c r="AA121"/>
  <c r="AA11" s="1"/>
  <c r="Q121"/>
  <c r="Q11" s="1"/>
  <c r="N121"/>
  <c r="N11" s="1"/>
  <c r="Z121"/>
  <c r="Z11" s="1"/>
  <c r="I121"/>
  <c r="I11" s="1"/>
  <c r="R121"/>
  <c r="R11" s="1"/>
  <c r="V121"/>
  <c r="V11" s="1"/>
  <c r="J121"/>
  <c r="J11" s="1"/>
  <c r="W121"/>
  <c r="W11" s="1"/>
  <c r="AG121"/>
  <c r="AG11" s="1"/>
  <c r="AC121"/>
  <c r="AC11" s="1"/>
  <c r="O121"/>
  <c r="O11" s="1"/>
  <c r="AB121"/>
  <c r="AB11" s="1"/>
  <c r="F121"/>
  <c r="F11" s="1"/>
  <c r="C11" l="1"/>
</calcChain>
</file>

<file path=xl/sharedStrings.xml><?xml version="1.0" encoding="utf-8"?>
<sst xmlns="http://schemas.openxmlformats.org/spreadsheetml/2006/main" count="1077" uniqueCount="523">
  <si>
    <t>1. Get your BMI and weight category</t>
  </si>
  <si>
    <t>2. Get your RDCA (Recommended Daily Calorie Allowance)</t>
  </si>
  <si>
    <t>ADULT or CHILD?</t>
  </si>
  <si>
    <t>Female</t>
  </si>
  <si>
    <t>Male</t>
  </si>
  <si>
    <t>Ht (text box)</t>
  </si>
  <si>
    <t>FT</t>
  </si>
  <si>
    <t>Inches</t>
  </si>
  <si>
    <t>Weight (kgs)(text box)</t>
  </si>
  <si>
    <t xml:space="preserve">FOR WOMEN </t>
  </si>
  <si>
    <t>Your BMI</t>
  </si>
  <si>
    <t>Your weight category</t>
  </si>
  <si>
    <t>Underweight</t>
  </si>
  <si>
    <t>&lt;18</t>
  </si>
  <si>
    <t>Normal</t>
  </si>
  <si>
    <t>18.-22.9</t>
  </si>
  <si>
    <t>Overweight</t>
  </si>
  <si>
    <t>23-24.9</t>
  </si>
  <si>
    <t>Obesity</t>
  </si>
  <si>
    <t>&gt;25</t>
  </si>
  <si>
    <t>choose your activity level</t>
  </si>
  <si>
    <t>How to choose activity level</t>
  </si>
  <si>
    <t>Exercise (Drop box of choices given below)</t>
  </si>
  <si>
    <t>no regular exercise.  </t>
  </si>
  <si>
    <t>Intensive exercise for at least 20 minutes 1 to 3 times per week such as bicycling, jogging, basketball, swimming, skating, etc .or   you to walk frequently for long periods &gt; 1hour/day</t>
  </si>
  <si>
    <t xml:space="preserve">Intensive exercise week (see sample activities above) for at least 30 to 60 minutes 3 to 4 times per week </t>
  </si>
  <si>
    <t xml:space="preserve">Intensive exercise for 60 minutes or greater 5 to 7 days per   </t>
  </si>
  <si>
    <t xml:space="preserve"> Exceedingly active and/or very demanding activities:  Athlete with multiple training sessions throughout the day </t>
  </si>
  <si>
    <t>Occupation (drop box of choices given below)</t>
  </si>
  <si>
    <t>spends most of the day sitting ,desk jobs</t>
  </si>
  <si>
    <t>good part of the day standing e.g. teacher</t>
  </si>
  <si>
    <t>spend good part of the day doing some physical activity :waitress, mail man</t>
  </si>
  <si>
    <t>spend most of the day doing heavy activity, e.g. carpenter</t>
  </si>
  <si>
    <t xml:space="preserve">Strenuous work or in
strenuous leisure activities for several hours. Examples swimming or dancin for more than  two hours each day, or non-mechanized agricultural labourers who
work with a machete, hoe or axe for several hours daily and walk long distances over rugged terrains,
often carrying heavy loads. </t>
  </si>
  <si>
    <t>Your RDCA (Recommended Daily Calorie Allowance)</t>
  </si>
  <si>
    <t>Your Recommended Daily Calorie Allowance rounded to nearest 200 cal multiple</t>
  </si>
  <si>
    <t>User will be prompted</t>
  </si>
  <si>
    <t>NOW</t>
  </si>
  <si>
    <t>OR</t>
  </si>
  <si>
    <t>NIN</t>
  </si>
  <si>
    <r>
      <rPr>
        <b/>
        <sz val="8"/>
        <color rgb="FF000000"/>
        <rFont val="Times New Roman"/>
        <family val="1"/>
      </rPr>
      <t>f</t>
    </r>
    <r>
      <rPr>
        <b/>
        <sz val="8"/>
        <color rgb="FF000000"/>
        <rFont val="Times New Roman"/>
        <family val="1"/>
      </rPr>
      <t>ood</t>
    </r>
    <r>
      <rPr>
        <b/>
        <sz val="8"/>
        <color rgb="FF000000"/>
        <rFont val="Times New Roman"/>
        <family val="1"/>
      </rPr>
      <t xml:space="preserve"> </t>
    </r>
    <r>
      <rPr>
        <b/>
        <sz val="8"/>
        <color rgb="FF000000"/>
        <rFont val="Times New Roman"/>
        <family val="1"/>
      </rPr>
      <t>g</t>
    </r>
    <r>
      <rPr>
        <b/>
        <sz val="8"/>
        <color rgb="FF000000"/>
        <rFont val="Times New Roman"/>
        <family val="1"/>
      </rPr>
      <t>r</t>
    </r>
    <r>
      <rPr>
        <b/>
        <sz val="8"/>
        <color rgb="FF000000"/>
        <rFont val="Times New Roman"/>
        <family val="1"/>
      </rPr>
      <t>oup</t>
    </r>
    <r>
      <rPr>
        <b/>
        <sz val="4"/>
        <color rgb="FF000000"/>
        <rFont val="Times New Roman"/>
        <family val="1"/>
      </rPr>
      <t>b</t>
    </r>
  </si>
  <si>
    <t>grains</t>
  </si>
  <si>
    <t>vegetables including salad</t>
  </si>
  <si>
    <t>fruits</t>
  </si>
  <si>
    <t>Nuts /day :Veg</t>
  </si>
  <si>
    <t>Nuts/day:non-veg</t>
  </si>
  <si>
    <t>Milk/Milk products</t>
  </si>
  <si>
    <t>Protein foods for vegetarians/day</t>
  </si>
  <si>
    <t>Eggs/week</t>
  </si>
  <si>
    <t>dals/beans/dried peas/day ( Alt 1: eggs,nuts &amp; tofu)</t>
  </si>
  <si>
    <t>dals/beans/dried peas/day ( Alt 2 : no eggs)</t>
  </si>
  <si>
    <t>Soy products/week</t>
  </si>
  <si>
    <t>Protein foods for non-vegetarians/day</t>
  </si>
  <si>
    <t>Seafood/week</t>
  </si>
  <si>
    <t>Meat/dal/day</t>
  </si>
  <si>
    <t>minimum dried beans/week</t>
  </si>
  <si>
    <t>fats and oils (tsp) for non-veg</t>
  </si>
  <si>
    <t>fats and oils (tsp) for veg</t>
  </si>
  <si>
    <t>sweets and added sugars/day</t>
  </si>
  <si>
    <t>USDA</t>
  </si>
  <si>
    <t>DASH</t>
  </si>
  <si>
    <t>Calories</t>
  </si>
  <si>
    <t>SFA</t>
  </si>
  <si>
    <t>Cholesterol</t>
  </si>
  <si>
    <t>Omega 3</t>
  </si>
  <si>
    <t>Omega 6</t>
  </si>
  <si>
    <t>MUFA</t>
  </si>
  <si>
    <t>PUFA</t>
  </si>
  <si>
    <t>Vit A</t>
  </si>
  <si>
    <t>Folate</t>
  </si>
  <si>
    <t>Calcium</t>
  </si>
  <si>
    <t>Dietary Fibre</t>
  </si>
  <si>
    <t>Sodium</t>
  </si>
  <si>
    <t>If Yes,</t>
  </si>
  <si>
    <t>Are you a vegetarian/non vegetarian?</t>
  </si>
  <si>
    <t>Users input is changed into numeric values (1,2,3, as given below )</t>
  </si>
  <si>
    <t>Vegetarian ,who does eat eggs</t>
  </si>
  <si>
    <t>Vegetarian, who does not eat egg</t>
  </si>
  <si>
    <t>Non-vegetarian</t>
  </si>
  <si>
    <t>OUTPUT FOR :Get the basic plan</t>
  </si>
  <si>
    <t>Number of potions</t>
  </si>
  <si>
    <t>Food groups</t>
  </si>
  <si>
    <t xml:space="preserve">Basic Indian Diet </t>
  </si>
  <si>
    <t>Wesern style diet</t>
  </si>
  <si>
    <t>Therapeutic style diet</t>
  </si>
  <si>
    <t>Grains/cereals/day</t>
  </si>
  <si>
    <r>
      <t>1 roti,</t>
    </r>
    <r>
      <rPr>
        <sz val="8"/>
        <color rgb="FF000000"/>
        <rFont val="Arial"/>
        <family val="2"/>
      </rPr>
      <t xml:space="preserve">½ </t>
    </r>
    <r>
      <rPr>
        <sz val="8"/>
        <color rgb="FF000000"/>
        <rFont val="Times New Roman"/>
        <family val="1"/>
      </rPr>
      <t>cup cooked rice, pasta, or cereal,1 slicelarge bread,1 cup dry breakfast cereal</t>
    </r>
  </si>
  <si>
    <t xml:space="preserve">Non-milk proteins </t>
  </si>
  <si>
    <t>2.a)</t>
  </si>
  <si>
    <t>Dals/meats/day</t>
  </si>
  <si>
    <t>2.b)</t>
  </si>
  <si>
    <t>Maxm. Eggs/week</t>
  </si>
  <si>
    <t>2.c)</t>
  </si>
  <si>
    <t>Minm. Fish/seafood/week</t>
  </si>
  <si>
    <t>2.d)</t>
  </si>
  <si>
    <t>2.e)</t>
  </si>
  <si>
    <t>Min. Soya products/week</t>
  </si>
  <si>
    <t>Nuts/seeds/day</t>
  </si>
  <si>
    <t>1 Oz =22 almonds/30 peanuts/16-20 kajus/10-12 macadonia nuts/28 pecan nuts/14walnut halfs</t>
  </si>
  <si>
    <t>Milk</t>
  </si>
  <si>
    <t>1 cup=200 ml</t>
  </si>
  <si>
    <t>Vegetables</t>
  </si>
  <si>
    <t>Fruits</t>
  </si>
  <si>
    <t>Oils</t>
  </si>
  <si>
    <t>1 teaspoon</t>
  </si>
  <si>
    <t>CELLS IN YELLOW ARE LINKED TO I&amp;O SHEET, AND REFLECT THE INPUTS PROVIDED BY USER</t>
  </si>
  <si>
    <t>CELL IN GREEN ARE THE CALCULATED OUTPUTS THAT THE USER WILL SEE AND ARE PICKED UP IN THE I&amp;O SHEET)</t>
  </si>
  <si>
    <t>ALL OTHERS ARE  INTEMEDIATE STEPS BETWEEN INPUT AND OUTPUT</t>
  </si>
  <si>
    <t>RELEVANT FORMULAS ARE IN THE SAME ROW AS THE VARIABLE BEING CALCULATED</t>
  </si>
  <si>
    <t>Age</t>
  </si>
  <si>
    <t>Ht</t>
  </si>
  <si>
    <t>Meters</t>
  </si>
  <si>
    <t>Your weight in KGs</t>
  </si>
  <si>
    <t>Sex</t>
  </si>
  <si>
    <t>Sex (options in calculating BMR)</t>
  </si>
  <si>
    <t>BMI= eight (in KGs)/Height (in Metres)^2</t>
  </si>
  <si>
    <t>To be picked up as per chart BELOW</t>
  </si>
  <si>
    <t>Your appropriate weight range</t>
  </si>
  <si>
    <t>As per BMI 18.5 and 23.5 for a given height, rounded off to nearest KG value)</t>
  </si>
  <si>
    <t>Weight as per BMR</t>
  </si>
  <si>
    <t>Wt. rounded off</t>
  </si>
  <si>
    <t>BMI=18</t>
  </si>
  <si>
    <t>BMI=22.9</t>
  </si>
  <si>
    <t>BMR</t>
  </si>
  <si>
    <t xml:space="preserve"> For Man</t>
  </si>
  <si>
    <t>For woman</t>
  </si>
  <si>
    <t>Separate formulas for men and women</t>
  </si>
  <si>
    <t>Mifflin-St Joer</t>
  </si>
  <si>
    <t>BMR or men=(10*weight in KG)+(6.25*height in metres*100)-(5*age)+5</t>
  </si>
  <si>
    <t>BMR or women=(10*weight in KG)+(6.25*height in metres*100)-(5*age)-161</t>
  </si>
  <si>
    <t>Your PAR</t>
  </si>
  <si>
    <t>Main daily activities</t>
  </si>
  <si>
    <t>Dura- tion (h)</t>
  </si>
  <si>
    <t>Major lifestyles, energy expenditure
(PAR values)</t>
  </si>
  <si>
    <t>Activities</t>
  </si>
  <si>
    <t>Energy cost of daily activities in PAR
values</t>
  </si>
  <si>
    <t>First user chooses occupation category, which corelates with occupation score , then chooses exercise ctegory which corelates with exercise score, combined score is computed by us and accordingly final activity level ( row 26 ) is arrived at and corrsponding PAR from row 23 goes into calculation of TEE/RDCA (row no---)</t>
  </si>
  <si>
    <t>combined occupation+exercisr scores interpretation in terms of activity level</t>
  </si>
  <si>
    <t>5 to 6</t>
  </si>
  <si>
    <t>&gt;6</t>
  </si>
  <si>
    <t>Activity levels</t>
  </si>
  <si>
    <t>Sedentary</t>
  </si>
  <si>
    <t>Mild</t>
  </si>
  <si>
    <t>Moderate</t>
  </si>
  <si>
    <t>Heavy</t>
  </si>
  <si>
    <t>Extreme</t>
  </si>
  <si>
    <t>Moderate active</t>
  </si>
  <si>
    <t>Heavy or vigourously active</t>
  </si>
  <si>
    <t>Indian data</t>
  </si>
  <si>
    <t>International data</t>
  </si>
  <si>
    <t>Age
(years)</t>
  </si>
  <si>
    <t>Prediction equation</t>
  </si>
  <si>
    <t>Corre- lation coeffici- ent</t>
  </si>
  <si>
    <t>SD</t>
  </si>
  <si>
    <t>PAR value</t>
  </si>
  <si>
    <t>Occupational activity</t>
  </si>
  <si>
    <t>Standing quietly</t>
  </si>
  <si>
    <t>&gt;60</t>
  </si>
  <si>
    <t>9.1xB.W.(kg)+658.5</t>
  </si>
  <si>
    <t>10.0xB.W.(kg)+565</t>
  </si>
  <si>
    <t xml:space="preserve">&gt;6 </t>
  </si>
  <si>
    <t>Occupation sedentary</t>
  </si>
  <si>
    <t>Occuaption</t>
  </si>
  <si>
    <t>Exercise</t>
  </si>
  <si>
    <t>Occupation : mildly active</t>
  </si>
  <si>
    <t>Mildly active</t>
  </si>
  <si>
    <t>moderately active</t>
  </si>
  <si>
    <t>heavily ative</t>
  </si>
  <si>
    <t>extremely active</t>
  </si>
  <si>
    <t>score</t>
  </si>
  <si>
    <t xml:space="preserve">ccupation </t>
  </si>
  <si>
    <t>Occupation :moderately active</t>
  </si>
  <si>
    <t>Moderately active</t>
  </si>
  <si>
    <t>heavily active</t>
  </si>
  <si>
    <t>Occupation : severely active</t>
  </si>
  <si>
    <t>Occupation: extremely active</t>
  </si>
  <si>
    <t>Extremely active with any exercise level</t>
  </si>
  <si>
    <t>Exercise score</t>
  </si>
  <si>
    <t>Non-occupational activity</t>
  </si>
  <si>
    <t>Sitting at desk</t>
  </si>
  <si>
    <t>Exercise  score</t>
  </si>
  <si>
    <t>Occupation</t>
  </si>
  <si>
    <t>Mean</t>
  </si>
  <si>
    <t/>
  </si>
  <si>
    <t>Standing + doing lab. work</t>
  </si>
  <si>
    <t>Occupation score</t>
  </si>
  <si>
    <t>Your activity level</t>
  </si>
  <si>
    <t>Non-occupational activity details</t>
  </si>
  <si>
    <t>Harvesting</t>
  </si>
  <si>
    <t>PAR</t>
  </si>
  <si>
    <t>Personal care</t>
  </si>
  <si>
    <t>Hand saw</t>
  </si>
  <si>
    <t>TOTAL ENERGY EXPENDITURE (TEE) /DAILY CALORIE REQUIREMENT</t>
  </si>
  <si>
    <t>TEE =BMR*PAR</t>
  </si>
  <si>
    <t>Rounded to nearest 200</t>
  </si>
  <si>
    <t>BMR formula different for men and women (row 62), hence TEE is different, final value in cell C60 is as per appropriate sex</t>
  </si>
  <si>
    <t xml:space="preserve"> TEE/daily clorie recommendation</t>
  </si>
  <si>
    <t>Eating</t>
  </si>
  <si>
    <t>Typing (sitting)</t>
  </si>
  <si>
    <t>Get my customised diet plan</t>
  </si>
  <si>
    <t>Tell us about your food habits, so that we can make yoyr  customised ideal diet plan</t>
  </si>
  <si>
    <t>Are you a veg/non-vegetarian?</t>
  </si>
  <si>
    <t>How many major meals do you take in a day?</t>
  </si>
  <si>
    <t>Select/type yes for your choice</t>
  </si>
  <si>
    <t>Breakfast,lunch and dinner</t>
  </si>
  <si>
    <t>yes</t>
  </si>
  <si>
    <t>Lunch and dinner only</t>
  </si>
  <si>
    <t>What do you eat in breakfast?</t>
  </si>
  <si>
    <t>The drop down should allow only one of the choices to be selected, my formulae take roti as default input, if the others are not selected</t>
  </si>
  <si>
    <t>Bread  (brown)large</t>
  </si>
  <si>
    <t>bread white laarge</t>
  </si>
  <si>
    <t>cornflakes</t>
  </si>
  <si>
    <t>Muesli</t>
  </si>
  <si>
    <t>Oats</t>
  </si>
  <si>
    <t>Roti,parantha</t>
  </si>
  <si>
    <t>What grains do you eat in lunch and dinner?</t>
  </si>
  <si>
    <t xml:space="preserve">Only/mostly rice </t>
  </si>
  <si>
    <t>Only/mostly roti</t>
  </si>
  <si>
    <t>almost equal rice and roti</t>
  </si>
  <si>
    <t>What type of rice, do you eat?</t>
  </si>
  <si>
    <t>The drop down should allow only one of the choices to be selected</t>
  </si>
  <si>
    <t>Brown rice</t>
  </si>
  <si>
    <t>Medium grained</t>
  </si>
  <si>
    <t>Short grained</t>
  </si>
  <si>
    <t>Text box ( whole numbers)</t>
  </si>
  <si>
    <t>If, you are a non-vegetarian, in how many meals per week, do you eat non veg excluding eggs? (text box)</t>
  </si>
  <si>
    <t>Of the non-veg meals , how many are of the given meats ? (Meats are assumed to be free of charbi/visible fat)</t>
  </si>
  <si>
    <t>Text box/Total (should be equal to c57  cell)</t>
  </si>
  <si>
    <t>fish</t>
  </si>
  <si>
    <t>beef</t>
  </si>
  <si>
    <t>Dried beans</t>
  </si>
  <si>
    <t>Preference</t>
  </si>
  <si>
    <t>Text box/Total (should be equal to 100%)</t>
  </si>
  <si>
    <t>Full cream</t>
  </si>
  <si>
    <t>Toned</t>
  </si>
  <si>
    <t>Double toned</t>
  </si>
  <si>
    <t>Skimmed</t>
  </si>
  <si>
    <t>Buffalo's milk</t>
  </si>
  <si>
    <t>Cow's milk</t>
  </si>
  <si>
    <t>Recommendation</t>
  </si>
  <si>
    <t>a</t>
  </si>
  <si>
    <t>c</t>
  </si>
  <si>
    <t>4.Customized diet plan for the day</t>
  </si>
  <si>
    <t>Cereals/grains</t>
  </si>
  <si>
    <t>Rice</t>
  </si>
  <si>
    <t>Roti</t>
  </si>
  <si>
    <t>Breakfast cereal</t>
  </si>
  <si>
    <t>Non-milk proteins</t>
  </si>
  <si>
    <t>Dals/meat/fish/day</t>
  </si>
  <si>
    <t>2 oz eq of cooked dal= 1/2 cup cooked dal= 2 cooked pieces of meat of matchbox size</t>
  </si>
  <si>
    <t>1/2 cup cooked</t>
  </si>
  <si>
    <t>Nuts</t>
  </si>
  <si>
    <t>Milk/milk products</t>
  </si>
  <si>
    <t>1 medium= 1/2 cup cut=100 gms</t>
  </si>
  <si>
    <t>Oil</t>
  </si>
  <si>
    <t>Break your diet into meals</t>
  </si>
  <si>
    <t>Choose one option, where there are options</t>
  </si>
  <si>
    <t>Cereals</t>
  </si>
  <si>
    <t>Option 1</t>
  </si>
  <si>
    <t>Roti and rice : half in each meal</t>
  </si>
  <si>
    <t>Option 2</t>
  </si>
  <si>
    <t>Rice in lunch and roti in dinner</t>
  </si>
  <si>
    <t>Dals/meat/fish/tofu</t>
  </si>
  <si>
    <t>For lunch and dinner: half in each meal</t>
  </si>
  <si>
    <t>breakfast and evening snack: half in each meal</t>
  </si>
  <si>
    <t>breakfast,lunch and dinner: one third in each meal</t>
  </si>
  <si>
    <t>Vegetabes</t>
  </si>
  <si>
    <t>lunch and dinner: half in each meal</t>
  </si>
  <si>
    <t>Evening snack</t>
  </si>
  <si>
    <t xml:space="preserve">Eggs </t>
  </si>
  <si>
    <t>In breakfast</t>
  </si>
  <si>
    <t>OUTPUT:MEAL PLAN</t>
  </si>
  <si>
    <t>Breakfast</t>
  </si>
  <si>
    <t>Milk/curd</t>
  </si>
  <si>
    <t>vegetables</t>
  </si>
  <si>
    <t>Eggs</t>
  </si>
  <si>
    <t>Lunch</t>
  </si>
  <si>
    <t>daal/meat/fish</t>
  </si>
  <si>
    <t>Tofu/soya products</t>
  </si>
  <si>
    <t>Mik/curd</t>
  </si>
  <si>
    <t>Dinner</t>
  </si>
  <si>
    <t>Average nutrient composition of major food groups</t>
  </si>
  <si>
    <t>Measure</t>
  </si>
  <si>
    <t>Carbohydrate</t>
  </si>
  <si>
    <t>Protein</t>
  </si>
  <si>
    <t>Fat</t>
  </si>
  <si>
    <t>Sat fat</t>
  </si>
  <si>
    <t xml:space="preserve">Sugar </t>
  </si>
  <si>
    <t>D</t>
  </si>
  <si>
    <t>E</t>
  </si>
  <si>
    <t>B1</t>
  </si>
  <si>
    <t>B2</t>
  </si>
  <si>
    <t>B3</t>
  </si>
  <si>
    <t>B6</t>
  </si>
  <si>
    <t>B12</t>
  </si>
  <si>
    <t>Iron</t>
  </si>
  <si>
    <t>MG</t>
  </si>
  <si>
    <t>K+</t>
  </si>
  <si>
    <t>Zn</t>
  </si>
  <si>
    <t>Cu</t>
  </si>
  <si>
    <t>Se</t>
  </si>
  <si>
    <t>vegetables composite 1 serving</t>
  </si>
  <si>
    <t>Milk ( 1 glass=200 ml)</t>
  </si>
  <si>
    <t>Egg</t>
  </si>
  <si>
    <t>Pulses</t>
  </si>
  <si>
    <t>Soy products (tofu)</t>
  </si>
  <si>
    <t>For non-veg:Lean Meat/chicken/fish/dal</t>
  </si>
  <si>
    <t>Fat &amp; oils (visible): vegetable</t>
  </si>
  <si>
    <t>Free sugars</t>
  </si>
  <si>
    <t>% break-up of calories/meal</t>
  </si>
  <si>
    <t xml:space="preserve">yes </t>
  </si>
  <si>
    <t>no</t>
  </si>
  <si>
    <t>lunch</t>
  </si>
  <si>
    <t>dinner</t>
  </si>
  <si>
    <t>snack</t>
  </si>
  <si>
    <t xml:space="preserve">Number of major meals </t>
  </si>
  <si>
    <t>% calorie breakup</t>
  </si>
  <si>
    <t>% going into preferce for rice</t>
  </si>
  <si>
    <t>Preference for rice</t>
  </si>
  <si>
    <t>Preference for roti</t>
  </si>
  <si>
    <t>long grained</t>
  </si>
  <si>
    <t>long grained,parboiled</t>
  </si>
  <si>
    <t>Carbs</t>
  </si>
  <si>
    <t>protein</t>
  </si>
  <si>
    <t>fat</t>
  </si>
  <si>
    <t>sat fat</t>
  </si>
  <si>
    <t>cholesterol</t>
  </si>
  <si>
    <t>Dietary fibre</t>
  </si>
  <si>
    <t>omega 3</t>
  </si>
  <si>
    <t>omega 6</t>
  </si>
  <si>
    <t>calcium</t>
  </si>
  <si>
    <t>Rice,brown</t>
  </si>
  <si>
    <t xml:space="preserve">Rice short grained </t>
  </si>
  <si>
    <t>Rice medium grained</t>
  </si>
  <si>
    <t>long-grained parboiled</t>
  </si>
  <si>
    <t>Pasta</t>
  </si>
  <si>
    <t>roti</t>
  </si>
  <si>
    <t>and vitamin D. It is synthesized in the body and hence it is not an essential dietary</t>
  </si>
  <si>
    <t>EAT FOLATE-RICH FOODS</t>
  </si>
  <si>
    <t>component.</t>
  </si>
  <si>
    <t>Folic acid supplements increase birth weight and reduce congenital anomalies.
Green leafy vegetables, legumes, nuts and liver are good sources of folic acid.
500 g folic acid supplementation is advised preconceptionally and through out
m
pregnancy for women with history of congenital anomalies (neural tube defects,
cleft palate)</t>
  </si>
  <si>
    <t>high. Therefore, cholesterol intake should be maintained below 200 mg/day. One</t>
  </si>
  <si>
    <t>can reduce both saturated fat and cholesterol intake by limiting the consumption of</t>
  </si>
  <si>
    <t>Folic acid supplements increase birth weight and reduce congenital anomalies.</t>
  </si>
  <si>
    <t>Lunch &amp; Dinner Average</t>
  </si>
  <si>
    <t>high-fat animal foods like butter, ghee, meat, egg and organ meats and consuming</t>
  </si>
  <si>
    <t>Green leafy vegetables, legumes, nuts and liver are good sources of folic acid.</t>
  </si>
  <si>
    <t>Break-fast average</t>
  </si>
  <si>
    <t>low fat (skimmed) milk instead of whole milk. However, consumption of eggs (3</t>
  </si>
  <si>
    <t>500 g folic acid supplementation is advised preconceptionally and through out</t>
  </si>
  <si>
    <t>Average</t>
  </si>
  <si>
    <t>Dals</t>
  </si>
  <si>
    <t>Assuming</t>
  </si>
  <si>
    <t>Serves in a week</t>
  </si>
  <si>
    <t>Sabut dal</t>
  </si>
  <si>
    <t>eggs/ week) is recommended in view of several nutritional advantages.</t>
  </si>
  <si>
    <t>m</t>
  </si>
  <si>
    <t>Dhuli dal</t>
  </si>
  <si>
    <t>pregnancy for women with history of congenital anomalies (neural tube defects,</t>
  </si>
  <si>
    <t>carbs</t>
  </si>
  <si>
    <t>Use of more than one source of fat/oil has the added advantage of providing a</t>
  </si>
  <si>
    <t>Dried beans cooked</t>
  </si>
  <si>
    <t>acid (Table ). Non-vegetarians have an advantage of eating fish, which provides</t>
  </si>
  <si>
    <t>Sabut dal cooked</t>
  </si>
  <si>
    <t>preformed long chain n-3 PUFA.</t>
  </si>
  <si>
    <t>Dhuli dal cooked</t>
  </si>
  <si>
    <t>egg white</t>
  </si>
  <si>
    <t>egg yolk</t>
  </si>
  <si>
    <t>Whole eggs</t>
  </si>
  <si>
    <t>Smart eggs</t>
  </si>
  <si>
    <t>Soya product</t>
  </si>
  <si>
    <t>Tofu,Firm, 4 Oz</t>
  </si>
  <si>
    <t>Soya badi/ nutrela</t>
  </si>
  <si>
    <t>Animal meats</t>
  </si>
  <si>
    <t>, which are also good sources of protein, fiber, vitamins and</t>
  </si>
  <si>
    <t>Major meals/day</t>
  </si>
  <si>
    <t>Major meals/week</t>
  </si>
  <si>
    <t xml:space="preserve">If, you are a non-vegetarian, in how many meals per week, do you eat non veg excluding eggs? </t>
  </si>
  <si>
    <t>For calculating fish potions</t>
  </si>
  <si>
    <t>For dried beans per week</t>
  </si>
  <si>
    <t>Meals/week</t>
  </si>
  <si>
    <t>chicken</t>
  </si>
  <si>
    <t>goat meat</t>
  </si>
  <si>
    <t>lamb,lean</t>
  </si>
  <si>
    <t>pork,lean</t>
  </si>
  <si>
    <t>Dals/dried beans</t>
  </si>
  <si>
    <t>Iron bio-availability is poor from plant foods but is good from animal foods.</t>
  </si>
  <si>
    <t>Fruits rich in vitamin C like gooseberries (amla), guava and citrus fruits improve</t>
  </si>
  <si>
    <t>green leafy vegetables,</t>
  </si>
  <si>
    <t>iron absorption from plant foods.</t>
  </si>
  <si>
    <t>Beverages like tea bind dietary iron and make it unavailable. Hence, they should</t>
  </si>
  <si>
    <t>Omwga 6</t>
  </si>
  <si>
    <t>Iron intake from diets is around 18 mg as against 35 mg RDA. An iron supplement</t>
  </si>
  <si>
    <t>(60 mg elemental iron, 100 mg folic acid) is recommended for 100 days during</t>
  </si>
  <si>
    <t>Fish</t>
  </si>
  <si>
    <t>pregnancy from 16 week onwards to meet the demand of pregnancy.</t>
  </si>
  <si>
    <t>beef,lean</t>
  </si>
  <si>
    <t>lamb, lean</t>
  </si>
  <si>
    <t>pork lean</t>
  </si>
  <si>
    <t>?.45</t>
  </si>
  <si>
    <t>Per 100 ml milk</t>
  </si>
  <si>
    <t>Chole</t>
  </si>
  <si>
    <t>Calcium (in mg)</t>
  </si>
  <si>
    <t>Amul gold (full cream)  milk</t>
  </si>
  <si>
    <t>Amul Taaza (toned) milk</t>
  </si>
  <si>
    <t>Amul slim-trim</t>
  </si>
  <si>
    <t>Skimmed milk</t>
  </si>
  <si>
    <t>Amul masti dahi (toned milk)</t>
  </si>
  <si>
    <t>Whey</t>
  </si>
  <si>
    <t>Buttermilk</t>
  </si>
  <si>
    <t>Milk products</t>
  </si>
  <si>
    <t>1 oz</t>
  </si>
  <si>
    <t>Commer. Paneer (buffalo milk/amul)</t>
  </si>
  <si>
    <t>100 gm</t>
  </si>
  <si>
    <t>Home-made paneer (with 3% fat milk)</t>
  </si>
  <si>
    <t>1 slice=1 oz</t>
  </si>
  <si>
    <t>Amul cheese slice</t>
  </si>
  <si>
    <t>17 gm= 1 cube</t>
  </si>
  <si>
    <t xml:space="preserve">Amul cheese cube </t>
  </si>
  <si>
    <t>1 tsp=15 gm</t>
  </si>
  <si>
    <t>Amul cheese spread ( 1 tbsp)</t>
  </si>
  <si>
    <t>Free Sugars</t>
  </si>
  <si>
    <t>sugar</t>
  </si>
  <si>
    <t>Kissan fruit jam</t>
  </si>
  <si>
    <t>jelly</t>
  </si>
  <si>
    <t>Nuts ( 1 oz)</t>
  </si>
  <si>
    <t>peanuts (oil roasted)</t>
  </si>
  <si>
    <t>almonds</t>
  </si>
  <si>
    <t>Cashews (oil roasted)</t>
  </si>
  <si>
    <t>Pistachio</t>
  </si>
  <si>
    <t>walnut</t>
  </si>
  <si>
    <t>&lt;2%</t>
  </si>
  <si>
    <t>Prefernce</t>
  </si>
  <si>
    <t>% intake</t>
  </si>
  <si>
    <t>ghee</t>
  </si>
  <si>
    <t>butter</t>
  </si>
  <si>
    <t>coconut oil</t>
  </si>
  <si>
    <t>vanaspati</t>
  </si>
  <si>
    <t>MUFA rich (olive)</t>
  </si>
  <si>
    <t>Moderate MUFA and PUFA (rice bran/groundnut/sesame)</t>
  </si>
  <si>
    <t>PUFA rich (sunflower/safflower)</t>
  </si>
  <si>
    <t>omega3 and MUFA rich (mustard/canola)</t>
  </si>
  <si>
    <t>omega 3 rich (soyabean)</t>
  </si>
  <si>
    <t>Oil combo 1</t>
  </si>
  <si>
    <t>Oil combo 2</t>
  </si>
  <si>
    <t>oil combo 3</t>
  </si>
  <si>
    <t>Oils ( 1 tbsp)</t>
  </si>
  <si>
    <t>Butter</t>
  </si>
  <si>
    <t>vanaspati/margarine</t>
  </si>
  <si>
    <t>Vegetable</t>
  </si>
  <si>
    <t>.5 cup cooked</t>
  </si>
  <si>
    <t>prot</t>
  </si>
  <si>
    <t>Starchy</t>
  </si>
  <si>
    <t>dark green</t>
  </si>
  <si>
    <t>other</t>
  </si>
  <si>
    <t>red orange</t>
  </si>
  <si>
    <t>dark green (fresh) 1 cup</t>
  </si>
  <si>
    <t>Use for calculation</t>
  </si>
  <si>
    <t>Left over after fish</t>
  </si>
  <si>
    <t>after chicken</t>
  </si>
  <si>
    <t>after beef</t>
  </si>
  <si>
    <t>after mutton</t>
  </si>
  <si>
    <t>after lamb</t>
  </si>
  <si>
    <t>% change in fish</t>
  </si>
  <si>
    <t>left for distribution</t>
  </si>
  <si>
    <t>Minimum fish</t>
  </si>
  <si>
    <t>Minimum dried beans</t>
  </si>
  <si>
    <t>Chicken</t>
  </si>
  <si>
    <t>Beef</t>
  </si>
  <si>
    <t>Mutton</t>
  </si>
  <si>
    <t>Pork</t>
  </si>
  <si>
    <t>Lamb</t>
  </si>
  <si>
    <t>Minimum dried besns/sabut dal</t>
  </si>
  <si>
    <t>Non-milk proteins meals (2 oz servings per meal)</t>
  </si>
  <si>
    <t xml:space="preserve">Sex </t>
  </si>
  <si>
    <t xml:space="preserve">Age </t>
  </si>
  <si>
    <t>Adult non pregnant TEE</t>
  </si>
  <si>
    <t>For adults</t>
  </si>
  <si>
    <t xml:space="preserve">Basic daily diet plan </t>
  </si>
  <si>
    <t>Customized die plan</t>
  </si>
  <si>
    <t>For basic</t>
  </si>
  <si>
    <t>Brown bread</t>
  </si>
  <si>
    <t>White bread</t>
  </si>
  <si>
    <t>Cornflakes</t>
  </si>
  <si>
    <t>Others</t>
  </si>
  <si>
    <t>What cereal grain/ grain products do you eat in breakfast?</t>
  </si>
  <si>
    <t>Restrict to 14 as per answer of Question #2</t>
  </si>
  <si>
    <t>Goat meat (mutton)</t>
  </si>
  <si>
    <t>Make total equal to answer of Q # 6</t>
  </si>
  <si>
    <t xml:space="preserve">What type of milk do you drink? </t>
  </si>
  <si>
    <t>Oil combination 1</t>
  </si>
  <si>
    <t>Oil combination 2</t>
  </si>
  <si>
    <t>Oil combination 3</t>
  </si>
  <si>
    <t>Oil combination 5</t>
  </si>
  <si>
    <t>Oil combination 4</t>
  </si>
  <si>
    <t>Choose your preffered combination of oils for cooking</t>
  </si>
  <si>
    <t>Phytosterols</t>
  </si>
  <si>
    <t>oil combo 4</t>
  </si>
  <si>
    <t>oil combo 5</t>
  </si>
  <si>
    <t xml:space="preserve"> Q2 answer breakfast, luch and dinner</t>
  </si>
  <si>
    <t xml:space="preserve"> Q2 answer :luch and dinner</t>
  </si>
  <si>
    <t xml:space="preserve">In morning and evening </t>
  </si>
  <si>
    <t>Answer to q 2 breakfast ,lunch and dinner</t>
  </si>
  <si>
    <t>No to be shown</t>
  </si>
  <si>
    <t>Not to be shown</t>
  </si>
  <si>
    <t>Morning snack</t>
  </si>
  <si>
    <t xml:space="preserve">In lunch, dinner and at morning </t>
  </si>
  <si>
    <t>If overweight/obese</t>
  </si>
  <si>
    <t>BMI&gt;22.9</t>
  </si>
  <si>
    <t>Weight loss target</t>
  </si>
  <si>
    <t>Do you want a diet for weight loss</t>
  </si>
  <si>
    <t>Do you want a diet for your current weight</t>
  </si>
  <si>
    <t>Pop up: Ideal diet plan does not allow idli, poha, upma etc. since they are processed grains, go to 'Food Basics/Nutrients' to know more</t>
  </si>
  <si>
    <t>Pop up/ roll over box will explain the combination</t>
  </si>
  <si>
    <t>bmi</t>
  </si>
  <si>
    <t>weight</t>
  </si>
  <si>
    <t>combined score</t>
  </si>
  <si>
    <t>Activity level</t>
  </si>
  <si>
    <t>Soya products/week for non-vegetarians</t>
  </si>
  <si>
    <t>Rice/roti</t>
  </si>
  <si>
    <t>Your choice</t>
  </si>
  <si>
    <t>light green for option 1</t>
  </si>
  <si>
    <t>dark green for option 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</si>
</sst>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64" formatCode="_ * #,##0.0_ ;_ * \-#,##0.0_ ;_ * &quot;-&quot;??_ ;_ @_ "/>
    <numFmt numFmtId="165" formatCode="_ * #,##0_ ;_ * \-#,##0_ ;_ * &quot;-&quot;??_ ;_ @_ "/>
    <numFmt numFmtId="166" formatCode="0.0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Calibri"/>
      <family val="2"/>
      <charset val="204"/>
    </font>
    <font>
      <sz val="11"/>
      <name val="Calibri"/>
      <family val="2"/>
      <charset val="204"/>
    </font>
    <font>
      <sz val="10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8"/>
      <color rgb="FF000000"/>
      <name val="Times New Roman"/>
      <family val="1"/>
    </font>
    <font>
      <b/>
      <sz val="4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b/>
      <sz val="12"/>
      <color rgb="FF000000"/>
      <name val="Times New Roman"/>
      <family val="1"/>
    </font>
    <font>
      <sz val="12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charset val="204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0"/>
      <name val="Calibri"/>
      <family val="2"/>
    </font>
    <font>
      <sz val="8"/>
      <color rgb="FF000000"/>
      <name val="Verdana"/>
      <family val="2"/>
    </font>
    <font>
      <sz val="9"/>
      <color rgb="FF000000"/>
      <name val="Verdana"/>
      <family val="2"/>
    </font>
    <font>
      <b/>
      <sz val="11"/>
      <color rgb="FF000000"/>
      <name val="Calibri"/>
      <family val="2"/>
      <charset val="204"/>
    </font>
    <font>
      <b/>
      <sz val="8"/>
      <color rgb="FF000000"/>
      <name val="Verdana"/>
      <family val="2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Calibri"/>
      <family val="2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charset val="204"/>
    </font>
    <font>
      <sz val="10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1"/>
      <color theme="4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DEADA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9F0C1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rgb="FFFFFFFF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1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9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66">
    <xf numFmtId="0" fontId="0" fillId="0" borderId="0" xfId="0"/>
    <xf numFmtId="0" fontId="3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6" fillId="0" borderId="0" xfId="0" applyFont="1" applyAlignment="1">
      <alignment wrapText="1"/>
    </xf>
    <xf numFmtId="0" fontId="3" fillId="2" borderId="0" xfId="0" applyFont="1" applyFill="1"/>
    <xf numFmtId="0" fontId="0" fillId="3" borderId="0" xfId="0" applyFill="1" applyAlignment="1">
      <alignment wrapText="1"/>
    </xf>
    <xf numFmtId="0" fontId="0" fillId="3" borderId="0" xfId="0" applyFill="1"/>
    <xf numFmtId="0" fontId="8" fillId="3" borderId="0" xfId="3" applyFont="1" applyFill="1" applyAlignment="1">
      <alignment vertical="top"/>
    </xf>
    <xf numFmtId="0" fontId="9" fillId="3" borderId="0" xfId="3" applyFont="1" applyFill="1" applyAlignment="1">
      <alignment vertical="top"/>
    </xf>
    <xf numFmtId="0" fontId="9" fillId="0" borderId="0" xfId="3" applyFont="1" applyFill="1" applyAlignment="1">
      <alignment vertical="top"/>
    </xf>
    <xf numFmtId="0" fontId="0" fillId="0" borderId="0" xfId="0" applyFill="1"/>
    <xf numFmtId="0" fontId="9" fillId="0" borderId="0" xfId="3" applyFont="1" applyFill="1" applyAlignment="1">
      <alignment vertical="top" wrapText="1"/>
    </xf>
    <xf numFmtId="0" fontId="8" fillId="0" borderId="0" xfId="3" applyFont="1" applyFill="1" applyAlignment="1">
      <alignment vertical="top" wrapText="1"/>
    </xf>
    <xf numFmtId="0" fontId="9" fillId="0" borderId="0" xfId="3" applyFont="1" applyFill="1" applyAlignment="1">
      <alignment horizontal="left" vertical="top" wrapText="1"/>
    </xf>
    <xf numFmtId="0" fontId="8" fillId="5" borderId="0" xfId="3" applyFont="1" applyFill="1" applyAlignment="1">
      <alignment vertical="top"/>
    </xf>
    <xf numFmtId="0" fontId="10" fillId="6" borderId="1" xfId="0" applyFont="1" applyFill="1" applyBorder="1" applyAlignment="1">
      <alignment horizontal="left" vertical="center" wrapText="1" readingOrder="1"/>
    </xf>
    <xf numFmtId="0" fontId="11" fillId="6" borderId="2" xfId="0" applyFont="1" applyFill="1" applyBorder="1" applyAlignment="1">
      <alignment horizontal="left" vertical="center" wrapText="1" readingOrder="1"/>
    </xf>
    <xf numFmtId="0" fontId="11" fillId="6" borderId="3" xfId="0" applyFont="1" applyFill="1" applyBorder="1" applyAlignment="1">
      <alignment horizontal="left" vertical="center" wrapText="1" readingOrder="1"/>
    </xf>
    <xf numFmtId="0" fontId="8" fillId="0" borderId="0" xfId="3" applyFont="1" applyFill="1" applyAlignment="1">
      <alignment vertical="top"/>
    </xf>
    <xf numFmtId="43" fontId="10" fillId="0" borderId="0" xfId="0" applyNumberFormat="1" applyFont="1" applyFill="1" applyAlignment="1">
      <alignment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 readingOrder="1"/>
    </xf>
    <xf numFmtId="0" fontId="0" fillId="0" borderId="0" xfId="0" applyFill="1" applyAlignment="1">
      <alignment vertical="top"/>
    </xf>
    <xf numFmtId="43" fontId="10" fillId="2" borderId="0" xfId="0" applyNumberFormat="1" applyFont="1" applyFill="1" applyAlignment="1">
      <alignment wrapText="1"/>
    </xf>
    <xf numFmtId="0" fontId="9" fillId="0" borderId="0" xfId="3" applyFont="1" applyFill="1"/>
    <xf numFmtId="0" fontId="8" fillId="0" borderId="0" xfId="4" applyFont="1" applyFill="1" applyAlignment="1">
      <alignment vertical="top"/>
    </xf>
    <xf numFmtId="0" fontId="9" fillId="0" borderId="0" xfId="4" applyFont="1" applyFill="1" applyAlignment="1">
      <alignment vertical="top"/>
    </xf>
    <xf numFmtId="0" fontId="9" fillId="0" borderId="0" xfId="4" applyFont="1" applyFill="1"/>
    <xf numFmtId="0" fontId="8" fillId="0" borderId="4" xfId="3" applyFont="1" applyFill="1" applyBorder="1" applyAlignment="1">
      <alignment horizontal="left" vertical="top"/>
    </xf>
    <xf numFmtId="0" fontId="9" fillId="0" borderId="4" xfId="3" applyFont="1" applyFill="1" applyBorder="1" applyAlignment="1">
      <alignment horizontal="left" vertical="top"/>
    </xf>
    <xf numFmtId="0" fontId="8" fillId="0" borderId="4" xfId="3" applyFont="1" applyFill="1" applyBorder="1" applyAlignment="1">
      <alignment horizontal="center" vertical="top"/>
    </xf>
    <xf numFmtId="0" fontId="9" fillId="0" borderId="4" xfId="3" applyFont="1" applyFill="1" applyBorder="1" applyAlignment="1">
      <alignment horizontal="center" vertical="top"/>
    </xf>
    <xf numFmtId="0" fontId="0" fillId="0" borderId="0" xfId="0" applyFill="1" applyAlignment="1">
      <alignment wrapText="1"/>
    </xf>
    <xf numFmtId="0" fontId="8" fillId="5" borderId="0" xfId="3" applyFont="1" applyFill="1" applyAlignment="1">
      <alignment vertical="top" wrapText="1"/>
    </xf>
    <xf numFmtId="0" fontId="3" fillId="0" borderId="0" xfId="0" applyFont="1" applyFill="1"/>
    <xf numFmtId="0" fontId="8" fillId="3" borderId="0" xfId="3" applyFont="1" applyFill="1" applyAlignment="1">
      <alignment vertical="top" wrapText="1"/>
    </xf>
    <xf numFmtId="0" fontId="12" fillId="2" borderId="0" xfId="3" applyFont="1" applyFill="1" applyAlignment="1">
      <alignment vertical="top" wrapText="1"/>
    </xf>
    <xf numFmtId="0" fontId="3" fillId="3" borderId="0" xfId="0" applyFont="1" applyFill="1" applyAlignment="1">
      <alignment horizontal="center" vertical="center"/>
    </xf>
    <xf numFmtId="0" fontId="3" fillId="7" borderId="0" xfId="0" applyFont="1" applyFill="1"/>
    <xf numFmtId="0" fontId="15" fillId="9" borderId="0" xfId="3" applyFont="1" applyFill="1" applyBorder="1" applyAlignment="1">
      <alignment horizontal="left" vertical="top" wrapText="1"/>
    </xf>
    <xf numFmtId="0" fontId="15" fillId="10" borderId="0" xfId="3" applyFont="1" applyFill="1" applyBorder="1" applyAlignment="1">
      <alignment horizontal="left" vertical="top" wrapText="1"/>
    </xf>
    <xf numFmtId="164" fontId="7" fillId="10" borderId="0" xfId="5" applyNumberFormat="1" applyFont="1" applyFill="1" applyBorder="1"/>
    <xf numFmtId="0" fontId="15" fillId="4" borderId="0" xfId="4" applyFont="1" applyFill="1" applyBorder="1" applyAlignment="1">
      <alignment horizontal="left" vertical="top" wrapText="1"/>
    </xf>
    <xf numFmtId="164" fontId="7" fillId="0" borderId="0" xfId="5" applyNumberFormat="1" applyFont="1" applyBorder="1"/>
    <xf numFmtId="164" fontId="7" fillId="0" borderId="0" xfId="5" applyNumberFormat="1" applyFont="1" applyFill="1" applyBorder="1"/>
    <xf numFmtId="0" fontId="17" fillId="10" borderId="0" xfId="4" applyFont="1" applyFill="1" applyBorder="1" applyAlignment="1">
      <alignment horizontal="left" vertical="top" wrapText="1"/>
    </xf>
    <xf numFmtId="164" fontId="0" fillId="0" borderId="0" xfId="5" applyNumberFormat="1" applyFont="1" applyBorder="1"/>
    <xf numFmtId="0" fontId="3" fillId="11" borderId="0" xfId="0" applyFont="1" applyFill="1"/>
    <xf numFmtId="0" fontId="3" fillId="12" borderId="0" xfId="0" applyFont="1" applyFill="1"/>
    <xf numFmtId="0" fontId="4" fillId="0" borderId="0" xfId="0" applyFont="1" applyFill="1" applyAlignment="1">
      <alignment wrapText="1"/>
    </xf>
    <xf numFmtId="0" fontId="3" fillId="5" borderId="0" xfId="0" applyFont="1" applyFill="1"/>
    <xf numFmtId="0" fontId="0" fillId="5" borderId="0" xfId="0" applyFill="1"/>
    <xf numFmtId="0" fontId="0" fillId="0" borderId="0" xfId="3" applyFont="1" applyBorder="1"/>
    <xf numFmtId="0" fontId="3" fillId="0" borderId="0" xfId="0" applyFont="1" applyFill="1" applyAlignment="1">
      <alignment wrapText="1"/>
    </xf>
    <xf numFmtId="0" fontId="8" fillId="2" borderId="0" xfId="3" applyFont="1" applyFill="1" applyAlignment="1">
      <alignment vertical="top" wrapText="1"/>
    </xf>
    <xf numFmtId="0" fontId="3" fillId="5" borderId="0" xfId="0" applyFont="1" applyFill="1" applyAlignment="1">
      <alignment wrapText="1"/>
    </xf>
    <xf numFmtId="0" fontId="8" fillId="5" borderId="0" xfId="3" applyFont="1" applyFill="1" applyAlignment="1">
      <alignment wrapText="1"/>
    </xf>
    <xf numFmtId="0" fontId="9" fillId="5" borderId="0" xfId="3" applyFont="1" applyFill="1" applyAlignment="1">
      <alignment wrapText="1"/>
    </xf>
    <xf numFmtId="0" fontId="9" fillId="5" borderId="0" xfId="3" applyFont="1" applyFill="1" applyAlignment="1">
      <alignment vertical="top" wrapText="1"/>
    </xf>
    <xf numFmtId="0" fontId="13" fillId="2" borderId="0" xfId="0" applyFont="1" applyFill="1" applyAlignment="1">
      <alignment vertical="top"/>
    </xf>
    <xf numFmtId="0" fontId="9" fillId="0" borderId="0" xfId="3" applyFont="1"/>
    <xf numFmtId="0" fontId="9" fillId="0" borderId="0" xfId="3" applyFont="1" applyAlignment="1">
      <alignment vertical="top"/>
    </xf>
    <xf numFmtId="43" fontId="8" fillId="5" borderId="0" xfId="6" applyFont="1" applyFill="1" applyAlignment="1">
      <alignment horizontal="center" vertical="top"/>
    </xf>
    <xf numFmtId="43" fontId="8" fillId="5" borderId="0" xfId="6" applyFont="1" applyFill="1" applyAlignment="1">
      <alignment vertical="top"/>
    </xf>
    <xf numFmtId="164" fontId="8" fillId="5" borderId="0" xfId="6" applyNumberFormat="1" applyFont="1" applyFill="1" applyAlignment="1">
      <alignment vertical="top"/>
    </xf>
    <xf numFmtId="164" fontId="9" fillId="0" borderId="0" xfId="6" applyNumberFormat="1" applyFont="1" applyFill="1" applyAlignment="1">
      <alignment vertical="top"/>
    </xf>
    <xf numFmtId="2" fontId="9" fillId="0" borderId="0" xfId="6" applyNumberFormat="1" applyFont="1" applyAlignment="1">
      <alignment vertical="top"/>
    </xf>
    <xf numFmtId="12" fontId="9" fillId="0" borderId="0" xfId="3" applyNumberFormat="1" applyFont="1" applyAlignment="1">
      <alignment vertical="top"/>
    </xf>
    <xf numFmtId="0" fontId="9" fillId="0" borderId="0" xfId="3" applyFont="1" applyFill="1" applyBorder="1" applyAlignment="1">
      <alignment horizontal="left" vertical="top"/>
    </xf>
    <xf numFmtId="0" fontId="8" fillId="13" borderId="0" xfId="3" applyFont="1" applyFill="1" applyAlignment="1">
      <alignment vertical="top"/>
    </xf>
    <xf numFmtId="0" fontId="9" fillId="13" borderId="0" xfId="3" applyFont="1" applyFill="1" applyAlignment="1">
      <alignment vertical="top"/>
    </xf>
    <xf numFmtId="1" fontId="9" fillId="0" borderId="0" xfId="3" applyNumberFormat="1" applyFont="1" applyFill="1" applyAlignment="1">
      <alignment vertical="top"/>
    </xf>
    <xf numFmtId="0" fontId="9" fillId="0" borderId="0" xfId="3" applyFont="1" applyBorder="1" applyAlignment="1">
      <alignment horizontal="left" vertical="top" wrapText="1"/>
    </xf>
    <xf numFmtId="0" fontId="9" fillId="0" borderId="0" xfId="3" applyFont="1" applyBorder="1" applyAlignment="1">
      <alignment horizontal="left" vertical="top"/>
    </xf>
    <xf numFmtId="0" fontId="9" fillId="0" borderId="0" xfId="3" applyFont="1" applyBorder="1" applyAlignment="1">
      <alignment horizontal="center" vertical="top"/>
    </xf>
    <xf numFmtId="0" fontId="8" fillId="15" borderId="0" xfId="4" applyFont="1" applyFill="1" applyAlignment="1">
      <alignment vertical="top"/>
    </xf>
    <xf numFmtId="0" fontId="9" fillId="0" borderId="0" xfId="4" applyFont="1" applyAlignment="1">
      <alignment vertical="top"/>
    </xf>
    <xf numFmtId="0" fontId="8" fillId="0" borderId="4" xfId="3" applyFont="1" applyBorder="1" applyAlignment="1">
      <alignment horizontal="left" vertical="top"/>
    </xf>
    <xf numFmtId="0" fontId="8" fillId="0" borderId="6" xfId="3" applyFont="1" applyBorder="1" applyAlignment="1">
      <alignment horizontal="center" vertical="top" wrapText="1"/>
    </xf>
    <xf numFmtId="0" fontId="8" fillId="12" borderId="0" xfId="4" applyFont="1" applyFill="1" applyAlignment="1">
      <alignment vertical="top"/>
    </xf>
    <xf numFmtId="0" fontId="9" fillId="12" borderId="0" xfId="4" applyFont="1" applyFill="1" applyAlignment="1">
      <alignment vertical="top"/>
    </xf>
    <xf numFmtId="0" fontId="9" fillId="12" borderId="0" xfId="4" applyFont="1" applyFill="1" applyAlignment="1">
      <alignment horizontal="left" vertical="top" wrapText="1" readingOrder="1"/>
    </xf>
    <xf numFmtId="0" fontId="9" fillId="12" borderId="0" xfId="4" applyFont="1" applyFill="1"/>
    <xf numFmtId="0" fontId="9" fillId="0" borderId="4" xfId="3" applyFont="1" applyBorder="1" applyAlignment="1">
      <alignment horizontal="left" vertical="top"/>
    </xf>
    <xf numFmtId="0" fontId="8" fillId="0" borderId="4" xfId="3" applyFont="1" applyBorder="1" applyAlignment="1">
      <alignment horizontal="center" vertical="top"/>
    </xf>
    <xf numFmtId="0" fontId="9" fillId="0" borderId="4" xfId="3" applyFont="1" applyBorder="1" applyAlignment="1">
      <alignment horizontal="center" vertical="top"/>
    </xf>
    <xf numFmtId="0" fontId="9" fillId="0" borderId="0" xfId="3" applyFont="1" applyFill="1" applyBorder="1" applyAlignment="1">
      <alignment horizontal="left" vertical="top" wrapText="1"/>
    </xf>
    <xf numFmtId="0" fontId="8" fillId="0" borderId="4" xfId="3" applyFont="1" applyBorder="1" applyAlignment="1">
      <alignment horizontal="center" vertical="top" wrapText="1"/>
    </xf>
    <xf numFmtId="0" fontId="8" fillId="0" borderId="6" xfId="3" applyFont="1" applyBorder="1" applyAlignment="1">
      <alignment horizontal="left" vertical="top"/>
    </xf>
    <xf numFmtId="0" fontId="9" fillId="0" borderId="4" xfId="3" applyFont="1" applyBorder="1" applyAlignment="1">
      <alignment horizontal="left" vertical="top" wrapText="1"/>
    </xf>
    <xf numFmtId="16" fontId="9" fillId="0" borderId="0" xfId="3" applyNumberFormat="1" applyFont="1" applyFill="1" applyAlignment="1">
      <alignment vertical="top"/>
    </xf>
    <xf numFmtId="0" fontId="9" fillId="3" borderId="0" xfId="3" applyFont="1" applyFill="1" applyAlignment="1">
      <alignment horizontal="left" vertical="top" wrapText="1" readingOrder="1"/>
    </xf>
    <xf numFmtId="0" fontId="8" fillId="16" borderId="0" xfId="3" applyFont="1" applyFill="1" applyAlignment="1">
      <alignment vertical="top"/>
    </xf>
    <xf numFmtId="0" fontId="9" fillId="16" borderId="0" xfId="3" applyFont="1" applyFill="1" applyAlignment="1">
      <alignment horizontal="left" vertical="top" wrapText="1" readingOrder="1"/>
    </xf>
    <xf numFmtId="0" fontId="9" fillId="3" borderId="0" xfId="3" applyFont="1" applyFill="1" applyAlignment="1">
      <alignment vertical="top" wrapText="1"/>
    </xf>
    <xf numFmtId="0" fontId="9" fillId="0" borderId="0" xfId="3" applyFont="1" applyFill="1" applyAlignment="1">
      <alignment horizontal="left" vertical="top" wrapText="1" readingOrder="1"/>
    </xf>
    <xf numFmtId="0" fontId="9" fillId="0" borderId="0" xfId="3" applyFont="1" applyAlignment="1">
      <alignment horizontal="left" vertical="top" wrapText="1" readingOrder="1"/>
    </xf>
    <xf numFmtId="0" fontId="9" fillId="0" borderId="0" xfId="3" applyFont="1" applyAlignment="1">
      <alignment vertical="top" wrapText="1" readingOrder="1"/>
    </xf>
    <xf numFmtId="0" fontId="8" fillId="0" borderId="0" xfId="3" applyFont="1" applyFill="1" applyAlignment="1">
      <alignment wrapText="1"/>
    </xf>
    <xf numFmtId="0" fontId="9" fillId="0" borderId="0" xfId="3" applyFont="1" applyAlignment="1">
      <alignment wrapText="1"/>
    </xf>
    <xf numFmtId="0" fontId="9" fillId="0" borderId="0" xfId="3" applyFont="1" applyAlignment="1"/>
    <xf numFmtId="0" fontId="8" fillId="13" borderId="0" xfId="3" applyFont="1" applyFill="1" applyAlignment="1">
      <alignment wrapText="1"/>
    </xf>
    <xf numFmtId="0" fontId="9" fillId="0" borderId="0" xfId="3" applyFont="1" applyFill="1" applyAlignment="1">
      <alignment wrapText="1"/>
    </xf>
    <xf numFmtId="0" fontId="19" fillId="0" borderId="0" xfId="3" applyFont="1" applyFill="1" applyAlignment="1">
      <alignment wrapText="1"/>
    </xf>
    <xf numFmtId="0" fontId="20" fillId="5" borderId="0" xfId="3" applyFont="1" applyFill="1" applyAlignment="1">
      <alignment vertical="top"/>
    </xf>
    <xf numFmtId="165" fontId="20" fillId="17" borderId="0" xfId="6" applyNumberFormat="1" applyFont="1" applyFill="1"/>
    <xf numFmtId="165" fontId="20" fillId="5" borderId="0" xfId="3" applyNumberFormat="1" applyFont="1" applyFill="1" applyAlignment="1">
      <alignment wrapText="1"/>
    </xf>
    <xf numFmtId="0" fontId="8" fillId="0" borderId="0" xfId="3" applyFont="1" applyFill="1"/>
    <xf numFmtId="0" fontId="3" fillId="2" borderId="0" xfId="0" applyFont="1" applyFill="1" applyAlignment="1"/>
    <xf numFmtId="0" fontId="3" fillId="3" borderId="0" xfId="0" applyFont="1" applyFill="1"/>
    <xf numFmtId="0" fontId="21" fillId="0" borderId="0" xfId="0" applyFont="1" applyFill="1"/>
    <xf numFmtId="0" fontId="10" fillId="0" borderId="0" xfId="0" applyFont="1" applyAlignment="1">
      <alignment wrapText="1"/>
    </xf>
    <xf numFmtId="0" fontId="3" fillId="3" borderId="0" xfId="0" applyFont="1" applyFill="1" applyAlignment="1">
      <alignment wrapText="1"/>
    </xf>
    <xf numFmtId="9" fontId="4" fillId="0" borderId="0" xfId="0" applyNumberFormat="1" applyFont="1" applyAlignment="1">
      <alignment wrapText="1"/>
    </xf>
    <xf numFmtId="9" fontId="0" fillId="3" borderId="0" xfId="0" applyNumberFormat="1" applyFill="1" applyAlignment="1">
      <alignment wrapText="1"/>
    </xf>
    <xf numFmtId="9" fontId="10" fillId="0" borderId="0" xfId="0" applyNumberFormat="1" applyFont="1" applyAlignment="1"/>
    <xf numFmtId="0" fontId="0" fillId="0" borderId="0" xfId="3" applyFont="1" applyFill="1"/>
    <xf numFmtId="0" fontId="0" fillId="0" borderId="0" xfId="3" applyFont="1" applyAlignment="1">
      <alignment wrapText="1"/>
    </xf>
    <xf numFmtId="9" fontId="10" fillId="0" borderId="0" xfId="0" applyNumberFormat="1" applyFont="1" applyAlignment="1">
      <alignment wrapText="1"/>
    </xf>
    <xf numFmtId="9" fontId="0" fillId="0" borderId="0" xfId="0" applyNumberFormat="1" applyAlignment="1">
      <alignment wrapText="1"/>
    </xf>
    <xf numFmtId="9" fontId="10" fillId="0" borderId="0" xfId="0" applyNumberFormat="1" applyFont="1" applyFill="1" applyAlignment="1">
      <alignment wrapText="1"/>
    </xf>
    <xf numFmtId="9" fontId="4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22" fillId="0" borderId="0" xfId="3" applyFont="1"/>
    <xf numFmtId="0" fontId="23" fillId="0" borderId="0" xfId="3" applyFont="1" applyFill="1"/>
    <xf numFmtId="0" fontId="23" fillId="0" borderId="0" xfId="0" applyFont="1"/>
    <xf numFmtId="0" fontId="23" fillId="3" borderId="0" xfId="0" applyFont="1" applyFill="1" applyAlignment="1">
      <alignment wrapText="1"/>
    </xf>
    <xf numFmtId="0" fontId="14" fillId="0" borderId="0" xfId="3" applyFont="1" applyFill="1"/>
    <xf numFmtId="0" fontId="3" fillId="0" borderId="0" xfId="3" applyFont="1" applyFill="1"/>
    <xf numFmtId="0" fontId="7" fillId="0" borderId="0" xfId="3"/>
    <xf numFmtId="9" fontId="7" fillId="0" borderId="0" xfId="3" applyNumberFormat="1"/>
    <xf numFmtId="0" fontId="2" fillId="0" borderId="0" xfId="7" applyFont="1" applyFill="1" applyBorder="1" applyAlignment="1">
      <alignment vertical="top" wrapText="1"/>
    </xf>
    <xf numFmtId="0" fontId="1" fillId="0" borderId="0" xfId="7" applyFont="1" applyBorder="1" applyAlignment="1">
      <alignment vertical="center" wrapText="1"/>
    </xf>
    <xf numFmtId="0" fontId="2" fillId="0" borderId="0" xfId="7" applyFont="1" applyBorder="1" applyAlignment="1">
      <alignment vertical="top" wrapText="1"/>
    </xf>
    <xf numFmtId="0" fontId="1" fillId="0" borderId="0" xfId="7" applyFont="1" applyBorder="1" applyAlignment="1">
      <alignment vertical="top" wrapText="1"/>
    </xf>
    <xf numFmtId="9" fontId="1" fillId="0" borderId="0" xfId="7" applyNumberFormat="1" applyFont="1" applyBorder="1" applyAlignment="1">
      <alignment vertical="center" wrapText="1"/>
    </xf>
    <xf numFmtId="0" fontId="0" fillId="14" borderId="0" xfId="0" applyFill="1"/>
    <xf numFmtId="0" fontId="0" fillId="14" borderId="0" xfId="0" applyFill="1" applyAlignment="1">
      <alignment wrapText="1"/>
    </xf>
    <xf numFmtId="9" fontId="1" fillId="14" borderId="0" xfId="7" applyNumberFormat="1" applyFont="1" applyFill="1" applyBorder="1" applyAlignment="1">
      <alignment vertical="center" wrapText="1"/>
    </xf>
    <xf numFmtId="0" fontId="0" fillId="14" borderId="0" xfId="0" applyFill="1" applyAlignment="1">
      <alignment vertical="top"/>
    </xf>
    <xf numFmtId="0" fontId="24" fillId="2" borderId="0" xfId="3" applyFont="1" applyFill="1" applyBorder="1" applyAlignment="1">
      <alignment horizontal="left" vertical="top" wrapText="1"/>
    </xf>
    <xf numFmtId="0" fontId="24" fillId="0" borderId="0" xfId="3" applyFont="1" applyFill="1" applyBorder="1" applyAlignment="1">
      <alignment horizontal="left" vertical="top" wrapText="1"/>
    </xf>
    <xf numFmtId="164" fontId="0" fillId="0" borderId="0" xfId="0" applyNumberFormat="1" applyFill="1" applyAlignment="1">
      <alignment wrapText="1"/>
    </xf>
    <xf numFmtId="0" fontId="14" fillId="0" borderId="0" xfId="0" applyFont="1" applyFill="1"/>
    <xf numFmtId="164" fontId="0" fillId="0" borderId="0" xfId="0" applyNumberFormat="1" applyFill="1"/>
    <xf numFmtId="0" fontId="13" fillId="13" borderId="0" xfId="3" applyFont="1" applyFill="1" applyBorder="1"/>
    <xf numFmtId="9" fontId="0" fillId="0" borderId="0" xfId="2" applyFont="1" applyFill="1" applyAlignment="1">
      <alignment wrapText="1"/>
    </xf>
    <xf numFmtId="0" fontId="13" fillId="3" borderId="0" xfId="3" applyFont="1" applyFill="1" applyBorder="1"/>
    <xf numFmtId="0" fontId="13" fillId="0" borderId="0" xfId="3" applyFont="1" applyFill="1" applyBorder="1"/>
    <xf numFmtId="0" fontId="25" fillId="3" borderId="0" xfId="3" applyFont="1" applyFill="1" applyBorder="1"/>
    <xf numFmtId="0" fontId="13" fillId="18" borderId="0" xfId="3" applyFont="1" applyFill="1" applyBorder="1"/>
    <xf numFmtId="0" fontId="0" fillId="18" borderId="0" xfId="0" applyFill="1"/>
    <xf numFmtId="0" fontId="3" fillId="18" borderId="0" xfId="3" applyFont="1" applyFill="1" applyBorder="1"/>
    <xf numFmtId="0" fontId="4" fillId="18" borderId="0" xfId="0" applyFont="1" applyFill="1" applyAlignment="1">
      <alignment wrapText="1"/>
    </xf>
    <xf numFmtId="9" fontId="0" fillId="18" borderId="0" xfId="8" applyFont="1" applyFill="1" applyAlignment="1">
      <alignment wrapText="1"/>
    </xf>
    <xf numFmtId="0" fontId="0" fillId="18" borderId="0" xfId="3" applyFont="1" applyFill="1" applyBorder="1"/>
    <xf numFmtId="0" fontId="10" fillId="18" borderId="0" xfId="0" applyFont="1" applyFill="1" applyAlignment="1">
      <alignment wrapText="1"/>
    </xf>
    <xf numFmtId="165" fontId="4" fillId="0" borderId="0" xfId="6" applyNumberFormat="1" applyFont="1" applyFill="1" applyAlignment="1">
      <alignment wrapText="1"/>
    </xf>
    <xf numFmtId="0" fontId="7" fillId="0" borderId="0" xfId="3" applyAlignment="1">
      <alignment wrapText="1"/>
    </xf>
    <xf numFmtId="0" fontId="26" fillId="8" borderId="0" xfId="3" applyFont="1" applyFill="1" applyAlignment="1">
      <alignment wrapText="1"/>
    </xf>
    <xf numFmtId="0" fontId="27" fillId="8" borderId="0" xfId="3" applyFont="1" applyFill="1"/>
    <xf numFmtId="0" fontId="27" fillId="0" borderId="0" xfId="3" applyFont="1" applyFill="1"/>
    <xf numFmtId="0" fontId="28" fillId="0" borderId="0" xfId="3" applyFont="1" applyFill="1"/>
    <xf numFmtId="0" fontId="29" fillId="0" borderId="0" xfId="3" applyFont="1" applyFill="1" applyBorder="1" applyAlignment="1">
      <alignment vertical="top" wrapText="1"/>
    </xf>
    <xf numFmtId="0" fontId="29" fillId="0" borderId="0" xfId="3" applyNumberFormat="1" applyFont="1" applyFill="1" applyBorder="1" applyAlignment="1">
      <alignment vertical="top" wrapText="1"/>
    </xf>
    <xf numFmtId="0" fontId="28" fillId="0" borderId="0" xfId="3" applyFont="1" applyFill="1" applyBorder="1" applyAlignment="1">
      <alignment vertical="top"/>
    </xf>
    <xf numFmtId="0" fontId="30" fillId="0" borderId="0" xfId="3" applyFont="1" applyFill="1" applyBorder="1" applyAlignment="1">
      <alignment vertical="top" wrapText="1"/>
    </xf>
    <xf numFmtId="0" fontId="7" fillId="0" borderId="0" xfId="3" applyFill="1"/>
    <xf numFmtId="0" fontId="27" fillId="8" borderId="7" xfId="3" applyFont="1" applyFill="1" applyBorder="1" applyAlignment="1">
      <alignment vertical="top" wrapText="1"/>
    </xf>
    <xf numFmtId="0" fontId="27" fillId="8" borderId="7" xfId="3" applyFont="1" applyFill="1" applyBorder="1"/>
    <xf numFmtId="0" fontId="0" fillId="0" borderId="8" xfId="3" applyFont="1" applyFill="1" applyBorder="1"/>
    <xf numFmtId="0" fontId="0" fillId="0" borderId="7" xfId="3" applyFont="1" applyFill="1" applyBorder="1"/>
    <xf numFmtId="164" fontId="7" fillId="0" borderId="0" xfId="6" applyNumberFormat="1" applyBorder="1"/>
    <xf numFmtId="164" fontId="7" fillId="0" borderId="0" xfId="6" applyNumberFormat="1" applyBorder="1" applyAlignment="1">
      <alignment wrapText="1"/>
    </xf>
    <xf numFmtId="164" fontId="27" fillId="8" borderId="7" xfId="6" applyNumberFormat="1" applyFont="1" applyFill="1" applyBorder="1" applyAlignment="1">
      <alignment horizontal="center" vertical="top"/>
    </xf>
    <xf numFmtId="164" fontId="7" fillId="0" borderId="0" xfId="6" applyNumberFormat="1" applyFill="1" applyBorder="1"/>
    <xf numFmtId="165" fontId="7" fillId="0" borderId="0" xfId="6" applyNumberFormat="1" applyBorder="1" applyAlignment="1">
      <alignment wrapText="1"/>
    </xf>
    <xf numFmtId="165" fontId="31" fillId="8" borderId="7" xfId="6" applyNumberFormat="1" applyFont="1" applyFill="1" applyBorder="1" applyAlignment="1">
      <alignment horizontal="left" vertical="top" wrapText="1"/>
    </xf>
    <xf numFmtId="165" fontId="31" fillId="8" borderId="7" xfId="6" applyNumberFormat="1" applyFont="1" applyFill="1" applyBorder="1" applyAlignment="1">
      <alignment horizontal="center" vertical="top" wrapText="1"/>
    </xf>
    <xf numFmtId="165" fontId="31" fillId="8" borderId="7" xfId="6" applyNumberFormat="1" applyFont="1" applyFill="1" applyBorder="1" applyAlignment="1">
      <alignment horizontal="center" vertical="top"/>
    </xf>
    <xf numFmtId="165" fontId="27" fillId="8" borderId="7" xfId="6" applyNumberFormat="1" applyFont="1" applyFill="1" applyBorder="1" applyAlignment="1">
      <alignment horizontal="center" vertical="top"/>
    </xf>
    <xf numFmtId="0" fontId="7" fillId="0" borderId="0" xfId="3" applyFill="1" applyAlignment="1">
      <alignment wrapText="1"/>
    </xf>
    <xf numFmtId="0" fontId="18" fillId="0" borderId="0" xfId="3" applyFont="1" applyFill="1" applyBorder="1" applyAlignment="1">
      <alignment horizontal="left" vertical="top" wrapText="1"/>
    </xf>
    <xf numFmtId="43" fontId="18" fillId="0" borderId="0" xfId="6" applyNumberFormat="1" applyFont="1" applyFill="1" applyBorder="1" applyAlignment="1">
      <alignment horizontal="left" vertical="top" wrapText="1"/>
    </xf>
    <xf numFmtId="165" fontId="18" fillId="0" borderId="0" xfId="6" applyNumberFormat="1" applyFont="1" applyFill="1" applyBorder="1" applyAlignment="1">
      <alignment horizontal="left" vertical="top" wrapText="1"/>
    </xf>
    <xf numFmtId="0" fontId="28" fillId="0" borderId="0" xfId="7" applyFont="1" applyFill="1" applyBorder="1" applyAlignment="1">
      <alignment horizontal="right" vertical="center" wrapText="1"/>
    </xf>
    <xf numFmtId="0" fontId="28" fillId="0" borderId="0" xfId="7" applyFont="1" applyFill="1" applyBorder="1"/>
    <xf numFmtId="165" fontId="32" fillId="19" borderId="0" xfId="6" applyNumberFormat="1" applyFont="1" applyFill="1" applyBorder="1" applyAlignment="1">
      <alignment horizontal="left" vertical="top" wrapText="1"/>
    </xf>
    <xf numFmtId="0" fontId="0" fillId="0" borderId="0" xfId="3" applyFont="1"/>
    <xf numFmtId="0" fontId="7" fillId="0" borderId="0" xfId="3" applyFill="1" applyBorder="1"/>
    <xf numFmtId="0" fontId="28" fillId="0" borderId="0" xfId="7" applyFont="1" applyBorder="1" applyAlignment="1">
      <alignment vertical="center" wrapText="1"/>
    </xf>
    <xf numFmtId="0" fontId="28" fillId="0" borderId="0" xfId="7" applyFont="1" applyBorder="1" applyAlignment="1">
      <alignment horizontal="right" vertical="center" wrapText="1"/>
    </xf>
    <xf numFmtId="0" fontId="28" fillId="0" borderId="0" xfId="7" applyFont="1" applyBorder="1"/>
    <xf numFmtId="0" fontId="28" fillId="0" borderId="0" xfId="7" applyFont="1" applyFill="1" applyBorder="1" applyAlignment="1">
      <alignment vertical="center" wrapText="1"/>
    </xf>
    <xf numFmtId="9" fontId="0" fillId="0" borderId="0" xfId="0" applyNumberFormat="1"/>
    <xf numFmtId="1" fontId="28" fillId="0" borderId="0" xfId="7" applyNumberFormat="1" applyFont="1" applyFill="1" applyBorder="1" applyAlignment="1">
      <alignment horizontal="right" vertical="center" wrapText="1"/>
    </xf>
    <xf numFmtId="0" fontId="0" fillId="0" borderId="0" xfId="3" applyFont="1" applyFill="1" applyAlignment="1">
      <alignment wrapText="1"/>
    </xf>
    <xf numFmtId="9" fontId="7" fillId="0" borderId="0" xfId="3" applyNumberFormat="1" applyFill="1"/>
    <xf numFmtId="0" fontId="14" fillId="0" borderId="0" xfId="0" applyFont="1" applyAlignment="1">
      <alignment wrapText="1"/>
    </xf>
    <xf numFmtId="0" fontId="0" fillId="0" borderId="0" xfId="3" applyFont="1" applyFill="1" applyBorder="1"/>
    <xf numFmtId="164" fontId="0" fillId="0" borderId="0" xfId="6" applyNumberFormat="1" applyFont="1" applyFill="1" applyBorder="1"/>
    <xf numFmtId="0" fontId="0" fillId="0" borderId="0" xfId="3" applyFont="1" applyFill="1" applyBorder="1" applyAlignment="1">
      <alignment wrapText="1"/>
    </xf>
    <xf numFmtId="164" fontId="0" fillId="0" borderId="0" xfId="6" applyNumberFormat="1" applyFont="1" applyFill="1" applyBorder="1" applyAlignment="1">
      <alignment horizontal="center"/>
    </xf>
    <xf numFmtId="0" fontId="7" fillId="0" borderId="0" xfId="3" applyFill="1" applyAlignment="1"/>
    <xf numFmtId="0" fontId="14" fillId="0" borderId="0" xfId="3" applyFont="1" applyFill="1" applyAlignment="1">
      <alignment wrapText="1"/>
    </xf>
    <xf numFmtId="0" fontId="3" fillId="0" borderId="0" xfId="3" applyFont="1"/>
    <xf numFmtId="0" fontId="3" fillId="0" borderId="0" xfId="3" applyFont="1" applyAlignment="1">
      <alignment wrapText="1"/>
    </xf>
    <xf numFmtId="164" fontId="3" fillId="0" borderId="0" xfId="6" applyNumberFormat="1" applyFont="1" applyBorder="1"/>
    <xf numFmtId="0" fontId="3" fillId="19" borderId="0" xfId="3" applyFont="1" applyFill="1" applyAlignment="1">
      <alignment wrapText="1"/>
    </xf>
    <xf numFmtId="165" fontId="7" fillId="0" borderId="0" xfId="6" applyNumberFormat="1" applyBorder="1"/>
    <xf numFmtId="0" fontId="3" fillId="0" borderId="0" xfId="3" applyFont="1" applyFill="1" applyAlignment="1">
      <alignment wrapText="1"/>
    </xf>
    <xf numFmtId="1" fontId="7" fillId="0" borderId="0" xfId="3" applyNumberFormat="1" applyFill="1"/>
    <xf numFmtId="9" fontId="7" fillId="0" borderId="0" xfId="8" applyFill="1" applyBorder="1"/>
    <xf numFmtId="0" fontId="22" fillId="0" borderId="0" xfId="3" applyFont="1" applyFill="1"/>
    <xf numFmtId="9" fontId="33" fillId="14" borderId="0" xfId="0" applyNumberFormat="1" applyFont="1" applyFill="1" applyAlignment="1">
      <alignment wrapText="1"/>
    </xf>
    <xf numFmtId="0" fontId="17" fillId="0" borderId="0" xfId="3" applyFont="1" applyFill="1" applyBorder="1" applyAlignment="1">
      <alignment horizontal="left" vertical="top"/>
    </xf>
    <xf numFmtId="0" fontId="7" fillId="0" borderId="5" xfId="3" applyFill="1" applyBorder="1"/>
    <xf numFmtId="9" fontId="10" fillId="16" borderId="0" xfId="0" applyNumberFormat="1" applyFont="1" applyFill="1" applyAlignment="1">
      <alignment wrapText="1"/>
    </xf>
    <xf numFmtId="165" fontId="14" fillId="0" borderId="0" xfId="0" applyNumberFormat="1" applyFont="1"/>
    <xf numFmtId="165" fontId="22" fillId="0" borderId="0" xfId="3" applyNumberFormat="1" applyFont="1" applyFill="1"/>
    <xf numFmtId="165" fontId="7" fillId="0" borderId="0" xfId="3" applyNumberFormat="1" applyFill="1"/>
    <xf numFmtId="165" fontId="7" fillId="0" borderId="0" xfId="6" applyNumberFormat="1" applyFill="1" applyBorder="1"/>
    <xf numFmtId="164" fontId="7" fillId="0" borderId="0" xfId="3" applyNumberFormat="1" applyFill="1"/>
    <xf numFmtId="9" fontId="10" fillId="20" borderId="0" xfId="0" applyNumberFormat="1" applyFont="1" applyFill="1" applyAlignment="1">
      <alignment wrapText="1"/>
    </xf>
    <xf numFmtId="165" fontId="14" fillId="0" borderId="0" xfId="0" applyNumberFormat="1" applyFont="1" applyFill="1"/>
    <xf numFmtId="166" fontId="0" fillId="0" borderId="0" xfId="0" applyNumberFormat="1"/>
    <xf numFmtId="0" fontId="22" fillId="0" borderId="0" xfId="3" applyFont="1" applyAlignment="1">
      <alignment wrapText="1"/>
    </xf>
    <xf numFmtId="2" fontId="22" fillId="0" borderId="0" xfId="3" applyNumberFormat="1" applyFont="1"/>
    <xf numFmtId="9" fontId="22" fillId="0" borderId="0" xfId="3" applyNumberFormat="1" applyFont="1"/>
    <xf numFmtId="0" fontId="23" fillId="3" borderId="0" xfId="0" applyFont="1" applyFill="1"/>
    <xf numFmtId="9" fontId="22" fillId="0" borderId="0" xfId="3" applyNumberFormat="1" applyFont="1" applyFill="1"/>
    <xf numFmtId="9" fontId="0" fillId="0" borderId="0" xfId="8" applyFont="1"/>
    <xf numFmtId="0" fontId="7" fillId="0" borderId="0" xfId="3" applyFont="1" applyFill="1"/>
    <xf numFmtId="9" fontId="7" fillId="0" borderId="0" xfId="8" applyFont="1" applyFill="1" applyBorder="1"/>
    <xf numFmtId="9" fontId="7" fillId="0" borderId="0" xfId="3" applyNumberFormat="1" applyFont="1" applyFill="1"/>
    <xf numFmtId="165" fontId="0" fillId="7" borderId="0" xfId="6" applyNumberFormat="1" applyFont="1" applyFill="1" applyBorder="1" applyAlignment="1">
      <alignment wrapText="1"/>
    </xf>
    <xf numFmtId="2" fontId="7" fillId="0" borderId="0" xfId="3" applyNumberFormat="1" applyFill="1"/>
    <xf numFmtId="0" fontId="34" fillId="0" borderId="0" xfId="3" applyFont="1" applyFill="1" applyBorder="1" applyAlignment="1">
      <alignment horizontal="left" vertical="top"/>
    </xf>
    <xf numFmtId="0" fontId="34" fillId="0" borderId="0" xfId="3" applyFont="1" applyFill="1" applyBorder="1" applyAlignment="1">
      <alignment horizontal="center" vertical="top"/>
    </xf>
    <xf numFmtId="43" fontId="0" fillId="0" borderId="0" xfId="3" applyNumberFormat="1" applyFont="1" applyFill="1"/>
    <xf numFmtId="0" fontId="34" fillId="0" borderId="0" xfId="3" applyFont="1" applyFill="1" applyBorder="1" applyAlignment="1">
      <alignment horizontal="left" vertical="top" wrapText="1"/>
    </xf>
    <xf numFmtId="43" fontId="7" fillId="0" borderId="0" xfId="3" applyNumberFormat="1" applyAlignment="1">
      <alignment wrapText="1"/>
    </xf>
    <xf numFmtId="164" fontId="0" fillId="0" borderId="0" xfId="6" applyNumberFormat="1" applyFont="1" applyBorder="1"/>
    <xf numFmtId="0" fontId="35" fillId="0" borderId="0" xfId="3" applyFont="1" applyFill="1" applyBorder="1" applyAlignment="1">
      <alignment horizontal="center" vertical="top"/>
    </xf>
    <xf numFmtId="0" fontId="36" fillId="0" borderId="0" xfId="3" applyFont="1"/>
    <xf numFmtId="0" fontId="36" fillId="0" borderId="0" xfId="3" applyFont="1" applyAlignment="1">
      <alignment wrapText="1"/>
    </xf>
    <xf numFmtId="43" fontId="3" fillId="0" borderId="0" xfId="3" applyNumberFormat="1" applyFont="1"/>
    <xf numFmtId="0" fontId="36" fillId="0" borderId="0" xfId="3" applyFont="1" applyFill="1"/>
    <xf numFmtId="0" fontId="37" fillId="0" borderId="0" xfId="3" applyFont="1" applyFill="1" applyBorder="1" applyAlignment="1">
      <alignment horizontal="left" vertical="top"/>
    </xf>
    <xf numFmtId="0" fontId="37" fillId="0" borderId="0" xfId="3" applyFont="1" applyFill="1" applyBorder="1" applyAlignment="1">
      <alignment horizontal="center" vertical="top"/>
    </xf>
    <xf numFmtId="0" fontId="14" fillId="0" borderId="0" xfId="3" applyFont="1"/>
    <xf numFmtId="0" fontId="36" fillId="0" borderId="0" xfId="3" applyFont="1" applyFill="1" applyAlignment="1">
      <alignment wrapText="1"/>
    </xf>
    <xf numFmtId="0" fontId="2" fillId="0" borderId="0" xfId="7" applyFont="1" applyBorder="1" applyAlignment="1">
      <alignment vertical="center" wrapText="1"/>
    </xf>
    <xf numFmtId="0" fontId="36" fillId="0" borderId="0" xfId="3" applyFont="1" applyFill="1" applyBorder="1"/>
    <xf numFmtId="0" fontId="38" fillId="0" borderId="0" xfId="7" applyFont="1" applyBorder="1" applyAlignment="1">
      <alignment horizontal="right" vertical="center" wrapText="1"/>
    </xf>
    <xf numFmtId="0" fontId="38" fillId="0" borderId="0" xfId="7" applyFont="1" applyBorder="1"/>
    <xf numFmtId="0" fontId="14" fillId="0" borderId="0" xfId="3" applyFont="1" applyAlignment="1">
      <alignment wrapText="1"/>
    </xf>
    <xf numFmtId="164" fontId="14" fillId="0" borderId="0" xfId="6" applyNumberFormat="1" applyFont="1" applyFill="1" applyBorder="1"/>
    <xf numFmtId="0" fontId="3" fillId="0" borderId="0" xfId="6" applyNumberFormat="1" applyFont="1" applyFill="1" applyBorder="1"/>
    <xf numFmtId="43" fontId="14" fillId="0" borderId="0" xfId="6" applyFont="1" applyFill="1" applyBorder="1"/>
    <xf numFmtId="1" fontId="14" fillId="0" borderId="0" xfId="6" applyNumberFormat="1" applyFont="1" applyFill="1" applyBorder="1"/>
    <xf numFmtId="43" fontId="7" fillId="0" borderId="0" xfId="3" applyNumberFormat="1" applyFill="1"/>
    <xf numFmtId="164" fontId="36" fillId="0" borderId="0" xfId="6" applyNumberFormat="1" applyFont="1" applyBorder="1"/>
    <xf numFmtId="0" fontId="2" fillId="19" borderId="0" xfId="7" applyFont="1" applyFill="1" applyBorder="1" applyAlignment="1">
      <alignment vertical="top" wrapText="1"/>
    </xf>
    <xf numFmtId="0" fontId="1" fillId="0" borderId="0" xfId="7" applyFont="1" applyBorder="1" applyAlignment="1">
      <alignment horizontal="right" vertical="center" wrapText="1"/>
    </xf>
    <xf numFmtId="0" fontId="0" fillId="3" borderId="0" xfId="3" applyFont="1" applyFill="1" applyAlignment="1">
      <alignment wrapText="1"/>
    </xf>
    <xf numFmtId="9" fontId="1" fillId="0" borderId="0" xfId="7" applyNumberFormat="1" applyFont="1" applyBorder="1" applyAlignment="1">
      <alignment horizontal="right" vertical="center" wrapText="1"/>
    </xf>
    <xf numFmtId="0" fontId="3" fillId="4" borderId="0" xfId="3" applyFont="1" applyFill="1" applyAlignment="1">
      <alignment wrapText="1"/>
    </xf>
    <xf numFmtId="0" fontId="3" fillId="0" borderId="0" xfId="3" applyFont="1" applyFill="1" applyBorder="1"/>
    <xf numFmtId="0" fontId="38" fillId="0" borderId="0" xfId="7" applyFont="1" applyBorder="1" applyAlignment="1">
      <alignment vertical="center" wrapText="1"/>
    </xf>
    <xf numFmtId="9" fontId="10" fillId="5" borderId="0" xfId="0" applyNumberFormat="1" applyFont="1" applyFill="1" applyAlignment="1">
      <alignment wrapText="1"/>
    </xf>
    <xf numFmtId="166" fontId="0" fillId="5" borderId="0" xfId="0" applyNumberFormat="1" applyFill="1"/>
    <xf numFmtId="166" fontId="0" fillId="0" borderId="0" xfId="0" applyNumberFormat="1" applyAlignment="1">
      <alignment vertical="top"/>
    </xf>
    <xf numFmtId="43" fontId="0" fillId="0" borderId="0" xfId="0" applyNumberFormat="1"/>
    <xf numFmtId="0" fontId="3" fillId="0" borderId="0" xfId="0" applyFont="1" applyAlignment="1">
      <alignment vertical="top"/>
    </xf>
    <xf numFmtId="9" fontId="0" fillId="0" borderId="0" xfId="8" applyFont="1" applyAlignment="1">
      <alignment vertical="top"/>
    </xf>
    <xf numFmtId="43" fontId="0" fillId="18" borderId="0" xfId="6" applyNumberFormat="1" applyFont="1" applyFill="1"/>
    <xf numFmtId="43" fontId="23" fillId="18" borderId="0" xfId="6" applyNumberFormat="1" applyFont="1" applyFill="1" applyAlignment="1">
      <alignment wrapText="1"/>
    </xf>
    <xf numFmtId="165" fontId="0" fillId="0" borderId="0" xfId="0" applyNumberFormat="1" applyAlignment="1">
      <alignment vertical="top"/>
    </xf>
    <xf numFmtId="165" fontId="0" fillId="0" borderId="0" xfId="0" applyNumberFormat="1"/>
    <xf numFmtId="43" fontId="23" fillId="3" borderId="0" xfId="0" applyNumberFormat="1" applyFont="1" applyFill="1"/>
    <xf numFmtId="0" fontId="40" fillId="18" borderId="0" xfId="3" applyFont="1" applyFill="1" applyBorder="1"/>
    <xf numFmtId="0" fontId="41" fillId="18" borderId="0" xfId="0" applyFont="1" applyFill="1" applyAlignment="1">
      <alignment wrapText="1"/>
    </xf>
    <xf numFmtId="0" fontId="39" fillId="18" borderId="0" xfId="3" applyFont="1" applyFill="1" applyBorder="1"/>
    <xf numFmtId="0" fontId="39" fillId="18" borderId="0" xfId="0" applyFont="1" applyFill="1"/>
    <xf numFmtId="0" fontId="43" fillId="0" borderId="0" xfId="3" applyFont="1" applyFill="1" applyAlignment="1">
      <alignment vertical="top" wrapText="1"/>
    </xf>
    <xf numFmtId="0" fontId="43" fillId="0" borderId="0" xfId="3" applyFont="1" applyFill="1" applyAlignment="1">
      <alignment horizontal="left" vertical="top" wrapText="1"/>
    </xf>
    <xf numFmtId="0" fontId="39" fillId="0" borderId="0" xfId="0" applyFont="1" applyFill="1"/>
    <xf numFmtId="0" fontId="8" fillId="3" borderId="0" xfId="3" applyFont="1" applyFill="1"/>
    <xf numFmtId="0" fontId="3" fillId="19" borderId="0" xfId="0" applyFont="1" applyFill="1"/>
    <xf numFmtId="0" fontId="8" fillId="21" borderId="0" xfId="3" applyFont="1" applyFill="1" applyAlignment="1">
      <alignment vertical="top"/>
    </xf>
    <xf numFmtId="0" fontId="8" fillId="5" borderId="0" xfId="3" applyFont="1" applyFill="1"/>
    <xf numFmtId="165" fontId="8" fillId="5" borderId="0" xfId="3" applyNumberFormat="1" applyFont="1" applyFill="1"/>
    <xf numFmtId="0" fontId="2" fillId="0" borderId="0" xfId="0" applyFont="1" applyFill="1" applyAlignment="1">
      <alignment wrapText="1"/>
    </xf>
    <xf numFmtId="0" fontId="10" fillId="0" borderId="0" xfId="0" applyFont="1" applyFill="1" applyAlignment="1">
      <alignment wrapText="1"/>
    </xf>
    <xf numFmtId="0" fontId="12" fillId="5" borderId="0" xfId="3" applyFont="1" applyFill="1" applyAlignment="1">
      <alignment vertical="top"/>
    </xf>
    <xf numFmtId="0" fontId="13" fillId="5" borderId="0" xfId="0" applyFont="1" applyFill="1" applyAlignment="1">
      <alignment wrapText="1"/>
    </xf>
    <xf numFmtId="0" fontId="12" fillId="5" borderId="0" xfId="3" applyFont="1" applyFill="1" applyAlignment="1">
      <alignment vertical="top" wrapText="1"/>
    </xf>
    <xf numFmtId="0" fontId="8" fillId="13" borderId="0" xfId="3" applyFont="1" applyFill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39" fillId="0" borderId="0" xfId="3" applyFont="1" applyFill="1"/>
    <xf numFmtId="9" fontId="6" fillId="0" borderId="0" xfId="0" applyNumberFormat="1" applyFont="1" applyAlignment="1">
      <alignment wrapText="1"/>
    </xf>
    <xf numFmtId="0" fontId="0" fillId="0" borderId="0" xfId="0" applyFont="1" applyFill="1"/>
    <xf numFmtId="0" fontId="40" fillId="0" borderId="0" xfId="0" applyFont="1" applyAlignment="1">
      <alignment wrapText="1"/>
    </xf>
    <xf numFmtId="0" fontId="2" fillId="0" borderId="0" xfId="3" applyFont="1" applyFill="1"/>
    <xf numFmtId="165" fontId="7" fillId="0" borderId="0" xfId="3" applyNumberFormat="1" applyAlignment="1">
      <alignment wrapText="1"/>
    </xf>
    <xf numFmtId="165" fontId="0" fillId="0" borderId="0" xfId="3" applyNumberFormat="1" applyFont="1" applyAlignment="1">
      <alignment wrapText="1"/>
    </xf>
    <xf numFmtId="43" fontId="7" fillId="0" borderId="0" xfId="6" applyFill="1" applyBorder="1"/>
    <xf numFmtId="9" fontId="1" fillId="3" borderId="0" xfId="2" applyFont="1" applyFill="1" applyBorder="1" applyAlignment="1">
      <alignment vertical="center" wrapText="1"/>
    </xf>
    <xf numFmtId="9" fontId="0" fillId="3" borderId="0" xfId="2" applyFont="1" applyFill="1" applyAlignment="1">
      <alignment wrapText="1"/>
    </xf>
    <xf numFmtId="0" fontId="0" fillId="13" borderId="0" xfId="0" applyFill="1"/>
    <xf numFmtId="0" fontId="3" fillId="13" borderId="0" xfId="0" applyFont="1" applyFill="1"/>
    <xf numFmtId="9" fontId="0" fillId="13" borderId="0" xfId="3" applyNumberFormat="1" applyFont="1" applyFill="1"/>
    <xf numFmtId="2" fontId="0" fillId="13" borderId="0" xfId="3" applyNumberFormat="1" applyFont="1" applyFill="1"/>
    <xf numFmtId="0" fontId="7" fillId="13" borderId="0" xfId="3" applyFill="1"/>
    <xf numFmtId="9" fontId="4" fillId="13" borderId="0" xfId="0" applyNumberFormat="1" applyFont="1" applyFill="1" applyAlignment="1">
      <alignment wrapText="1"/>
    </xf>
    <xf numFmtId="43" fontId="0" fillId="13" borderId="0" xfId="0" applyNumberFormat="1" applyFill="1"/>
    <xf numFmtId="166" fontId="5" fillId="0" borderId="0" xfId="0" applyNumberFormat="1" applyFont="1" applyFill="1"/>
    <xf numFmtId="9" fontId="7" fillId="13" borderId="0" xfId="3" applyNumberFormat="1" applyFill="1"/>
    <xf numFmtId="9" fontId="1" fillId="13" borderId="0" xfId="7" applyNumberFormat="1" applyFont="1" applyFill="1" applyBorder="1" applyAlignment="1">
      <alignment vertical="center" wrapText="1"/>
    </xf>
    <xf numFmtId="43" fontId="9" fillId="13" borderId="0" xfId="6" applyFont="1" applyFill="1" applyAlignment="1">
      <alignment vertical="top"/>
    </xf>
    <xf numFmtId="0" fontId="0" fillId="22" borderId="0" xfId="0" applyFill="1"/>
    <xf numFmtId="0" fontId="2" fillId="22" borderId="0" xfId="0" applyFont="1" applyFill="1" applyAlignment="1">
      <alignment vertical="top"/>
    </xf>
    <xf numFmtId="0" fontId="0" fillId="22" borderId="0" xfId="0" applyFill="1" applyAlignment="1">
      <alignment vertical="top"/>
    </xf>
    <xf numFmtId="0" fontId="46" fillId="0" borderId="0" xfId="3" applyFont="1" applyFill="1" applyAlignment="1">
      <alignment vertical="top" wrapText="1"/>
    </xf>
    <xf numFmtId="0" fontId="47" fillId="0" borderId="0" xfId="0" applyFont="1" applyFill="1"/>
    <xf numFmtId="0" fontId="9" fillId="20" borderId="0" xfId="3" applyFont="1" applyFill="1" applyAlignment="1">
      <alignment vertical="top" wrapText="1"/>
    </xf>
    <xf numFmtId="0" fontId="44" fillId="0" borderId="0" xfId="0" applyFont="1" applyFill="1" applyAlignment="1">
      <alignment wrapText="1"/>
    </xf>
    <xf numFmtId="0" fontId="39" fillId="0" borderId="0" xfId="0" applyFont="1" applyFill="1" applyAlignment="1">
      <alignment wrapText="1"/>
    </xf>
    <xf numFmtId="0" fontId="8" fillId="0" borderId="0" xfId="4" applyFont="1" applyFill="1" applyAlignment="1">
      <alignment vertical="top" wrapText="1"/>
    </xf>
    <xf numFmtId="0" fontId="9" fillId="3" borderId="0" xfId="3" applyFont="1" applyFill="1" applyAlignment="1">
      <alignment horizontal="left" vertical="top" wrapText="1"/>
    </xf>
    <xf numFmtId="43" fontId="4" fillId="3" borderId="0" xfId="0" applyNumberFormat="1" applyFont="1" applyFill="1" applyAlignment="1">
      <alignment wrapText="1"/>
    </xf>
    <xf numFmtId="0" fontId="4" fillId="3" borderId="0" xfId="0" applyFont="1" applyFill="1" applyAlignment="1">
      <alignment wrapText="1"/>
    </xf>
    <xf numFmtId="0" fontId="0" fillId="3" borderId="0" xfId="0" applyFill="1" applyAlignment="1">
      <alignment vertical="top"/>
    </xf>
    <xf numFmtId="0" fontId="42" fillId="0" borderId="0" xfId="3" applyFont="1" applyFill="1" applyAlignment="1">
      <alignment vertical="top"/>
    </xf>
    <xf numFmtId="0" fontId="45" fillId="0" borderId="0" xfId="3" applyFont="1" applyFill="1" applyAlignment="1">
      <alignment vertical="top" wrapText="1"/>
    </xf>
    <xf numFmtId="0" fontId="2" fillId="0" borderId="0" xfId="0" applyFont="1" applyFill="1"/>
    <xf numFmtId="164" fontId="5" fillId="10" borderId="0" xfId="5" applyNumberFormat="1" applyFont="1" applyFill="1" applyBorder="1"/>
    <xf numFmtId="164" fontId="7" fillId="10" borderId="5" xfId="5" applyNumberFormat="1" applyFont="1" applyFill="1" applyBorder="1"/>
    <xf numFmtId="164" fontId="7" fillId="0" borderId="5" xfId="5" applyNumberFormat="1" applyFont="1" applyBorder="1"/>
    <xf numFmtId="0" fontId="15" fillId="0" borderId="0" xfId="3" applyFont="1" applyFill="1" applyBorder="1" applyAlignment="1">
      <alignment horizontal="left" vertical="top" wrapText="1"/>
    </xf>
    <xf numFmtId="12" fontId="4" fillId="0" borderId="0" xfId="0" applyNumberFormat="1" applyFont="1" applyFill="1" applyAlignment="1">
      <alignment wrapText="1"/>
    </xf>
    <xf numFmtId="12" fontId="0" fillId="0" borderId="0" xfId="0" applyNumberFormat="1" applyFill="1" applyAlignment="1">
      <alignment wrapText="1"/>
    </xf>
    <xf numFmtId="12" fontId="0" fillId="0" borderId="0" xfId="0" applyNumberFormat="1" applyFill="1"/>
    <xf numFmtId="12" fontId="39" fillId="18" borderId="0" xfId="8" applyNumberFormat="1" applyFont="1" applyFill="1" applyAlignment="1">
      <alignment wrapText="1"/>
    </xf>
    <xf numFmtId="12" fontId="39" fillId="18" borderId="0" xfId="0" applyNumberFormat="1" applyFont="1" applyFill="1" applyAlignment="1">
      <alignment wrapText="1"/>
    </xf>
    <xf numFmtId="12" fontId="0" fillId="0" borderId="0" xfId="6" applyNumberFormat="1" applyFont="1" applyFill="1" applyAlignment="1">
      <alignment wrapText="1"/>
    </xf>
    <xf numFmtId="12" fontId="3" fillId="5" borderId="0" xfId="1" applyNumberFormat="1" applyFont="1" applyFill="1" applyAlignment="1">
      <alignment wrapText="1"/>
    </xf>
    <xf numFmtId="12" fontId="0" fillId="5" borderId="0" xfId="0" applyNumberFormat="1" applyFill="1"/>
    <xf numFmtId="12" fontId="0" fillId="18" borderId="0" xfId="8" applyNumberFormat="1" applyFont="1" applyFill="1" applyAlignment="1">
      <alignment wrapText="1"/>
    </xf>
    <xf numFmtId="12" fontId="3" fillId="18" borderId="0" xfId="0" applyNumberFormat="1" applyFont="1" applyFill="1" applyAlignment="1">
      <alignment wrapText="1"/>
    </xf>
    <xf numFmtId="9" fontId="0" fillId="3" borderId="0" xfId="2" applyFont="1" applyFill="1" applyBorder="1" applyAlignment="1">
      <alignment vertical="center" wrapText="1"/>
    </xf>
    <xf numFmtId="12" fontId="0" fillId="22" borderId="0" xfId="0" applyNumberFormat="1" applyFill="1" applyAlignment="1">
      <alignment vertical="top"/>
    </xf>
    <xf numFmtId="12" fontId="0" fillId="22" borderId="0" xfId="0" applyNumberFormat="1" applyFill="1"/>
    <xf numFmtId="0" fontId="2" fillId="3" borderId="0" xfId="0" applyFont="1" applyFill="1"/>
    <xf numFmtId="164" fontId="7" fillId="10" borderId="0" xfId="19" applyNumberFormat="1" applyFont="1" applyFill="1" applyBorder="1"/>
    <xf numFmtId="164" fontId="1" fillId="10" borderId="0" xfId="19" applyNumberFormat="1" applyFont="1" applyFill="1" applyBorder="1"/>
    <xf numFmtId="164" fontId="7" fillId="0" borderId="0" xfId="19" applyNumberFormat="1" applyFont="1" applyBorder="1"/>
    <xf numFmtId="164" fontId="7" fillId="0" borderId="0" xfId="19" applyNumberFormat="1" applyFont="1" applyFill="1" applyBorder="1"/>
    <xf numFmtId="164" fontId="1" fillId="0" borderId="0" xfId="19" applyNumberFormat="1" applyFont="1" applyBorder="1"/>
    <xf numFmtId="9" fontId="0" fillId="23" borderId="0" xfId="0" applyNumberFormat="1" applyFill="1" applyBorder="1"/>
    <xf numFmtId="0" fontId="3" fillId="5" borderId="0" xfId="0" applyFont="1" applyFill="1" applyAlignment="1">
      <alignment horizontal="center"/>
    </xf>
    <xf numFmtId="0" fontId="34" fillId="0" borderId="0" xfId="3" applyFont="1" applyFill="1" applyBorder="1" applyAlignment="1">
      <alignment horizontal="left" vertical="top" wrapText="1"/>
    </xf>
    <xf numFmtId="0" fontId="34" fillId="0" borderId="0" xfId="3" applyFont="1" applyFill="1" applyBorder="1" applyAlignment="1">
      <alignment horizontal="center" vertical="top"/>
    </xf>
  </cellXfs>
  <cellStyles count="20">
    <cellStyle name="Comma" xfId="1" builtinId="3"/>
    <cellStyle name="Comma 2" xfId="6"/>
    <cellStyle name="Comma 3" xfId="5"/>
    <cellStyle name="Comma 3 2" xfId="9"/>
    <cellStyle name="Comma 3 4" xfId="19"/>
    <cellStyle name="Normal" xfId="0" builtinId="0"/>
    <cellStyle name="Normal 2" xfId="3"/>
    <cellStyle name="Normal 3" xfId="10"/>
    <cellStyle name="Normal 3 2" xfId="11"/>
    <cellStyle name="Normal 3 3" xfId="12"/>
    <cellStyle name="Normal 4" xfId="7"/>
    <cellStyle name="Normal 4 2" xfId="13"/>
    <cellStyle name="Normal 4 3" xfId="14"/>
    <cellStyle name="Normal 5" xfId="4"/>
    <cellStyle name="Normal 5 2" xfId="15"/>
    <cellStyle name="Normal 6" xfId="16"/>
    <cellStyle name="Percent" xfId="2" builtinId="5"/>
    <cellStyle name="Percent 2" xfId="17"/>
    <cellStyle name="Percent 2 2" xfId="8"/>
    <cellStyle name="Percent 3" xfId="1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205"/>
  <sheetViews>
    <sheetView tabSelected="1" topLeftCell="A136" workbookViewId="0">
      <selection activeCell="D151" sqref="D151"/>
    </sheetView>
  </sheetViews>
  <sheetFormatPr defaultRowHeight="15"/>
  <cols>
    <col min="1" max="1" width="9.7109375" customWidth="1"/>
    <col min="2" max="2" width="42.28515625" customWidth="1"/>
    <col min="3" max="3" width="37.42578125" customWidth="1"/>
    <col min="4" max="4" width="25.42578125" customWidth="1"/>
    <col min="5" max="5" width="20.5703125" customWidth="1"/>
    <col min="6" max="6" width="19.85546875" customWidth="1"/>
    <col min="7" max="7" width="22.7109375" bestFit="1" customWidth="1"/>
  </cols>
  <sheetData>
    <row r="1" spans="2:11">
      <c r="B1" s="291"/>
      <c r="C1" s="113"/>
      <c r="D1" s="3"/>
      <c r="G1" s="4"/>
    </row>
    <row r="2" spans="2:11">
      <c r="B2" s="6" t="s">
        <v>0</v>
      </c>
      <c r="C2" s="2"/>
      <c r="D2" s="34"/>
      <c r="E2" s="12"/>
      <c r="G2" s="4"/>
    </row>
    <row r="3" spans="2:11">
      <c r="B3" s="8" t="s">
        <v>2</v>
      </c>
      <c r="C3" s="329"/>
      <c r="D3" s="34"/>
      <c r="E3" s="12"/>
      <c r="G3" s="4"/>
    </row>
    <row r="4" spans="2:11">
      <c r="C4" s="113"/>
      <c r="D4" s="34"/>
      <c r="E4" s="12"/>
      <c r="G4" s="4"/>
    </row>
    <row r="5" spans="2:11">
      <c r="B5" s="1" t="s">
        <v>477</v>
      </c>
      <c r="C5" s="2"/>
      <c r="D5" s="34"/>
      <c r="E5" s="12"/>
      <c r="G5" s="4"/>
    </row>
    <row r="6" spans="2:11">
      <c r="B6" s="290" t="s">
        <v>474</v>
      </c>
      <c r="C6" s="333" t="str">
        <f>E6</f>
        <v>Female</v>
      </c>
      <c r="D6" s="34" t="s">
        <v>4</v>
      </c>
      <c r="E6" s="12" t="s">
        <v>3</v>
      </c>
      <c r="G6" s="4"/>
    </row>
    <row r="7" spans="2:11">
      <c r="B7" s="9" t="s">
        <v>475</v>
      </c>
      <c r="C7" s="334">
        <v>28</v>
      </c>
      <c r="D7" s="34"/>
      <c r="E7" s="12"/>
      <c r="G7" s="4"/>
    </row>
    <row r="8" spans="2:11">
      <c r="B8" s="9" t="s">
        <v>5</v>
      </c>
      <c r="C8" s="51"/>
      <c r="D8" s="3"/>
      <c r="G8" s="4"/>
    </row>
    <row r="9" spans="2:11">
      <c r="B9" s="10" t="s">
        <v>6</v>
      </c>
      <c r="C9" s="334">
        <v>4</v>
      </c>
      <c r="D9" s="3"/>
      <c r="G9" s="4"/>
    </row>
    <row r="10" spans="2:11">
      <c r="B10" s="10" t="s">
        <v>7</v>
      </c>
      <c r="C10" s="334">
        <v>11</v>
      </c>
      <c r="D10" s="3"/>
      <c r="G10" s="4"/>
    </row>
    <row r="11" spans="2:11">
      <c r="B11" s="9" t="s">
        <v>8</v>
      </c>
      <c r="C11" s="334">
        <v>55</v>
      </c>
      <c r="D11" s="3"/>
      <c r="G11" s="4"/>
    </row>
    <row r="12" spans="2:11" s="12" customFormat="1" hidden="1">
      <c r="B12" s="20" t="s">
        <v>9</v>
      </c>
      <c r="C12" s="13"/>
      <c r="D12" s="14"/>
      <c r="E12" s="13"/>
      <c r="F12" s="13"/>
      <c r="G12" s="15"/>
    </row>
    <row r="13" spans="2:11" s="289" customFormat="1" hidden="1">
      <c r="B13" s="336"/>
      <c r="C13" s="337"/>
      <c r="D13" s="287"/>
      <c r="E13" s="287"/>
      <c r="F13" s="287"/>
      <c r="G13" s="288"/>
    </row>
    <row r="14" spans="2:11" s="289" customFormat="1" hidden="1">
      <c r="B14" s="336"/>
      <c r="C14" s="337"/>
      <c r="D14" s="287"/>
      <c r="E14" s="287"/>
      <c r="F14" s="287"/>
      <c r="G14" s="288"/>
    </row>
    <row r="15" spans="2:11" s="289" customFormat="1" hidden="1">
      <c r="B15" s="336"/>
      <c r="C15" s="337"/>
      <c r="D15" s="287"/>
      <c r="E15" s="287"/>
      <c r="F15" s="287"/>
      <c r="G15" s="288"/>
    </row>
    <row r="16" spans="2:11" s="289" customFormat="1" hidden="1">
      <c r="B16" s="336"/>
      <c r="C16" s="337"/>
      <c r="H16" s="287"/>
      <c r="I16" s="287"/>
      <c r="J16" s="287"/>
      <c r="K16" s="287"/>
    </row>
    <row r="17" spans="2:38" s="289" customFormat="1" hidden="1">
      <c r="B17" s="336"/>
      <c r="C17" s="337"/>
      <c r="D17" s="287"/>
      <c r="E17" s="287"/>
      <c r="F17" s="287"/>
      <c r="G17" s="288"/>
    </row>
    <row r="18" spans="2:38" s="289" customFormat="1" hidden="1">
      <c r="B18" s="336"/>
      <c r="C18" s="337"/>
      <c r="D18" s="13"/>
      <c r="E18" s="13"/>
      <c r="F18" s="287"/>
      <c r="G18" s="288"/>
    </row>
    <row r="19" spans="2:38" s="12" customFormat="1">
      <c r="B19" s="20" t="s">
        <v>514</v>
      </c>
      <c r="C19" s="21">
        <f>Adults!B15</f>
        <v>24.490138035145364</v>
      </c>
      <c r="D19" s="22" t="s">
        <v>515</v>
      </c>
      <c r="E19" s="23" t="str">
        <f>Adults!B21</f>
        <v>41-52</v>
      </c>
      <c r="F19" s="8" t="str">
        <f>B39</f>
        <v>Do you want a diet for weight loss</v>
      </c>
      <c r="G19" s="335"/>
    </row>
    <row r="20" spans="2:38" s="12" customFormat="1">
      <c r="B20" s="6" t="s">
        <v>1</v>
      </c>
      <c r="C20" s="25"/>
      <c r="D20" s="22"/>
      <c r="E20" s="23"/>
      <c r="G20" s="24"/>
    </row>
    <row r="21" spans="2:38">
      <c r="B21" s="9" t="s">
        <v>20</v>
      </c>
      <c r="C21" s="2"/>
      <c r="D21" s="3"/>
      <c r="G21" s="4"/>
    </row>
    <row r="22" spans="2:38" s="26" customFormat="1" ht="12.75">
      <c r="B22" s="27" t="s">
        <v>21</v>
      </c>
      <c r="C22" s="331"/>
      <c r="D22" s="331" t="s">
        <v>169</v>
      </c>
      <c r="E22" s="331" t="s">
        <v>516</v>
      </c>
      <c r="F22" s="331" t="s">
        <v>517</v>
      </c>
      <c r="G22" s="331"/>
      <c r="H22" s="28"/>
      <c r="I22" s="28"/>
      <c r="J22" s="28"/>
      <c r="K22" s="29"/>
      <c r="L22" s="29"/>
      <c r="M22" s="29"/>
      <c r="N22" s="29"/>
      <c r="O22" s="29"/>
      <c r="P22" s="29"/>
      <c r="Q22" s="29"/>
      <c r="AC22" s="30"/>
      <c r="AD22" s="31"/>
      <c r="AE22" s="30"/>
      <c r="AF22" s="30"/>
      <c r="AG22" s="32"/>
      <c r="AJ22" s="31"/>
      <c r="AK22" s="33"/>
      <c r="AL22" s="33"/>
    </row>
    <row r="23" spans="2:38" s="34" customFormat="1">
      <c r="B23" s="37" t="s">
        <v>22</v>
      </c>
      <c r="C23" s="15"/>
      <c r="D23" s="332">
        <v>1</v>
      </c>
      <c r="E23" s="15">
        <f>D23+D24</f>
        <v>2</v>
      </c>
      <c r="F23" s="15" t="str">
        <f>IF(E23=2, "Sedentary",IF(E23=3,"Mild",IF(E23=4,"Moderate",IF(E23&lt;=6,"Heavy","Extreme"))))</f>
        <v>Sedentary</v>
      </c>
      <c r="G23" s="15"/>
    </row>
    <row r="24" spans="2:38" s="12" customFormat="1">
      <c r="B24" s="9" t="s">
        <v>28</v>
      </c>
      <c r="C24" s="13"/>
      <c r="D24" s="96">
        <v>1</v>
      </c>
      <c r="E24" s="13"/>
      <c r="F24" s="13"/>
      <c r="G24" s="15"/>
    </row>
    <row r="25" spans="2:38" s="12" customFormat="1">
      <c r="B25" s="292" t="s">
        <v>186</v>
      </c>
      <c r="C25" s="328" t="str">
        <f>F23</f>
        <v>Sedentary</v>
      </c>
      <c r="D25" s="13"/>
      <c r="E25" s="13"/>
      <c r="F25" s="13"/>
      <c r="G25" s="15"/>
    </row>
    <row r="26" spans="2:38" s="12" customFormat="1">
      <c r="B26" s="292" t="s">
        <v>130</v>
      </c>
      <c r="C26" s="328">
        <f>Adults!B58</f>
        <v>1.3</v>
      </c>
      <c r="D26" s="13"/>
      <c r="E26" s="13"/>
      <c r="F26" s="13"/>
      <c r="G26" s="15"/>
    </row>
    <row r="27" spans="2:38" s="12" customFormat="1" ht="15.75">
      <c r="B27" s="297" t="s">
        <v>34</v>
      </c>
      <c r="C27" s="298">
        <f>IF(G19="yes",D39,Adults!B61)</f>
        <v>1541</v>
      </c>
      <c r="D27" s="34"/>
      <c r="G27" s="24"/>
    </row>
    <row r="28" spans="2:38" s="12" customFormat="1" ht="47.25">
      <c r="B28" s="299" t="s">
        <v>35</v>
      </c>
      <c r="C28" s="298">
        <f>MROUND(C27,200)</f>
        <v>1600</v>
      </c>
      <c r="D28" s="34"/>
      <c r="G28" s="24"/>
    </row>
    <row r="29" spans="2:38" s="12" customFormat="1" hidden="1">
      <c r="B29" s="14"/>
      <c r="C29" s="296"/>
      <c r="D29" s="34"/>
      <c r="G29" s="24"/>
    </row>
    <row r="30" spans="2:38" s="12" customFormat="1" hidden="1">
      <c r="B30" s="14"/>
      <c r="C30" s="296"/>
      <c r="D30" s="34"/>
      <c r="G30" s="24"/>
    </row>
    <row r="31" spans="2:38" s="12" customFormat="1" hidden="1">
      <c r="B31" s="14"/>
      <c r="C31" s="296"/>
      <c r="D31" s="34"/>
      <c r="G31" s="24"/>
    </row>
    <row r="32" spans="2:38" s="12" customFormat="1" hidden="1">
      <c r="B32" s="14"/>
      <c r="C32" s="36"/>
      <c r="D32" s="295"/>
      <c r="G32" s="24"/>
    </row>
    <row r="33" spans="1:12" s="12" customFormat="1" hidden="1">
      <c r="B33" s="14"/>
      <c r="C33" s="36"/>
      <c r="D33" s="295"/>
      <c r="G33" s="24"/>
    </row>
    <row r="34" spans="1:12" s="12" customFormat="1" hidden="1">
      <c r="B34" s="37" t="s">
        <v>36</v>
      </c>
      <c r="C34" s="36"/>
      <c r="D34" s="34"/>
      <c r="G34" s="24"/>
    </row>
    <row r="35" spans="1:12" s="12" customFormat="1" hidden="1">
      <c r="B35" s="37"/>
      <c r="C35" s="36"/>
      <c r="D35" s="34"/>
      <c r="G35" s="24"/>
    </row>
    <row r="36" spans="1:12" s="12" customFormat="1">
      <c r="B36" s="326" t="s">
        <v>507</v>
      </c>
      <c r="C36" s="327" t="s">
        <v>508</v>
      </c>
      <c r="D36" s="34"/>
      <c r="G36" s="24"/>
    </row>
    <row r="37" spans="1:12" s="12" customFormat="1">
      <c r="B37" s="326" t="s">
        <v>509</v>
      </c>
      <c r="C37" s="327">
        <f>ROUND(C11-((Adults!B11^2)*22.9),0)</f>
        <v>4</v>
      </c>
      <c r="D37" s="34"/>
      <c r="G37" s="24"/>
    </row>
    <row r="38" spans="1:12" s="12" customFormat="1">
      <c r="B38" s="14"/>
      <c r="C38" s="36"/>
      <c r="D38" s="34"/>
      <c r="G38" s="24"/>
    </row>
    <row r="39" spans="1:12" s="12" customFormat="1">
      <c r="B39" s="14" t="s">
        <v>510</v>
      </c>
      <c r="C39" s="8">
        <v>0</v>
      </c>
      <c r="D39" s="36">
        <f>Adults!B61-500</f>
        <v>1041</v>
      </c>
      <c r="G39" s="24"/>
    </row>
    <row r="40" spans="1:12" s="12" customFormat="1">
      <c r="B40" s="14" t="s">
        <v>511</v>
      </c>
      <c r="C40" s="36"/>
      <c r="D40" s="34"/>
      <c r="G40" s="24"/>
    </row>
    <row r="41" spans="1:12" s="12" customFormat="1">
      <c r="B41" s="14"/>
      <c r="C41" s="36"/>
      <c r="D41" s="34"/>
      <c r="G41" s="24"/>
    </row>
    <row r="42" spans="1:12" s="12" customFormat="1">
      <c r="B42" s="14"/>
      <c r="C42" s="36"/>
      <c r="D42" s="34"/>
      <c r="G42" s="24"/>
    </row>
    <row r="43" spans="1:12" s="12" customFormat="1">
      <c r="B43" s="14"/>
      <c r="C43" s="36"/>
      <c r="D43" s="34"/>
      <c r="G43" s="24"/>
    </row>
    <row r="44" spans="1:12" s="12" customFormat="1">
      <c r="B44" s="14"/>
      <c r="C44" s="36"/>
      <c r="D44" s="34"/>
      <c r="G44" s="24"/>
    </row>
    <row r="45" spans="1:12" s="12" customFormat="1">
      <c r="B45" s="14" t="s">
        <v>37</v>
      </c>
      <c r="C45" s="36"/>
      <c r="D45" s="34"/>
      <c r="G45" s="24"/>
    </row>
    <row r="46" spans="1:12" s="12" customFormat="1" ht="15.75">
      <c r="B46" s="38" t="s">
        <v>478</v>
      </c>
      <c r="C46" s="39" t="s">
        <v>38</v>
      </c>
      <c r="D46" s="61" t="s">
        <v>479</v>
      </c>
      <c r="G46" s="24"/>
    </row>
    <row r="47" spans="1:12">
      <c r="A47" s="12"/>
      <c r="B47" s="14" t="s">
        <v>480</v>
      </c>
      <c r="C47" s="36"/>
      <c r="D47" s="34" t="s">
        <v>73</v>
      </c>
      <c r="E47" s="12"/>
      <c r="F47" s="12"/>
      <c r="G47" s="24"/>
      <c r="H47" s="12"/>
      <c r="I47" s="12"/>
      <c r="J47" s="12"/>
      <c r="K47" s="12"/>
      <c r="L47" s="12"/>
    </row>
    <row r="48" spans="1:12">
      <c r="A48" s="12"/>
      <c r="B48" s="14"/>
      <c r="C48" s="36"/>
      <c r="D48" s="55"/>
      <c r="E48" s="12"/>
      <c r="F48" s="12"/>
      <c r="G48" s="24"/>
      <c r="H48" s="12"/>
      <c r="I48" s="12"/>
      <c r="J48" s="12"/>
      <c r="K48" s="12"/>
      <c r="L48" s="12"/>
    </row>
    <row r="49" spans="1:12">
      <c r="A49" s="36">
        <v>1</v>
      </c>
      <c r="B49" s="37" t="s">
        <v>74</v>
      </c>
      <c r="C49" s="36">
        <v>1</v>
      </c>
      <c r="D49" s="12"/>
      <c r="E49" s="12"/>
      <c r="F49" s="12"/>
      <c r="G49" s="24"/>
      <c r="H49" s="12"/>
      <c r="I49" s="12"/>
      <c r="J49" s="12"/>
      <c r="K49" s="12"/>
      <c r="L49" s="12"/>
    </row>
    <row r="50" spans="1:12" ht="30">
      <c r="A50" s="12"/>
      <c r="B50" s="3" t="s">
        <v>75</v>
      </c>
      <c r="C50" s="3" t="s">
        <v>76</v>
      </c>
      <c r="D50" s="2">
        <v>1</v>
      </c>
      <c r="E50" s="12"/>
      <c r="F50" s="12"/>
      <c r="G50" s="24"/>
      <c r="H50" s="12"/>
      <c r="I50" s="12"/>
      <c r="J50" s="12"/>
      <c r="K50" s="12"/>
      <c r="L50" s="12"/>
    </row>
    <row r="51" spans="1:12">
      <c r="A51" s="12"/>
      <c r="C51" s="3" t="s">
        <v>77</v>
      </c>
      <c r="D51" s="2">
        <v>2</v>
      </c>
      <c r="E51" s="12"/>
      <c r="F51" s="12"/>
      <c r="G51" s="24"/>
      <c r="H51" s="12"/>
      <c r="I51" s="12"/>
      <c r="J51" s="12"/>
      <c r="K51" s="12"/>
      <c r="L51" s="12"/>
    </row>
    <row r="52" spans="1:12">
      <c r="A52" s="12"/>
      <c r="C52" t="s">
        <v>78</v>
      </c>
      <c r="D52" s="2">
        <v>3</v>
      </c>
      <c r="E52" s="12"/>
      <c r="F52" s="12"/>
      <c r="G52" s="24"/>
      <c r="H52" s="12"/>
      <c r="I52" s="12"/>
      <c r="J52" s="12"/>
      <c r="K52" s="12"/>
      <c r="L52" s="12"/>
    </row>
    <row r="53" spans="1:12">
      <c r="A53" s="53"/>
      <c r="B53" s="56" t="s">
        <v>79</v>
      </c>
      <c r="C53" s="363" t="s">
        <v>80</v>
      </c>
      <c r="D53" s="363"/>
      <c r="E53" s="363"/>
      <c r="F53" s="36"/>
      <c r="G53" s="301"/>
      <c r="H53" s="12"/>
      <c r="I53" s="12"/>
      <c r="J53" s="12"/>
      <c r="K53" s="12"/>
      <c r="L53" s="12"/>
    </row>
    <row r="54" spans="1:12">
      <c r="A54" s="53"/>
      <c r="B54" s="35" t="s">
        <v>81</v>
      </c>
      <c r="C54" s="52" t="s">
        <v>82</v>
      </c>
      <c r="D54" s="57" t="s">
        <v>83</v>
      </c>
      <c r="E54" s="52" t="s">
        <v>84</v>
      </c>
      <c r="F54" s="12"/>
      <c r="G54" s="12"/>
      <c r="H54" s="12"/>
      <c r="I54" s="12"/>
      <c r="J54" s="12"/>
      <c r="K54" s="12"/>
      <c r="L54" s="12"/>
    </row>
    <row r="55" spans="1:12">
      <c r="A55" s="53">
        <v>1</v>
      </c>
      <c r="B55" s="58" t="s">
        <v>85</v>
      </c>
      <c r="C55" s="349">
        <f>LOOKUP('I&amp;O'!$C$28,'Diet Chart'!$B$5:$M$5,'Diet Chart'!$B$8:$M$8)</f>
        <v>6</v>
      </c>
      <c r="D55" s="349">
        <f>LOOKUP($C$28,'Diet Chart'!$B$5:$M$5,'Diet Chart'!$B31:$M31)</f>
        <v>5</v>
      </c>
      <c r="E55" s="349">
        <f>LOOKUP($C$28,'Diet Chart'!$B$5:$M$5,'Diet Chart'!$B54:$M54)</f>
        <v>5</v>
      </c>
      <c r="F55" s="51"/>
      <c r="G55" s="24"/>
      <c r="H55" s="12"/>
      <c r="I55" s="12"/>
      <c r="J55" s="12"/>
      <c r="K55" s="12"/>
      <c r="L55" s="12"/>
    </row>
    <row r="56" spans="1:12">
      <c r="A56" s="53"/>
      <c r="B56" s="35"/>
      <c r="C56" s="349"/>
      <c r="D56" s="349"/>
      <c r="E56" s="350"/>
      <c r="F56" s="36"/>
      <c r="G56" s="24"/>
      <c r="H56" s="12"/>
      <c r="I56" s="12"/>
      <c r="J56" s="12"/>
      <c r="K56" s="12"/>
      <c r="L56" s="12"/>
    </row>
    <row r="57" spans="1:12">
      <c r="A57" s="52">
        <v>2</v>
      </c>
      <c r="B57" s="35" t="s">
        <v>87</v>
      </c>
      <c r="C57" s="349"/>
      <c r="D57" s="349"/>
      <c r="E57" s="350"/>
      <c r="F57" s="36"/>
      <c r="G57" s="24"/>
      <c r="H57" s="12"/>
      <c r="I57" s="12"/>
      <c r="J57" s="12"/>
      <c r="K57" s="12"/>
      <c r="L57" s="12"/>
    </row>
    <row r="58" spans="1:12">
      <c r="A58" s="53" t="s">
        <v>88</v>
      </c>
      <c r="B58" s="59" t="s">
        <v>89</v>
      </c>
      <c r="C58" s="349">
        <f>IF($C$49=1,LOOKUP($C$28,'Diet Chart'!$B$5:$M$5,'Diet Chart'!$B16:$M16),IF($C$49=2,LOOKUP($C$28,'Diet Chart'!$B$5:$M$5,'Diet Chart'!$B17:$M17),LOOKUP($C$28,'Diet Chart'!$B$5:$M$5,'Diet Chart'!$B22:$M22)))</f>
        <v>2</v>
      </c>
      <c r="D58" s="349">
        <f>IF($C$49=1,LOOKUP($C$28,'Diet Chart'!$B$5:$M$5,'Diet Chart'!$B39:$M39),IF($C$49=2,LOOKUP($C$28,'Diet Chart'!$B$5:$M$5,'Diet Chart'!$B40:$M40),LOOKUP($C$28,'Diet Chart'!$B$5:$M$5,'Diet Chart'!$B45:$M45)))</f>
        <v>1.5</v>
      </c>
      <c r="E58" s="349">
        <f>IF($C$49=1,LOOKUP($C$28,'Diet Chart'!$B$5:$M$5,'Diet Chart'!$B62:$M62),IF($C$49=2,LOOKUP($C$28,'Diet Chart'!$B$5:$M$5,'Diet Chart'!$B63:$M63),LOOKUP($C$28,'Diet Chart'!$B$5:$M$5,'Diet Chart'!$B68:$M68)))</f>
        <v>1</v>
      </c>
      <c r="F58" s="51"/>
      <c r="G58" s="24"/>
      <c r="H58" s="12"/>
      <c r="I58" s="12"/>
      <c r="J58" s="12"/>
      <c r="K58" s="12"/>
      <c r="L58" s="12"/>
    </row>
    <row r="59" spans="1:12">
      <c r="A59" s="53" t="s">
        <v>90</v>
      </c>
      <c r="B59" s="60" t="s">
        <v>91</v>
      </c>
      <c r="C59" s="349">
        <f>IF($C$49=1,LOOKUP($C$28,'Diet Chart'!$B$5:$M$5,'Diet Chart'!$B15:$M15),IF($C$49=2,0,LOOKUP($C$28,'Diet Chart'!$B$5:$M$5,'Diet Chart'!$B21:$M21)))</f>
        <v>3</v>
      </c>
      <c r="D59" s="349">
        <f>IF($C$49=1,LOOKUP($C$28,'Diet Chart'!$B$5:$M$5,'Diet Chart'!$B38:$M38),IF($C$49=2,0,LOOKUP($C$28,'Diet Chart'!$B$5:$M$5,'Diet Chart'!$B44:$M44)))</f>
        <v>4</v>
      </c>
      <c r="E59" s="349">
        <f>IF($C$49=1,LOOKUP($C$28,'Diet Chart'!$B$5:$M$5,'Diet Chart'!$B61:$M61),IF($C$49=2,0,LOOKUP($C$28,'Diet Chart'!$B$5:$M$5,'Diet Chart'!$B67:$M67)))</f>
        <v>3</v>
      </c>
      <c r="F59" s="36"/>
      <c r="G59" s="24"/>
      <c r="H59" s="12"/>
      <c r="I59" s="12"/>
      <c r="J59" s="12"/>
      <c r="K59" s="12"/>
      <c r="L59" s="12"/>
    </row>
    <row r="60" spans="1:12">
      <c r="A60" s="53" t="s">
        <v>92</v>
      </c>
      <c r="B60" s="60" t="s">
        <v>93</v>
      </c>
      <c r="C60" s="349">
        <f>IF(C49=3,LOOKUP($C$28,'Diet Chart'!$B$5:$M$5,'Diet Chart'!$B20:$M20),0)</f>
        <v>0</v>
      </c>
      <c r="D60" s="349">
        <f>IF(C49=3,LOOKUP($C$28,'Diet Chart'!$B$5:$M$5,'Diet Chart'!$B43:$M43),0)</f>
        <v>0</v>
      </c>
      <c r="E60" s="349">
        <f>IF(C49=3,LOOKUP($C$28,'Diet Chart'!$B$5:$M$5,'Diet Chart'!$B66:$M66),0)</f>
        <v>0</v>
      </c>
      <c r="F60" s="36"/>
      <c r="G60" s="24"/>
      <c r="H60" s="12"/>
      <c r="I60" s="12"/>
      <c r="J60" s="12"/>
      <c r="K60" s="12"/>
      <c r="L60" s="12"/>
    </row>
    <row r="61" spans="1:12">
      <c r="A61" s="53" t="s">
        <v>94</v>
      </c>
      <c r="B61" s="60" t="s">
        <v>518</v>
      </c>
      <c r="C61" s="349">
        <f>IF(C49=3,LOOKUP($C$28,'Diet Chart'!$B$5:$M$5,'Diet Chart'!$B23:$M23),0)</f>
        <v>0</v>
      </c>
      <c r="D61" s="349">
        <f>IF(C49=3,LOOKUP($C$28,'Diet Chart'!$B$5:$M$5,'Diet Chart'!$B46:$M46),0)</f>
        <v>0</v>
      </c>
      <c r="E61" s="349">
        <f>IF(C49=3,LOOKUP($C$28,'Diet Chart'!$B$5:$M$5,'Diet Chart'!$B69:$M69),0)</f>
        <v>0</v>
      </c>
      <c r="F61" s="36"/>
      <c r="G61" s="24"/>
      <c r="H61" s="12"/>
      <c r="I61" s="12"/>
      <c r="J61" s="12"/>
      <c r="K61" s="12"/>
      <c r="L61" s="12"/>
    </row>
    <row r="62" spans="1:12">
      <c r="A62" s="53" t="s">
        <v>95</v>
      </c>
      <c r="B62" s="60" t="s">
        <v>96</v>
      </c>
      <c r="C62" s="349">
        <f>IF(C49&lt;3,LOOKUP($C$28,'Diet Chart'!$B$5:$M$5,'Diet Chart'!$B18:$M18),0)</f>
        <v>0</v>
      </c>
      <c r="D62" s="349">
        <f>IF(C49&lt;3,LOOKUP($C$28,'Diet Chart'!$B$5:$M$5,'Diet Chart'!$B41:$M41),0)</f>
        <v>10.5</v>
      </c>
      <c r="E62" s="349">
        <f>IF(C49&lt;3,LOOKUP($C$28,'Diet Chart'!$B$5:$M$5,'Diet Chart'!$B64:$M64),0)</f>
        <v>7</v>
      </c>
      <c r="F62" s="145"/>
      <c r="G62" s="24"/>
      <c r="H62" s="12"/>
      <c r="I62" s="12"/>
      <c r="J62" s="12"/>
      <c r="K62" s="12"/>
      <c r="L62" s="12"/>
    </row>
    <row r="63" spans="1:12">
      <c r="A63" s="52">
        <v>3</v>
      </c>
      <c r="B63" s="35" t="s">
        <v>97</v>
      </c>
      <c r="C63" s="349">
        <f>IF($C$49&lt;3,LOOKUP($C$28,'Diet Chart'!$B$5:$M$5,'Diet Chart'!$B11:$M11),LOOKUP($C$28,'Diet Chart'!$B$5:$M$5,'Diet Chart'!$B12:$M12))</f>
        <v>0</v>
      </c>
      <c r="D63" s="349">
        <f>IF($C$49&lt;3,LOOKUP($C$28,'Diet Chart'!$B$5:$M$5,'Diet Chart'!$B34:$M34),LOOKUP($C$28,'Diet Chart'!$B$5:$M$5,'Diet Chart'!$B35:$M35))</f>
        <v>0</v>
      </c>
      <c r="E63" s="349">
        <f>IF($C$49&lt;3,LOOKUP($C$28,'Diet Chart'!$B$5:$M$5,'Diet Chart'!$B57:$M57),LOOKUP($C$28,'Diet Chart'!$B$5:$M$5,'Diet Chart'!$B58:$M58))</f>
        <v>0.5</v>
      </c>
      <c r="F63" s="145"/>
      <c r="G63" s="24"/>
      <c r="H63" s="12"/>
      <c r="I63" s="12"/>
      <c r="J63" s="12"/>
      <c r="K63" s="12"/>
      <c r="L63" s="12"/>
    </row>
    <row r="64" spans="1:12">
      <c r="A64" s="53">
        <v>4</v>
      </c>
      <c r="B64" s="35" t="s">
        <v>99</v>
      </c>
      <c r="C64" s="349">
        <f>LOOKUP($C$28,'Diet Chart'!$B$5:$M$5,'Diet Chart'!$B13:$M13)</f>
        <v>2</v>
      </c>
      <c r="D64" s="349">
        <f>LOOKUP($C$28,'Diet Chart'!$B$5:$M$5,'Diet Chart'!$B36:$M36)</f>
        <v>2.5</v>
      </c>
      <c r="E64" s="349">
        <f>LOOKUP($C$28,'Diet Chart'!$B$5:$M$5,'Diet Chart'!$B59:$M59)</f>
        <v>2.5</v>
      </c>
      <c r="F64" s="145"/>
      <c r="G64" s="24"/>
      <c r="H64" s="12"/>
      <c r="I64" s="12"/>
      <c r="J64" s="12"/>
      <c r="K64" s="12"/>
      <c r="L64" s="12"/>
    </row>
    <row r="65" spans="1:12">
      <c r="A65" s="53">
        <v>5</v>
      </c>
      <c r="B65" s="35" t="s">
        <v>101</v>
      </c>
      <c r="C65" s="349">
        <f>LOOKUP($C$28,'Diet Chart'!$B$5:$M$5,'Diet Chart'!$B9:$M9)</f>
        <v>4</v>
      </c>
      <c r="D65" s="349">
        <f>LOOKUP($C$28,'Diet Chart'!$B$5:$M$5,'Diet Chart'!$B32:$M32)</f>
        <v>3</v>
      </c>
      <c r="E65" s="349">
        <f>LOOKUP($C$28,'Diet Chart'!$B$5:$M$5,'Diet Chart'!$B55:$M55)</f>
        <v>3.5</v>
      </c>
      <c r="F65" s="145"/>
      <c r="G65" s="24"/>
      <c r="H65" s="12"/>
      <c r="I65" s="12"/>
      <c r="J65" s="12"/>
      <c r="K65" s="12"/>
      <c r="L65" s="12"/>
    </row>
    <row r="66" spans="1:12">
      <c r="A66" s="53">
        <v>6</v>
      </c>
      <c r="B66" s="35" t="s">
        <v>102</v>
      </c>
      <c r="C66" s="349">
        <f>LOOKUP($C$28,'Diet Chart'!$B$5:$M$5,'Diet Chart'!$B10:$M10)</f>
        <v>1.5</v>
      </c>
      <c r="D66" s="349">
        <f>LOOKUP($C$28,'Diet Chart'!$B$5:$M$5,'Diet Chart'!$B33:$M33)</f>
        <v>2</v>
      </c>
      <c r="E66" s="349">
        <f>LOOKUP($C$28,'Diet Chart'!$B$5:$M$5,'Diet Chart'!$B56:$M56)</f>
        <v>3</v>
      </c>
      <c r="F66" s="145"/>
      <c r="G66" s="24"/>
      <c r="H66" s="12"/>
      <c r="I66" s="12"/>
      <c r="J66" s="12"/>
      <c r="K66" s="12"/>
      <c r="L66" s="12"/>
    </row>
    <row r="67" spans="1:12">
      <c r="A67" s="53">
        <v>7</v>
      </c>
      <c r="B67" s="35" t="s">
        <v>103</v>
      </c>
      <c r="C67" s="349">
        <f>IF($C$49&lt;3,LOOKUP($C$28,'Diet Chart'!$B$5:$M$5,'Diet Chart'!$B24:$M24),LOOKUP($C$28,'Diet Chart'!$B$5:$M$5,'Diet Chart'!$B25:$M25))</f>
        <v>6</v>
      </c>
      <c r="D67" s="349">
        <f>IF($C$49&lt;3,LOOKUP($C$28,'Diet Chart'!$B$5:$M$5,'Diet Chart'!$B47:$M47),LOOKUP($C$28,'Diet Chart'!$B$5:$M$5,'Diet Chart'!$B48:$M48))</f>
        <v>5</v>
      </c>
      <c r="E67" s="349">
        <f>IF($C$49&lt;3,LOOKUP($C$28,'Diet Chart'!$B$5:$M$5,'Diet Chart'!$B70:$M70),LOOKUP($C$28,'Diet Chart'!$B$5:$M$5,'Diet Chart'!$B71:$M71))</f>
        <v>6</v>
      </c>
      <c r="F67" s="145"/>
      <c r="G67" s="24"/>
      <c r="H67" s="12"/>
      <c r="I67" s="12"/>
      <c r="J67" s="12"/>
      <c r="K67" s="12"/>
      <c r="L67" s="12"/>
    </row>
    <row r="68" spans="1:12" s="12" customFormat="1">
      <c r="B68" s="110" t="s">
        <v>199</v>
      </c>
      <c r="C68" s="36"/>
      <c r="D68" s="34"/>
      <c r="G68" s="24"/>
    </row>
    <row r="69" spans="1:12" s="12" customFormat="1">
      <c r="B69" s="111" t="s">
        <v>200</v>
      </c>
      <c r="C69" s="51"/>
      <c r="D69" s="34"/>
      <c r="E69" s="112"/>
      <c r="G69" s="24"/>
    </row>
    <row r="70" spans="1:12">
      <c r="B70" s="1"/>
      <c r="D70" s="3"/>
      <c r="F70" s="12"/>
      <c r="G70" s="24"/>
      <c r="H70" s="12"/>
      <c r="I70" s="12"/>
      <c r="J70" s="12"/>
    </row>
    <row r="71" spans="1:12">
      <c r="A71">
        <v>1</v>
      </c>
      <c r="B71" s="36" t="s">
        <v>201</v>
      </c>
      <c r="C71" s="113">
        <v>2</v>
      </c>
      <c r="D71" s="2"/>
      <c r="F71" s="12"/>
      <c r="G71" s="24"/>
      <c r="H71" s="12"/>
      <c r="I71" s="12"/>
      <c r="J71" s="12"/>
    </row>
    <row r="72" spans="1:12" ht="30">
      <c r="B72" s="3" t="s">
        <v>75</v>
      </c>
      <c r="C72" s="3" t="s">
        <v>76</v>
      </c>
      <c r="D72" s="2">
        <v>1</v>
      </c>
      <c r="F72" s="12"/>
      <c r="G72" s="24"/>
      <c r="H72" s="12"/>
      <c r="I72" s="12"/>
      <c r="J72" s="12"/>
    </row>
    <row r="73" spans="1:12">
      <c r="C73" s="3" t="s">
        <v>77</v>
      </c>
      <c r="D73" s="2">
        <v>2</v>
      </c>
      <c r="F73" s="12"/>
      <c r="G73" s="24"/>
      <c r="H73" s="12"/>
      <c r="I73" s="12"/>
      <c r="J73" s="12"/>
    </row>
    <row r="74" spans="1:12">
      <c r="C74" t="s">
        <v>78</v>
      </c>
      <c r="D74" s="2">
        <v>3</v>
      </c>
      <c r="F74" s="12"/>
      <c r="G74" s="24"/>
      <c r="H74" s="12"/>
      <c r="I74" s="12"/>
      <c r="J74" s="12"/>
    </row>
    <row r="75" spans="1:12">
      <c r="A75">
        <v>2</v>
      </c>
      <c r="B75" s="122" t="s">
        <v>202</v>
      </c>
      <c r="D75" s="3"/>
      <c r="F75" s="12"/>
      <c r="G75" s="24"/>
      <c r="H75" s="12"/>
      <c r="I75" s="12"/>
      <c r="J75" s="12"/>
    </row>
    <row r="76" spans="1:12" ht="30">
      <c r="D76" s="114" t="s">
        <v>203</v>
      </c>
      <c r="F76" s="12"/>
      <c r="G76" s="24"/>
      <c r="H76" s="12"/>
      <c r="I76" s="12"/>
      <c r="J76" s="12"/>
    </row>
    <row r="77" spans="1:12">
      <c r="C77" s="115" t="s">
        <v>204</v>
      </c>
      <c r="D77" s="116"/>
      <c r="E77" s="115"/>
      <c r="G77" s="4"/>
    </row>
    <row r="78" spans="1:12">
      <c r="C78" s="115" t="s">
        <v>206</v>
      </c>
      <c r="D78" s="7" t="s">
        <v>205</v>
      </c>
      <c r="E78" s="115"/>
      <c r="G78" s="4"/>
    </row>
    <row r="79" spans="1:12">
      <c r="C79" s="115"/>
      <c r="D79" s="3"/>
      <c r="G79" s="4"/>
    </row>
    <row r="80" spans="1:12">
      <c r="A80">
        <v>3</v>
      </c>
      <c r="B80" s="117" t="s">
        <v>485</v>
      </c>
      <c r="D80" s="3"/>
      <c r="G80" s="4"/>
    </row>
    <row r="81" spans="1:7" ht="60">
      <c r="B81" s="3" t="s">
        <v>208</v>
      </c>
      <c r="C81" s="1"/>
      <c r="D81" s="114" t="s">
        <v>203</v>
      </c>
      <c r="G81" s="4"/>
    </row>
    <row r="82" spans="1:7">
      <c r="C82" s="118" t="s">
        <v>481</v>
      </c>
      <c r="D82" s="7"/>
      <c r="E82" s="115"/>
      <c r="G82" s="4"/>
    </row>
    <row r="83" spans="1:7">
      <c r="C83" s="118" t="s">
        <v>482</v>
      </c>
      <c r="D83" s="7"/>
      <c r="E83" s="115"/>
      <c r="G83" s="4"/>
    </row>
    <row r="84" spans="1:7">
      <c r="C84" s="119" t="s">
        <v>483</v>
      </c>
      <c r="D84" s="7"/>
      <c r="E84" s="115"/>
      <c r="G84" s="4"/>
    </row>
    <row r="85" spans="1:7">
      <c r="C85" s="118" t="s">
        <v>212</v>
      </c>
      <c r="D85" s="7" t="s">
        <v>205</v>
      </c>
      <c r="E85" s="115"/>
      <c r="G85" s="4"/>
    </row>
    <row r="86" spans="1:7">
      <c r="C86" s="118" t="s">
        <v>213</v>
      </c>
      <c r="D86" s="7"/>
      <c r="E86" s="115"/>
      <c r="G86" s="4"/>
    </row>
    <row r="87" spans="1:7">
      <c r="B87" s="1"/>
      <c r="C87" s="118" t="s">
        <v>214</v>
      </c>
      <c r="D87" s="7"/>
      <c r="E87" s="115"/>
      <c r="G87" s="4"/>
    </row>
    <row r="88" spans="1:7" ht="90">
      <c r="B88" s="1"/>
      <c r="C88" s="302" t="s">
        <v>484</v>
      </c>
      <c r="D88" s="7"/>
      <c r="E88" s="303" t="s">
        <v>512</v>
      </c>
      <c r="G88" s="4"/>
    </row>
    <row r="89" spans="1:7" ht="48.75" customHeight="1">
      <c r="A89">
        <v>4</v>
      </c>
      <c r="B89" s="120" t="s">
        <v>215</v>
      </c>
      <c r="D89" s="114" t="s">
        <v>203</v>
      </c>
      <c r="G89" s="3"/>
    </row>
    <row r="90" spans="1:7">
      <c r="C90" s="115" t="s">
        <v>216</v>
      </c>
      <c r="D90" s="7" t="s">
        <v>205</v>
      </c>
      <c r="G90" s="121"/>
    </row>
    <row r="91" spans="1:7">
      <c r="C91" s="115" t="s">
        <v>217</v>
      </c>
      <c r="D91" s="7"/>
      <c r="G91" s="121"/>
    </row>
    <row r="92" spans="1:7">
      <c r="C92" s="115" t="s">
        <v>218</v>
      </c>
      <c r="D92" s="7"/>
      <c r="G92" s="121"/>
    </row>
    <row r="93" spans="1:7">
      <c r="C93" s="1"/>
      <c r="D93" s="122"/>
      <c r="G93" s="4"/>
    </row>
    <row r="94" spans="1:7">
      <c r="C94" s="1"/>
      <c r="D94" s="122"/>
      <c r="G94" s="4"/>
    </row>
    <row r="95" spans="1:7" ht="30">
      <c r="A95">
        <v>5</v>
      </c>
      <c r="B95" s="117" t="s">
        <v>219</v>
      </c>
      <c r="D95" s="114" t="s">
        <v>203</v>
      </c>
      <c r="G95" s="4"/>
    </row>
    <row r="96" spans="1:7" ht="30">
      <c r="B96" s="3" t="s">
        <v>220</v>
      </c>
      <c r="C96" s="200" t="s">
        <v>221</v>
      </c>
      <c r="D96" s="123"/>
      <c r="G96" s="4"/>
    </row>
    <row r="97" spans="1:13">
      <c r="C97" s="3" t="s">
        <v>223</v>
      </c>
      <c r="D97" s="7"/>
      <c r="E97" s="115"/>
      <c r="G97" s="4"/>
    </row>
    <row r="98" spans="1:13">
      <c r="C98" s="3" t="s">
        <v>222</v>
      </c>
      <c r="D98" s="7" t="s">
        <v>205</v>
      </c>
      <c r="E98" s="115"/>
      <c r="G98" s="4"/>
    </row>
    <row r="99" spans="1:13">
      <c r="C99" s="3" t="s">
        <v>320</v>
      </c>
      <c r="D99" s="7"/>
      <c r="E99" s="115"/>
      <c r="G99" s="4"/>
    </row>
    <row r="100" spans="1:13">
      <c r="C100" s="3" t="s">
        <v>321</v>
      </c>
      <c r="D100" s="7"/>
      <c r="E100" s="115"/>
      <c r="G100" s="4"/>
    </row>
    <row r="101" spans="1:13">
      <c r="D101" s="7"/>
      <c r="E101" s="115"/>
      <c r="G101" s="4"/>
    </row>
    <row r="102" spans="1:13" s="12" customFormat="1">
      <c r="D102" s="55" t="s">
        <v>224</v>
      </c>
      <c r="E102" s="272" t="s">
        <v>457</v>
      </c>
      <c r="F102" s="145"/>
      <c r="G102" s="24"/>
    </row>
    <row r="103" spans="1:13" ht="45">
      <c r="A103">
        <v>6</v>
      </c>
      <c r="B103" s="124" t="s">
        <v>225</v>
      </c>
      <c r="D103" s="7">
        <v>7</v>
      </c>
      <c r="E103" s="273">
        <f>D103</f>
        <v>7</v>
      </c>
      <c r="F103" s="304"/>
      <c r="G103" s="4"/>
    </row>
    <row r="104" spans="1:13" ht="45">
      <c r="B104" s="3"/>
      <c r="E104" s="305" t="s">
        <v>486</v>
      </c>
      <c r="G104" s="4"/>
    </row>
    <row r="105" spans="1:13">
      <c r="B105" s="1"/>
      <c r="D105" s="3"/>
      <c r="G105" s="4"/>
    </row>
    <row r="106" spans="1:13">
      <c r="A106">
        <v>7</v>
      </c>
      <c r="B106" s="1" t="s">
        <v>226</v>
      </c>
      <c r="D106" s="3"/>
      <c r="G106" s="4"/>
    </row>
    <row r="107" spans="1:13">
      <c r="D107" s="3"/>
      <c r="G107" s="4"/>
      <c r="H107" s="1" t="s">
        <v>39</v>
      </c>
      <c r="I107" t="s">
        <v>458</v>
      </c>
      <c r="J107" t="s">
        <v>459</v>
      </c>
      <c r="K107" t="s">
        <v>460</v>
      </c>
      <c r="L107" t="s">
        <v>461</v>
      </c>
      <c r="M107" t="s">
        <v>462</v>
      </c>
    </row>
    <row r="108" spans="1:13">
      <c r="D108" s="3"/>
      <c r="G108" s="4"/>
      <c r="I108" s="274">
        <f>E103-E112</f>
        <v>3</v>
      </c>
      <c r="J108" s="275">
        <f>I108-E111</f>
        <v>0</v>
      </c>
      <c r="K108" s="275">
        <f>J108-E113</f>
        <v>0</v>
      </c>
      <c r="L108">
        <f>K108-E114</f>
        <v>0</v>
      </c>
      <c r="M108">
        <f>L108-E115</f>
        <v>0</v>
      </c>
    </row>
    <row r="109" spans="1:13" ht="30">
      <c r="D109" s="305" t="s">
        <v>488</v>
      </c>
      <c r="E109" s="272" t="s">
        <v>457</v>
      </c>
      <c r="G109" s="4"/>
      <c r="H109" t="s">
        <v>463</v>
      </c>
      <c r="I109" s="233">
        <f>(E112-D112)/E103</f>
        <v>0</v>
      </c>
    </row>
    <row r="110" spans="1:13" ht="30">
      <c r="D110" s="114" t="s">
        <v>227</v>
      </c>
      <c r="E110" s="1" t="s">
        <v>39</v>
      </c>
      <c r="F110" s="1" t="s">
        <v>59</v>
      </c>
      <c r="G110" s="276" t="s">
        <v>60</v>
      </c>
      <c r="H110" t="s">
        <v>464</v>
      </c>
      <c r="I110" s="277">
        <f>1-I109</f>
        <v>1</v>
      </c>
    </row>
    <row r="111" spans="1:13">
      <c r="B111" s="125" t="s">
        <v>467</v>
      </c>
      <c r="D111" s="7">
        <v>3</v>
      </c>
      <c r="E111" s="278">
        <f>IF(D112&gt;=E112,D111,(IF(D111=0,0,IF(D111&gt;$I$108,$I$108,D111*I110))))</f>
        <v>3</v>
      </c>
      <c r="F111" s="278">
        <f>IF(D112&gt;=F112,D111,(IF(D111=0,0,IF(D111&gt;$I$112,$I$112,D111*I114))))</f>
        <v>3</v>
      </c>
      <c r="G111" s="278">
        <f>IF(D112&gt;=G112,D111,(IF(D111=0,0,IF(D111&gt;$I$116,$I$116,D111*I118))))</f>
        <v>3</v>
      </c>
      <c r="H111" s="1" t="s">
        <v>59</v>
      </c>
      <c r="I111" t="s">
        <v>458</v>
      </c>
      <c r="J111" t="s">
        <v>459</v>
      </c>
      <c r="K111" t="s">
        <v>460</v>
      </c>
      <c r="L111" t="s">
        <v>461</v>
      </c>
      <c r="M111" t="s">
        <v>462</v>
      </c>
    </row>
    <row r="112" spans="1:13">
      <c r="B112" s="126" t="s">
        <v>394</v>
      </c>
      <c r="C112" s="127"/>
      <c r="D112" s="128">
        <v>4</v>
      </c>
      <c r="E112" s="279">
        <f>IF(D112&gt;'Basic diet cal'!E95,D112,'Basic diet cal'!E95)</f>
        <v>4</v>
      </c>
      <c r="F112" s="279">
        <f>IF(D112&gt;'Basic diet cal'!F95,D112,'Basic diet cal'!F95)</f>
        <v>4</v>
      </c>
      <c r="G112" s="279">
        <f>IF(D112&gt;'Basic diet cal'!G95,D112,'Basic diet cal'!G95)</f>
        <v>4</v>
      </c>
      <c r="I112" s="280">
        <f>E103-F112</f>
        <v>3</v>
      </c>
      <c r="J112" s="281">
        <f>I112-F111</f>
        <v>0</v>
      </c>
      <c r="K112" s="281">
        <f>J112-F113</f>
        <v>0</v>
      </c>
      <c r="L112" s="281">
        <f>K112-F114</f>
        <v>0</v>
      </c>
      <c r="M112" s="281">
        <f>L112-F115</f>
        <v>0</v>
      </c>
    </row>
    <row r="113" spans="1:13">
      <c r="B113" s="118" t="s">
        <v>468</v>
      </c>
      <c r="D113" s="7">
        <v>0</v>
      </c>
      <c r="E113" s="278">
        <f>IF(D112&gt;=E112,D113,IF(D113=0,0,IF(D113&gt;$J$108,$J$108,D113*I110)))</f>
        <v>0</v>
      </c>
      <c r="F113" s="278">
        <f>IF(D112&gt;=F112,D113,IF(D113=0,0,IF(D113&gt;$J$112,$J$112,D113*I114)))</f>
        <v>0</v>
      </c>
      <c r="G113" s="278">
        <f>IF(D112&gt;=G112,D113,IF(D113=0,0,IF(D113&gt;$J$116,$J$116,D113*I118)))</f>
        <v>0</v>
      </c>
      <c r="H113" t="s">
        <v>463</v>
      </c>
      <c r="I113" s="233">
        <f>(F112-D112)/E103</f>
        <v>0</v>
      </c>
    </row>
    <row r="114" spans="1:13">
      <c r="B114" s="118" t="s">
        <v>487</v>
      </c>
      <c r="D114" s="7">
        <v>0</v>
      </c>
      <c r="E114" s="278">
        <f>IF(D112&gt;=E112,D114,IF(D114=0,0,IF(D114&gt;$K$108,$K$108,D114*I110)))</f>
        <v>0</v>
      </c>
      <c r="F114" s="278">
        <f>IF(D112&gt;=F112,D114,IF(D114=0,0,IF(D114&gt;$K$112,$K$112,D114*I114)))</f>
        <v>0</v>
      </c>
      <c r="G114" s="278">
        <f>IF(D112&gt;=G112,D114,IF(D114=0,0,IF(D114&gt;$K$116,$K$116,D114*I118)))</f>
        <v>0</v>
      </c>
      <c r="H114" t="s">
        <v>464</v>
      </c>
      <c r="I114" s="233">
        <f>1-I113</f>
        <v>1</v>
      </c>
    </row>
    <row r="115" spans="1:13">
      <c r="B115" s="119" t="s">
        <v>471</v>
      </c>
      <c r="D115" s="7">
        <v>0</v>
      </c>
      <c r="E115" s="278">
        <f>IF(D112&gt;=E112,D115,IF(D115=0,0,IF(D115&gt;$L$108,$L$108,D115*I110)))</f>
        <v>0</v>
      </c>
      <c r="F115" s="278">
        <f>IF(D112&gt;=F112,D115,IF(D115=0,0,IF(D115&gt;$L$112,$L$112,D115*I114)))</f>
        <v>0</v>
      </c>
      <c r="G115" s="278">
        <f>IF(D112&gt;=G112,D115,IF(D115=0,0,IF(D115&gt;$L$116,$L$116,D115*I118)))</f>
        <v>0</v>
      </c>
      <c r="H115" s="1" t="s">
        <v>60</v>
      </c>
      <c r="I115" t="s">
        <v>458</v>
      </c>
      <c r="J115" t="s">
        <v>459</v>
      </c>
      <c r="K115" t="s">
        <v>460</v>
      </c>
      <c r="L115" t="s">
        <v>461</v>
      </c>
      <c r="M115" t="s">
        <v>462</v>
      </c>
    </row>
    <row r="116" spans="1:13">
      <c r="B116" s="119" t="s">
        <v>470</v>
      </c>
      <c r="D116" s="7">
        <v>0</v>
      </c>
      <c r="E116" s="278">
        <f>IF(D112&gt;=E112,D116,IF(D116=0,0,IF(D116&gt;$M$108,$M$108,D116*I118)))</f>
        <v>0</v>
      </c>
      <c r="F116" s="278">
        <f>IF(D112&gt;=F112,D116,IF(D116=0,0,IF(D116&gt;$M$112,$M$112,D116*I118)))</f>
        <v>0</v>
      </c>
      <c r="G116" s="278">
        <f>IF(D112&gt;=G112,D116,IF(D116=0,0,IF(D116&gt;$M$116,$M$116,D116*I118)))</f>
        <v>0</v>
      </c>
      <c r="I116" s="280">
        <f>E103-G112</f>
        <v>3</v>
      </c>
      <c r="J116" s="281">
        <f>I116-G111</f>
        <v>0</v>
      </c>
      <c r="K116" s="281">
        <f>J116-G113</f>
        <v>0</v>
      </c>
      <c r="L116" s="281">
        <f>K116-G114</f>
        <v>0</v>
      </c>
      <c r="M116" s="281">
        <f>L116-G115</f>
        <v>0</v>
      </c>
    </row>
    <row r="117" spans="1:13">
      <c r="B117" s="129"/>
      <c r="C117" s="2"/>
      <c r="D117" s="275">
        <f>SUM(D111:D116)</f>
        <v>7</v>
      </c>
      <c r="E117" s="275">
        <f>SUM(E111:E116)</f>
        <v>7</v>
      </c>
      <c r="F117">
        <f t="shared" ref="F117:G117" si="0">SUM(F111:F116)</f>
        <v>7</v>
      </c>
      <c r="G117">
        <f t="shared" si="0"/>
        <v>7</v>
      </c>
      <c r="H117" t="s">
        <v>463</v>
      </c>
      <c r="I117" s="233">
        <f>(G112-D112)/E103</f>
        <v>0</v>
      </c>
    </row>
    <row r="118" spans="1:13">
      <c r="B118" s="129"/>
      <c r="C118" s="2"/>
      <c r="D118" s="3"/>
      <c r="E118" s="275"/>
      <c r="F118" s="275"/>
      <c r="G118" s="275"/>
      <c r="H118" t="s">
        <v>464</v>
      </c>
      <c r="I118" s="233">
        <f>1-I117</f>
        <v>1</v>
      </c>
    </row>
    <row r="119" spans="1:13">
      <c r="A119">
        <v>9</v>
      </c>
      <c r="B119" s="130" t="s">
        <v>489</v>
      </c>
      <c r="C119" s="131"/>
      <c r="D119" s="3"/>
      <c r="G119" s="4"/>
    </row>
    <row r="120" spans="1:13" ht="30">
      <c r="B120" s="306" t="s">
        <v>231</v>
      </c>
      <c r="C120" s="2"/>
      <c r="D120" s="114" t="s">
        <v>232</v>
      </c>
      <c r="G120" s="4"/>
    </row>
    <row r="121" spans="1:13">
      <c r="B121" s="126" t="s">
        <v>233</v>
      </c>
      <c r="C121" s="5"/>
      <c r="D121" s="362">
        <f t="shared" ref="D121:D126" si="1">IF(C121="yes", 100%,0)</f>
        <v>0</v>
      </c>
      <c r="G121" s="4"/>
    </row>
    <row r="122" spans="1:13">
      <c r="B122" s="118" t="s">
        <v>234</v>
      </c>
      <c r="C122" s="2"/>
      <c r="D122" s="362">
        <f t="shared" si="1"/>
        <v>0</v>
      </c>
      <c r="G122" s="4"/>
    </row>
    <row r="123" spans="1:13">
      <c r="B123" s="118" t="s">
        <v>235</v>
      </c>
      <c r="C123" s="2"/>
      <c r="D123" s="362">
        <f t="shared" si="1"/>
        <v>0</v>
      </c>
      <c r="G123" s="4"/>
    </row>
    <row r="124" spans="1:13">
      <c r="B124" s="118" t="s">
        <v>236</v>
      </c>
      <c r="C124" s="2"/>
      <c r="D124" s="362">
        <f t="shared" si="1"/>
        <v>0</v>
      </c>
      <c r="E124" s="3"/>
      <c r="F124" s="3"/>
      <c r="G124" s="4"/>
    </row>
    <row r="125" spans="1:13">
      <c r="B125" s="118" t="s">
        <v>238</v>
      </c>
      <c r="C125" s="2"/>
      <c r="D125" s="362">
        <f t="shared" si="1"/>
        <v>0</v>
      </c>
      <c r="E125" s="3"/>
      <c r="F125" s="3"/>
      <c r="G125" s="4"/>
    </row>
    <row r="126" spans="1:13">
      <c r="B126" s="118" t="s">
        <v>237</v>
      </c>
      <c r="C126" s="2"/>
      <c r="D126" s="362">
        <f t="shared" si="1"/>
        <v>0</v>
      </c>
      <c r="E126" s="3"/>
      <c r="F126" s="3"/>
      <c r="G126" s="4"/>
    </row>
    <row r="127" spans="1:13">
      <c r="B127" s="118"/>
      <c r="C127" s="132"/>
      <c r="D127" s="3"/>
      <c r="E127" s="3"/>
      <c r="F127" s="3"/>
      <c r="G127" s="4"/>
    </row>
    <row r="128" spans="1:13" ht="30">
      <c r="A128">
        <v>10</v>
      </c>
      <c r="B128" s="133" t="s">
        <v>495</v>
      </c>
      <c r="C128" s="113" t="s">
        <v>513</v>
      </c>
      <c r="D128" s="3"/>
      <c r="E128" s="3"/>
      <c r="F128" s="134"/>
      <c r="G128" s="4"/>
    </row>
    <row r="129" spans="2:7" ht="30">
      <c r="B129" s="136"/>
      <c r="C129" s="2"/>
      <c r="D129" s="114" t="s">
        <v>203</v>
      </c>
      <c r="E129" s="3"/>
      <c r="F129" s="3"/>
      <c r="G129" s="4"/>
    </row>
    <row r="130" spans="2:7">
      <c r="B130" s="34" t="s">
        <v>490</v>
      </c>
      <c r="D130" s="353" t="s">
        <v>205</v>
      </c>
      <c r="E130" s="3"/>
      <c r="F130" s="3"/>
      <c r="G130" s="4"/>
    </row>
    <row r="131" spans="2:7">
      <c r="B131" s="34" t="s">
        <v>491</v>
      </c>
      <c r="C131" s="2"/>
      <c r="D131" s="310"/>
      <c r="E131" s="3"/>
      <c r="F131" s="3"/>
      <c r="G131" s="4"/>
    </row>
    <row r="132" spans="2:7">
      <c r="B132" s="34" t="s">
        <v>492</v>
      </c>
      <c r="C132" s="2"/>
      <c r="D132" s="353"/>
      <c r="E132" s="3"/>
      <c r="F132" s="3"/>
      <c r="G132" s="4"/>
    </row>
    <row r="133" spans="2:7">
      <c r="B133" s="330" t="s">
        <v>494</v>
      </c>
      <c r="C133" s="2"/>
      <c r="D133" s="311"/>
      <c r="E133" s="3"/>
      <c r="F133" s="3"/>
      <c r="G133" s="4"/>
    </row>
    <row r="134" spans="2:7">
      <c r="B134" s="330" t="s">
        <v>493</v>
      </c>
      <c r="C134" s="2"/>
      <c r="D134" s="311"/>
      <c r="E134" s="3"/>
      <c r="F134" s="3"/>
      <c r="G134" s="4"/>
    </row>
    <row r="135" spans="2:7" s="138" customFormat="1">
      <c r="B135" s="139"/>
      <c r="C135" s="140"/>
      <c r="D135" s="139"/>
      <c r="E135" s="139"/>
      <c r="F135" s="139"/>
      <c r="G135" s="141"/>
    </row>
    <row r="136" spans="2:7" ht="15.75">
      <c r="B136" s="142" t="s">
        <v>242</v>
      </c>
      <c r="C136" s="2"/>
      <c r="D136" s="3"/>
      <c r="G136" s="4"/>
    </row>
    <row r="137" spans="2:7" s="12" customFormat="1" ht="15.75">
      <c r="B137" s="143"/>
      <c r="C137" s="51"/>
      <c r="D137" s="34"/>
      <c r="G137" s="24"/>
    </row>
    <row r="138" spans="2:7" ht="24.75">
      <c r="B138" s="36" t="s">
        <v>243</v>
      </c>
      <c r="C138" s="51" t="s">
        <v>86</v>
      </c>
      <c r="D138" s="34"/>
      <c r="E138" s="12"/>
      <c r="F138" s="12"/>
      <c r="G138" s="4"/>
    </row>
    <row r="139" spans="2:7">
      <c r="B139" s="12" t="s">
        <v>244</v>
      </c>
      <c r="C139" s="12"/>
      <c r="D139" s="343">
        <f>C55*'Basic diet cal'!$E$34*('Basic diet cal'!$E$22+'Basic diet cal'!$F$22)</f>
        <v>6</v>
      </c>
      <c r="E139" s="343">
        <f>D55*'Basic diet cal'!$E$34*('Basic diet cal'!$E$22+'Basic diet cal'!$F$22)</f>
        <v>5</v>
      </c>
      <c r="F139" s="343">
        <f>E55*'Basic diet cal'!$E$34*('Basic diet cal'!$E$22+'Basic diet cal'!$F$22)</f>
        <v>5</v>
      </c>
      <c r="G139" s="4"/>
    </row>
    <row r="140" spans="2:7">
      <c r="B140" s="12" t="s">
        <v>245</v>
      </c>
      <c r="C140" s="51"/>
      <c r="D140" s="343">
        <f>C55*'Basic diet cal'!$E$35*('Basic diet cal'!$E$22+'Basic diet cal'!$F$22)</f>
        <v>0</v>
      </c>
      <c r="E140" s="343">
        <f>D55*'Basic diet cal'!$E$35*('Basic diet cal'!$E$22+'Basic diet cal'!$F$22)</f>
        <v>0</v>
      </c>
      <c r="F140" s="343">
        <f>E55*'Basic diet cal'!$E$35*('Basic diet cal'!$E$22+'Basic diet cal'!$F$22)</f>
        <v>0</v>
      </c>
      <c r="G140" s="4"/>
    </row>
    <row r="141" spans="2:7">
      <c r="B141" s="12" t="s">
        <v>246</v>
      </c>
      <c r="C141" s="51"/>
      <c r="D141" s="343">
        <f>C55*'Basic diet cal'!$D$22</f>
        <v>0</v>
      </c>
      <c r="E141" s="343">
        <f>D55*'Basic diet cal'!$D$22</f>
        <v>0</v>
      </c>
      <c r="F141" s="343">
        <f>E55*'Basic diet cal'!$D$22</f>
        <v>0</v>
      </c>
      <c r="G141" s="4"/>
    </row>
    <row r="142" spans="2:7">
      <c r="B142" s="36" t="s">
        <v>247</v>
      </c>
      <c r="C142" s="51"/>
      <c r="D142" s="344"/>
      <c r="E142" s="345"/>
      <c r="F142" s="345"/>
      <c r="G142" s="4"/>
    </row>
    <row r="143" spans="2:7" ht="26.25">
      <c r="B143" s="12" t="s">
        <v>248</v>
      </c>
      <c r="C143" s="51" t="s">
        <v>249</v>
      </c>
      <c r="D143" s="344">
        <f>C58</f>
        <v>2</v>
      </c>
      <c r="E143" s="344">
        <f>D58</f>
        <v>1.5</v>
      </c>
      <c r="F143" s="344">
        <f>E58</f>
        <v>1</v>
      </c>
      <c r="G143" s="4"/>
    </row>
    <row r="144" spans="2:7">
      <c r="B144" s="283" t="s">
        <v>473</v>
      </c>
      <c r="C144" s="284"/>
      <c r="D144" s="346"/>
      <c r="E144" s="346"/>
      <c r="F144" s="346"/>
      <c r="G144" s="4"/>
    </row>
    <row r="145" spans="2:7">
      <c r="B145" s="285" t="s">
        <v>467</v>
      </c>
      <c r="C145" s="284"/>
      <c r="D145" s="346">
        <f t="shared" ref="D145:F150" si="2">E111</f>
        <v>3</v>
      </c>
      <c r="E145" s="346">
        <f t="shared" si="2"/>
        <v>3</v>
      </c>
      <c r="F145" s="346">
        <f t="shared" si="2"/>
        <v>3</v>
      </c>
      <c r="G145" s="4"/>
    </row>
    <row r="146" spans="2:7">
      <c r="B146" s="285" t="s">
        <v>394</v>
      </c>
      <c r="C146" s="284"/>
      <c r="D146" s="346">
        <f t="shared" si="2"/>
        <v>4</v>
      </c>
      <c r="E146" s="346">
        <f t="shared" si="2"/>
        <v>4</v>
      </c>
      <c r="F146" s="346">
        <f t="shared" si="2"/>
        <v>4</v>
      </c>
      <c r="G146" s="4"/>
    </row>
    <row r="147" spans="2:7">
      <c r="B147" s="285" t="s">
        <v>468</v>
      </c>
      <c r="C147" s="284"/>
      <c r="D147" s="346">
        <f t="shared" si="2"/>
        <v>0</v>
      </c>
      <c r="E147" s="346">
        <f t="shared" si="2"/>
        <v>0</v>
      </c>
      <c r="F147" s="346">
        <f t="shared" si="2"/>
        <v>0</v>
      </c>
      <c r="G147" s="4"/>
    </row>
    <row r="148" spans="2:7">
      <c r="B148" s="285" t="s">
        <v>469</v>
      </c>
      <c r="C148" s="284"/>
      <c r="D148" s="346">
        <f t="shared" si="2"/>
        <v>0</v>
      </c>
      <c r="E148" s="346">
        <f t="shared" si="2"/>
        <v>0</v>
      </c>
      <c r="F148" s="346">
        <f t="shared" si="2"/>
        <v>0</v>
      </c>
      <c r="G148" s="4"/>
    </row>
    <row r="149" spans="2:7">
      <c r="B149" s="285" t="s">
        <v>471</v>
      </c>
      <c r="C149" s="284"/>
      <c r="D149" s="346">
        <f t="shared" si="2"/>
        <v>0</v>
      </c>
      <c r="E149" s="346">
        <f t="shared" si="2"/>
        <v>0</v>
      </c>
      <c r="F149" s="346">
        <f t="shared" si="2"/>
        <v>0</v>
      </c>
      <c r="G149" s="4"/>
    </row>
    <row r="150" spans="2:7">
      <c r="B150" s="285" t="s">
        <v>470</v>
      </c>
      <c r="C150" s="284"/>
      <c r="D150" s="346">
        <f t="shared" si="2"/>
        <v>0</v>
      </c>
      <c r="E150" s="346">
        <f t="shared" si="2"/>
        <v>0</v>
      </c>
      <c r="F150" s="346">
        <f t="shared" si="2"/>
        <v>0</v>
      </c>
      <c r="G150" s="4"/>
    </row>
    <row r="151" spans="2:7">
      <c r="B151" s="285" t="s">
        <v>278</v>
      </c>
      <c r="C151" s="284"/>
      <c r="D151" s="347">
        <f>IF($C$71&lt;3,C62,C61)</f>
        <v>0</v>
      </c>
      <c r="E151" s="347">
        <f>IF($C$71&lt;3,D62,D61)</f>
        <v>10.5</v>
      </c>
      <c r="F151" s="347">
        <f>IF($C$71&lt;3,E62,E61)</f>
        <v>7</v>
      </c>
      <c r="G151" s="4"/>
    </row>
    <row r="152" spans="2:7">
      <c r="B152" s="286" t="s">
        <v>275</v>
      </c>
      <c r="C152" s="284"/>
      <c r="D152" s="347">
        <f>C59</f>
        <v>3</v>
      </c>
      <c r="E152" s="347">
        <f>D59</f>
        <v>4</v>
      </c>
      <c r="F152" s="347">
        <f>E59</f>
        <v>3</v>
      </c>
      <c r="G152" s="4"/>
    </row>
    <row r="153" spans="2:7">
      <c r="B153" s="12" t="s">
        <v>472</v>
      </c>
      <c r="C153" s="144" t="s">
        <v>250</v>
      </c>
      <c r="D153" s="344">
        <f>C61</f>
        <v>0</v>
      </c>
      <c r="E153" s="344">
        <f>D61</f>
        <v>0</v>
      </c>
      <c r="F153" s="344">
        <f>E61</f>
        <v>0</v>
      </c>
      <c r="G153" s="4"/>
    </row>
    <row r="154" spans="2:7">
      <c r="B154" s="36" t="s">
        <v>251</v>
      </c>
      <c r="C154" s="145" t="s">
        <v>98</v>
      </c>
      <c r="D154" s="348">
        <f t="shared" ref="D154:F158" si="3">C63</f>
        <v>0</v>
      </c>
      <c r="E154" s="348">
        <f t="shared" si="3"/>
        <v>0</v>
      </c>
      <c r="F154" s="348">
        <f t="shared" si="3"/>
        <v>0.5</v>
      </c>
      <c r="G154" s="4"/>
    </row>
    <row r="155" spans="2:7">
      <c r="B155" s="36" t="s">
        <v>252</v>
      </c>
      <c r="C155" s="51" t="s">
        <v>100</v>
      </c>
      <c r="D155" s="344">
        <f t="shared" si="3"/>
        <v>2</v>
      </c>
      <c r="E155" s="344">
        <f t="shared" si="3"/>
        <v>2.5</v>
      </c>
      <c r="F155" s="344">
        <f t="shared" si="3"/>
        <v>2.5</v>
      </c>
      <c r="G155" s="4"/>
    </row>
    <row r="156" spans="2:7">
      <c r="B156" s="36" t="s">
        <v>101</v>
      </c>
      <c r="C156" s="51" t="s">
        <v>250</v>
      </c>
      <c r="D156" s="344">
        <f t="shared" si="3"/>
        <v>4</v>
      </c>
      <c r="E156" s="344">
        <f t="shared" si="3"/>
        <v>3</v>
      </c>
      <c r="F156" s="344">
        <f t="shared" si="3"/>
        <v>3.5</v>
      </c>
      <c r="G156" s="4"/>
    </row>
    <row r="157" spans="2:7">
      <c r="B157" s="36" t="s">
        <v>102</v>
      </c>
      <c r="C157" s="51" t="s">
        <v>253</v>
      </c>
      <c r="D157" s="344">
        <f t="shared" si="3"/>
        <v>1.5</v>
      </c>
      <c r="E157" s="344">
        <f t="shared" si="3"/>
        <v>2</v>
      </c>
      <c r="F157" s="344">
        <f t="shared" si="3"/>
        <v>3</v>
      </c>
      <c r="G157" s="4"/>
    </row>
    <row r="158" spans="2:7">
      <c r="B158" s="36" t="s">
        <v>254</v>
      </c>
      <c r="C158" s="51" t="s">
        <v>104</v>
      </c>
      <c r="D158" s="344">
        <f t="shared" si="3"/>
        <v>6</v>
      </c>
      <c r="E158" s="344">
        <f t="shared" si="3"/>
        <v>5</v>
      </c>
      <c r="F158" s="344">
        <f t="shared" si="3"/>
        <v>6</v>
      </c>
      <c r="G158" s="4"/>
    </row>
    <row r="159" spans="2:7">
      <c r="B159" s="36"/>
      <c r="C159" s="51"/>
      <c r="D159" s="144"/>
      <c r="E159" s="146"/>
      <c r="F159" s="146"/>
      <c r="G159" s="4"/>
    </row>
    <row r="160" spans="2:7">
      <c r="B160" s="12"/>
      <c r="C160" s="51"/>
      <c r="D160" s="34"/>
      <c r="E160" s="12"/>
      <c r="F160" s="12"/>
      <c r="G160" s="4"/>
    </row>
    <row r="161" spans="2:12" s="12" customFormat="1">
      <c r="C161" s="51"/>
      <c r="D161" s="34"/>
      <c r="G161" s="24"/>
    </row>
    <row r="162" spans="2:12" ht="15.75">
      <c r="B162" s="147" t="s">
        <v>255</v>
      </c>
      <c r="G162" s="4"/>
      <c r="J162" s="148"/>
      <c r="K162" s="148"/>
      <c r="L162" s="148"/>
    </row>
    <row r="163" spans="2:12" ht="15.75">
      <c r="B163" s="149" t="s">
        <v>256</v>
      </c>
      <c r="G163" s="4"/>
      <c r="J163" s="148"/>
      <c r="K163" s="148"/>
      <c r="L163" s="148"/>
    </row>
    <row r="164" spans="2:12" s="12" customFormat="1" ht="15.75">
      <c r="B164" s="150" t="s">
        <v>499</v>
      </c>
      <c r="E164" s="150" t="s">
        <v>500</v>
      </c>
      <c r="G164" s="24"/>
      <c r="J164" s="148"/>
      <c r="K164" s="148"/>
      <c r="L164" s="148"/>
    </row>
    <row r="165" spans="2:12" s="12" customFormat="1">
      <c r="B165" s="111" t="s">
        <v>519</v>
      </c>
      <c r="C165" s="36"/>
      <c r="D165" s="356" t="s">
        <v>520</v>
      </c>
      <c r="E165" s="12">
        <v>0</v>
      </c>
      <c r="G165" s="24"/>
      <c r="J165" s="148"/>
      <c r="K165" s="148"/>
      <c r="L165" s="148"/>
    </row>
    <row r="166" spans="2:12" s="12" customFormat="1">
      <c r="B166" s="8" t="s">
        <v>258</v>
      </c>
      <c r="C166" s="8" t="s">
        <v>259</v>
      </c>
      <c r="D166" s="8"/>
      <c r="E166" s="8" t="s">
        <v>259</v>
      </c>
      <c r="G166" s="24"/>
      <c r="J166" s="148"/>
      <c r="K166" s="148"/>
      <c r="L166" s="148"/>
    </row>
    <row r="167" spans="2:12" s="12" customFormat="1" ht="15.75">
      <c r="B167" s="151" t="s">
        <v>260</v>
      </c>
      <c r="C167" s="8" t="s">
        <v>261</v>
      </c>
      <c r="D167" s="8" t="s">
        <v>205</v>
      </c>
      <c r="E167" s="8" t="s">
        <v>261</v>
      </c>
      <c r="G167" s="24"/>
      <c r="J167" s="148"/>
      <c r="K167" s="148"/>
      <c r="L167" s="148"/>
    </row>
    <row r="168" spans="2:12" s="12" customFormat="1">
      <c r="B168" s="36" t="s">
        <v>262</v>
      </c>
      <c r="C168" s="36" t="s">
        <v>263</v>
      </c>
      <c r="E168" s="36" t="s">
        <v>263</v>
      </c>
      <c r="G168" s="24"/>
      <c r="J168" s="148"/>
      <c r="K168" s="148"/>
      <c r="L168" s="148"/>
    </row>
    <row r="169" spans="2:12" s="12" customFormat="1" ht="15.75">
      <c r="B169" s="149" t="s">
        <v>99</v>
      </c>
      <c r="G169" s="24"/>
      <c r="J169" s="148"/>
      <c r="K169" s="148"/>
      <c r="L169" s="148"/>
    </row>
    <row r="170" spans="2:12" s="12" customFormat="1" ht="15.75">
      <c r="B170" s="151" t="s">
        <v>258</v>
      </c>
      <c r="C170" s="8" t="s">
        <v>264</v>
      </c>
      <c r="D170" s="8" t="s">
        <v>205</v>
      </c>
      <c r="E170" s="8" t="s">
        <v>501</v>
      </c>
      <c r="G170" s="24"/>
      <c r="J170" s="148"/>
      <c r="K170" s="148"/>
      <c r="L170" s="148"/>
    </row>
    <row r="171" spans="2:12" s="12" customFormat="1" ht="15.75">
      <c r="B171" s="151" t="s">
        <v>260</v>
      </c>
      <c r="C171" s="8" t="s">
        <v>265</v>
      </c>
      <c r="D171" s="8"/>
      <c r="E171" s="8" t="s">
        <v>506</v>
      </c>
      <c r="G171" s="24"/>
      <c r="J171" s="148"/>
      <c r="K171" s="148"/>
      <c r="L171" s="148"/>
    </row>
    <row r="172" spans="2:12" s="12" customFormat="1" ht="15.75">
      <c r="B172" s="149" t="s">
        <v>266</v>
      </c>
      <c r="G172" s="24"/>
      <c r="J172" s="148"/>
      <c r="K172" s="148"/>
      <c r="L172" s="148"/>
    </row>
    <row r="173" spans="2:12" s="12" customFormat="1" ht="15.75">
      <c r="B173" s="151" t="s">
        <v>258</v>
      </c>
      <c r="C173" s="8" t="s">
        <v>267</v>
      </c>
      <c r="D173" s="8"/>
      <c r="E173" s="8"/>
      <c r="G173" s="24"/>
      <c r="J173" s="148"/>
      <c r="K173" s="148"/>
      <c r="L173" s="148"/>
    </row>
    <row r="174" spans="2:12" s="12" customFormat="1" ht="15.75">
      <c r="B174" s="151" t="s">
        <v>260</v>
      </c>
      <c r="C174" s="8" t="s">
        <v>265</v>
      </c>
      <c r="D174" s="8" t="s">
        <v>205</v>
      </c>
      <c r="E174" s="8"/>
      <c r="G174" s="24"/>
      <c r="J174" s="148"/>
      <c r="K174" s="148"/>
      <c r="L174" s="148"/>
    </row>
    <row r="175" spans="2:12" s="12" customFormat="1" ht="15.75">
      <c r="B175" s="150" t="s">
        <v>102</v>
      </c>
      <c r="C175" s="12" t="s">
        <v>264</v>
      </c>
      <c r="G175" s="24"/>
      <c r="J175" s="148"/>
      <c r="K175" s="148"/>
      <c r="L175" s="148"/>
    </row>
    <row r="176" spans="2:12" s="12" customFormat="1" ht="15.75">
      <c r="B176" s="150" t="s">
        <v>251</v>
      </c>
      <c r="C176" s="12" t="s">
        <v>268</v>
      </c>
      <c r="G176" s="24"/>
      <c r="J176" s="148"/>
      <c r="K176" s="148"/>
      <c r="L176" s="148"/>
    </row>
    <row r="177" spans="2:12" s="12" customFormat="1" ht="15.75">
      <c r="B177" s="150"/>
      <c r="G177" s="24"/>
      <c r="J177" s="148"/>
      <c r="K177" s="148"/>
      <c r="L177" s="148"/>
    </row>
    <row r="178" spans="2:12" s="12" customFormat="1" ht="15.75">
      <c r="B178" s="150" t="s">
        <v>269</v>
      </c>
      <c r="C178" s="12" t="s">
        <v>270</v>
      </c>
      <c r="G178" s="24"/>
      <c r="J178" s="148"/>
      <c r="K178" s="148"/>
      <c r="L178" s="148"/>
    </row>
    <row r="179" spans="2:12" s="12" customFormat="1" ht="15.75">
      <c r="B179" s="150"/>
      <c r="G179" s="24"/>
      <c r="J179" s="148"/>
      <c r="K179" s="148"/>
      <c r="L179" s="148"/>
    </row>
    <row r="180" spans="2:12" s="12" customFormat="1" ht="15.75">
      <c r="B180" s="152" t="s">
        <v>271</v>
      </c>
      <c r="C180" s="153"/>
      <c r="D180" s="153" t="s">
        <v>502</v>
      </c>
      <c r="E180" s="153"/>
      <c r="F180" s="153"/>
      <c r="G180" s="323" t="s">
        <v>502</v>
      </c>
      <c r="H180" s="323"/>
      <c r="I180" s="323"/>
      <c r="J180" s="148"/>
      <c r="K180" s="148"/>
      <c r="L180" s="148"/>
    </row>
    <row r="181" spans="2:12">
      <c r="B181" s="154" t="s">
        <v>272</v>
      </c>
      <c r="C181" s="155"/>
      <c r="D181" s="156"/>
      <c r="E181" s="153"/>
      <c r="F181" s="153"/>
      <c r="G181" s="324" t="s">
        <v>505</v>
      </c>
      <c r="H181" s="323"/>
      <c r="I181" s="323"/>
      <c r="J181" s="154" t="s">
        <v>272</v>
      </c>
      <c r="K181" s="148"/>
      <c r="L181" s="148"/>
    </row>
    <row r="182" spans="2:12">
      <c r="B182" s="157" t="s">
        <v>257</v>
      </c>
      <c r="C182" s="155"/>
      <c r="D182" s="351">
        <f>D141</f>
        <v>0</v>
      </c>
      <c r="E182" s="351">
        <f>E141</f>
        <v>0</v>
      </c>
      <c r="F182" s="351">
        <f>F141</f>
        <v>0</v>
      </c>
      <c r="G182" s="325" t="s">
        <v>503</v>
      </c>
      <c r="H182" s="323"/>
      <c r="I182" s="323"/>
      <c r="J182" s="157" t="s">
        <v>257</v>
      </c>
    </row>
    <row r="183" spans="2:12">
      <c r="B183" s="157" t="s">
        <v>273</v>
      </c>
      <c r="C183" s="155"/>
      <c r="D183" s="351">
        <f>IF($D$170="yes",D155/2,D155/3)</f>
        <v>1</v>
      </c>
      <c r="E183" s="351">
        <f t="shared" ref="E183:F183" si="4">IF($D$170="yes",E155/2,E155/3)</f>
        <v>1.25</v>
      </c>
      <c r="F183" s="351">
        <f t="shared" si="4"/>
        <v>1.25</v>
      </c>
      <c r="G183" s="354">
        <f>D183</f>
        <v>1</v>
      </c>
      <c r="H183" s="354">
        <f t="shared" ref="H183:I184" si="5">E183</f>
        <v>1.25</v>
      </c>
      <c r="I183" s="354">
        <f t="shared" si="5"/>
        <v>1.25</v>
      </c>
      <c r="J183" s="157" t="s">
        <v>273</v>
      </c>
    </row>
    <row r="184" spans="2:12">
      <c r="B184" s="157" t="s">
        <v>102</v>
      </c>
      <c r="C184" s="155"/>
      <c r="D184" s="351">
        <f>D157/2</f>
        <v>0.75</v>
      </c>
      <c r="E184" s="351">
        <f t="shared" ref="E184:F184" si="6">E157/2</f>
        <v>1</v>
      </c>
      <c r="F184" s="351">
        <f t="shared" si="6"/>
        <v>1.5</v>
      </c>
      <c r="G184" s="354">
        <f>D184</f>
        <v>0.75</v>
      </c>
      <c r="H184" s="354">
        <f t="shared" si="5"/>
        <v>1</v>
      </c>
      <c r="I184" s="354">
        <f t="shared" si="5"/>
        <v>1.5</v>
      </c>
      <c r="J184" s="157" t="s">
        <v>102</v>
      </c>
    </row>
    <row r="185" spans="2:12">
      <c r="B185" s="157" t="s">
        <v>274</v>
      </c>
      <c r="C185" s="155"/>
      <c r="D185" s="351">
        <f>IF($D$174="yes",D156/3,0)</f>
        <v>1.3333333333333333</v>
      </c>
      <c r="E185" s="351">
        <f>IF($D$174="yes",E156/3,0)</f>
        <v>1</v>
      </c>
      <c r="F185" s="351">
        <f>IF($D$174="yes",F156/3,0)</f>
        <v>1.1666666666666667</v>
      </c>
      <c r="G185" s="354" t="s">
        <v>504</v>
      </c>
      <c r="H185" s="355"/>
      <c r="I185" s="355"/>
      <c r="J185" s="157" t="s">
        <v>274</v>
      </c>
    </row>
    <row r="186" spans="2:12" ht="30">
      <c r="B186" s="157" t="s">
        <v>275</v>
      </c>
      <c r="C186" s="155"/>
      <c r="D186" s="156" t="str">
        <f>D152&amp; "  "&amp;"per week"</f>
        <v>3  per week</v>
      </c>
      <c r="E186" s="156" t="str">
        <f>E152&amp; "  "&amp;"per week"</f>
        <v>4  per week</v>
      </c>
      <c r="F186" s="156" t="str">
        <f>F152&amp; "  "&amp;"per week" &amp; " or egg whites only"</f>
        <v>3  per week or egg whites only</v>
      </c>
      <c r="G186" s="354" t="s">
        <v>504</v>
      </c>
      <c r="H186" s="355"/>
      <c r="I186" s="355"/>
      <c r="J186" s="157" t="s">
        <v>275</v>
      </c>
    </row>
    <row r="187" spans="2:12">
      <c r="B187" s="154" t="s">
        <v>276</v>
      </c>
      <c r="C187" s="155"/>
      <c r="D187" s="156"/>
      <c r="E187" s="156"/>
      <c r="F187" s="156"/>
      <c r="G187" s="354"/>
      <c r="H187" s="355"/>
      <c r="I187" s="355"/>
      <c r="J187" s="154" t="s">
        <v>276</v>
      </c>
    </row>
    <row r="188" spans="2:12">
      <c r="B188" s="157" t="s">
        <v>244</v>
      </c>
      <c r="C188" s="155"/>
      <c r="D188" s="351">
        <f>IF($D$166="yes",D139/2,D139)</f>
        <v>6</v>
      </c>
      <c r="E188" s="351">
        <f>IF($D$166="yes",E139/2,E139)</f>
        <v>5</v>
      </c>
      <c r="F188" s="351">
        <f>IF($D$166="yes",F139/2,F139)</f>
        <v>5</v>
      </c>
      <c r="G188" s="354">
        <f>D188</f>
        <v>6</v>
      </c>
      <c r="H188" s="354">
        <f t="shared" ref="H188:I190" si="7">E188</f>
        <v>5</v>
      </c>
      <c r="I188" s="354">
        <f t="shared" si="7"/>
        <v>5</v>
      </c>
      <c r="J188" s="157" t="s">
        <v>244</v>
      </c>
    </row>
    <row r="189" spans="2:12">
      <c r="B189" s="157" t="s">
        <v>245</v>
      </c>
      <c r="C189" s="155"/>
      <c r="D189" s="351">
        <f>IF($D$166="yes",D140/2,0)</f>
        <v>0</v>
      </c>
      <c r="E189" s="351">
        <f>IF($D$166="yes",E140/2,0)</f>
        <v>0</v>
      </c>
      <c r="F189" s="351">
        <f>IF($D$166="yes",F140/2,0)</f>
        <v>0</v>
      </c>
      <c r="G189" s="354">
        <f>D189</f>
        <v>0</v>
      </c>
      <c r="H189" s="354">
        <f t="shared" si="7"/>
        <v>0</v>
      </c>
      <c r="I189" s="354">
        <f t="shared" si="7"/>
        <v>0</v>
      </c>
      <c r="J189" s="157" t="s">
        <v>245</v>
      </c>
    </row>
    <row r="190" spans="2:12">
      <c r="B190" s="157" t="s">
        <v>277</v>
      </c>
      <c r="C190" s="155"/>
      <c r="D190" s="351">
        <f>D143/2</f>
        <v>1</v>
      </c>
      <c r="E190" s="351">
        <f>E143/2</f>
        <v>0.75</v>
      </c>
      <c r="F190" s="351">
        <f>F143/2</f>
        <v>0.5</v>
      </c>
      <c r="G190" s="354">
        <f>D190</f>
        <v>1</v>
      </c>
      <c r="H190" s="354">
        <f t="shared" si="7"/>
        <v>0.75</v>
      </c>
      <c r="I190" s="354">
        <f t="shared" si="7"/>
        <v>0.5</v>
      </c>
      <c r="J190" s="157" t="s">
        <v>277</v>
      </c>
    </row>
    <row r="191" spans="2:12">
      <c r="B191" s="157" t="s">
        <v>274</v>
      </c>
      <c r="C191" s="155"/>
      <c r="D191" s="351">
        <f>IF($D$173="yes",D156/2,D156/3)</f>
        <v>1.3333333333333333</v>
      </c>
      <c r="E191" s="351">
        <f t="shared" ref="E191:F191" si="8">IF($D$173="yes",E156/2,E156/3)</f>
        <v>1</v>
      </c>
      <c r="F191" s="351">
        <f t="shared" si="8"/>
        <v>1.1666666666666667</v>
      </c>
      <c r="G191" s="354">
        <f>D156/2</f>
        <v>2</v>
      </c>
      <c r="H191" s="354">
        <f t="shared" ref="H191:I191" si="9">E156/2</f>
        <v>1.5</v>
      </c>
      <c r="I191" s="354">
        <f t="shared" si="9"/>
        <v>1.75</v>
      </c>
      <c r="J191" s="157" t="s">
        <v>274</v>
      </c>
      <c r="L191" t="s">
        <v>521</v>
      </c>
    </row>
    <row r="192" spans="2:12">
      <c r="B192" s="157" t="s">
        <v>252</v>
      </c>
      <c r="C192" s="155"/>
      <c r="D192" s="351">
        <f>IF($D$170="yes",0,D155/3)</f>
        <v>0</v>
      </c>
      <c r="E192" s="351">
        <f t="shared" ref="E192:F192" si="10">IF($D$170="yes",0,E155/3)</f>
        <v>0</v>
      </c>
      <c r="F192" s="351">
        <f t="shared" si="10"/>
        <v>0</v>
      </c>
      <c r="G192" s="354">
        <f>D192</f>
        <v>0</v>
      </c>
      <c r="H192" s="354">
        <f t="shared" ref="H192:I192" si="11">E192</f>
        <v>0</v>
      </c>
      <c r="I192" s="354">
        <f t="shared" si="11"/>
        <v>0</v>
      </c>
      <c r="J192" s="157" t="s">
        <v>252</v>
      </c>
      <c r="L192" t="s">
        <v>522</v>
      </c>
    </row>
    <row r="193" spans="2:10">
      <c r="B193" s="154" t="s">
        <v>268</v>
      </c>
      <c r="C193" s="155"/>
      <c r="D193" s="156"/>
      <c r="E193" s="156"/>
      <c r="F193" s="156"/>
      <c r="G193" s="354"/>
      <c r="H193" s="354"/>
      <c r="I193" s="354"/>
      <c r="J193" s="154" t="s">
        <v>268</v>
      </c>
    </row>
    <row r="194" spans="2:10">
      <c r="B194" s="157" t="s">
        <v>251</v>
      </c>
      <c r="C194" s="155"/>
      <c r="D194" s="351">
        <f>D154</f>
        <v>0</v>
      </c>
      <c r="E194" s="351">
        <f t="shared" ref="E194:F194" si="12">E154</f>
        <v>0</v>
      </c>
      <c r="F194" s="351">
        <f t="shared" si="12"/>
        <v>0.5</v>
      </c>
      <c r="G194" s="354">
        <f>D194</f>
        <v>0</v>
      </c>
      <c r="H194" s="354">
        <f t="shared" ref="H194:I194" si="13">E194</f>
        <v>0</v>
      </c>
      <c r="I194" s="354">
        <f t="shared" si="13"/>
        <v>0.5</v>
      </c>
      <c r="J194" s="157" t="s">
        <v>251</v>
      </c>
    </row>
    <row r="195" spans="2:10">
      <c r="B195" s="157" t="s">
        <v>102</v>
      </c>
      <c r="C195" s="155"/>
      <c r="D195" s="351">
        <f>D184</f>
        <v>0.75</v>
      </c>
      <c r="E195" s="351">
        <f t="shared" ref="E195:F195" si="14">E184</f>
        <v>1</v>
      </c>
      <c r="F195" s="351">
        <f t="shared" si="14"/>
        <v>1.5</v>
      </c>
      <c r="G195" s="354">
        <f>G184</f>
        <v>0.75</v>
      </c>
      <c r="H195" s="354">
        <f t="shared" ref="H195:I195" si="15">H184</f>
        <v>1</v>
      </c>
      <c r="I195" s="354">
        <f t="shared" si="15"/>
        <v>1.5</v>
      </c>
      <c r="J195" s="157" t="s">
        <v>102</v>
      </c>
    </row>
    <row r="196" spans="2:10">
      <c r="B196" s="157" t="s">
        <v>279</v>
      </c>
      <c r="C196" s="155"/>
      <c r="D196" s="351">
        <f>IF($D$170="yes",D155/2,0)</f>
        <v>1</v>
      </c>
      <c r="E196" s="351">
        <f t="shared" ref="E196:F196" si="16">IF($D$170="yes",E155/2,0)</f>
        <v>1.25</v>
      </c>
      <c r="F196" s="351">
        <f t="shared" si="16"/>
        <v>1.25</v>
      </c>
      <c r="G196" s="354">
        <f>D196</f>
        <v>1</v>
      </c>
      <c r="H196" s="354">
        <f t="shared" ref="H196:I196" si="17">E196</f>
        <v>1.25</v>
      </c>
      <c r="I196" s="354">
        <f t="shared" si="17"/>
        <v>1.25</v>
      </c>
      <c r="J196" s="157" t="s">
        <v>279</v>
      </c>
    </row>
    <row r="197" spans="2:10">
      <c r="B197" s="154" t="s">
        <v>280</v>
      </c>
      <c r="C197" s="155"/>
      <c r="D197" s="351"/>
      <c r="E197" s="351"/>
      <c r="F197" s="351"/>
      <c r="G197" s="354"/>
      <c r="H197" s="354"/>
      <c r="I197" s="354"/>
      <c r="J197" s="154" t="s">
        <v>280</v>
      </c>
    </row>
    <row r="198" spans="2:10">
      <c r="B198" s="157" t="s">
        <v>244</v>
      </c>
      <c r="C198" s="155"/>
      <c r="D198" s="351">
        <f>IF($D$166="yes",D139/2,0)</f>
        <v>0</v>
      </c>
      <c r="E198" s="351">
        <f>IF($D$166="yes",E139/2,0)</f>
        <v>0</v>
      </c>
      <c r="F198" s="351">
        <f>IF($D$166="yes",F139/2,0)</f>
        <v>0</v>
      </c>
      <c r="G198" s="354">
        <f>D198</f>
        <v>0</v>
      </c>
      <c r="H198" s="354">
        <f t="shared" ref="H198:I200" si="18">E198</f>
        <v>0</v>
      </c>
      <c r="I198" s="354">
        <f t="shared" si="18"/>
        <v>0</v>
      </c>
      <c r="J198" s="157" t="s">
        <v>244</v>
      </c>
    </row>
    <row r="199" spans="2:10">
      <c r="B199" s="157" t="s">
        <v>245</v>
      </c>
      <c r="C199" s="155"/>
      <c r="D199" s="351">
        <f>IF($D$166="yes",D140/2,D140)</f>
        <v>0</v>
      </c>
      <c r="E199" s="351">
        <f>IF($D$166="yes",E140/2,E140)</f>
        <v>0</v>
      </c>
      <c r="F199" s="351">
        <f>IF($D$166="yes",F140/2,F140)</f>
        <v>0</v>
      </c>
      <c r="G199" s="354">
        <f>D199</f>
        <v>0</v>
      </c>
      <c r="H199" s="354">
        <f t="shared" si="18"/>
        <v>0</v>
      </c>
      <c r="I199" s="354">
        <f t="shared" si="18"/>
        <v>0</v>
      </c>
      <c r="J199" s="157" t="s">
        <v>245</v>
      </c>
    </row>
    <row r="200" spans="2:10">
      <c r="B200" s="157" t="s">
        <v>277</v>
      </c>
      <c r="C200" s="155"/>
      <c r="D200" s="351">
        <f t="shared" ref="D200:F200" si="19">D190</f>
        <v>1</v>
      </c>
      <c r="E200" s="351">
        <f t="shared" si="19"/>
        <v>0.75</v>
      </c>
      <c r="F200" s="351">
        <f t="shared" si="19"/>
        <v>0.5</v>
      </c>
      <c r="G200" s="354">
        <f>D200</f>
        <v>1</v>
      </c>
      <c r="H200" s="354">
        <f t="shared" si="18"/>
        <v>0.75</v>
      </c>
      <c r="I200" s="354">
        <f t="shared" si="18"/>
        <v>0.5</v>
      </c>
      <c r="J200" s="157" t="s">
        <v>277</v>
      </c>
    </row>
    <row r="201" spans="2:10">
      <c r="B201" s="157" t="s">
        <v>274</v>
      </c>
      <c r="C201" s="155"/>
      <c r="D201" s="351">
        <f>IF($D$173="yes",D156/2,D156/3)</f>
        <v>1.3333333333333333</v>
      </c>
      <c r="E201" s="351">
        <f t="shared" ref="E201:F201" si="20">IF($D$173="yes",E156/2,E156/3)</f>
        <v>1</v>
      </c>
      <c r="F201" s="351">
        <f t="shared" si="20"/>
        <v>1.1666666666666667</v>
      </c>
      <c r="G201" s="354">
        <f>G191</f>
        <v>2</v>
      </c>
      <c r="H201" s="354">
        <f t="shared" ref="H201:I201" si="21">H191</f>
        <v>1.5</v>
      </c>
      <c r="I201" s="354">
        <f t="shared" si="21"/>
        <v>1.75</v>
      </c>
      <c r="J201" s="157" t="s">
        <v>274</v>
      </c>
    </row>
    <row r="202" spans="2:10">
      <c r="B202" s="157" t="s">
        <v>273</v>
      </c>
      <c r="C202" s="155"/>
      <c r="D202" s="351">
        <f>IF($D$170="yes",0,D155/3)</f>
        <v>0</v>
      </c>
      <c r="E202" s="351">
        <f t="shared" ref="E202:F202" si="22">IF($D$170="yes",0,E155/3)</f>
        <v>0</v>
      </c>
      <c r="F202" s="351">
        <f t="shared" si="22"/>
        <v>0</v>
      </c>
      <c r="G202" s="354">
        <f>D202</f>
        <v>0</v>
      </c>
      <c r="H202" s="354">
        <f t="shared" ref="H202:I202" si="23">E202</f>
        <v>0</v>
      </c>
      <c r="I202" s="354">
        <f t="shared" si="23"/>
        <v>0</v>
      </c>
      <c r="J202" s="157" t="s">
        <v>273</v>
      </c>
    </row>
    <row r="203" spans="2:10">
      <c r="B203" s="154"/>
      <c r="C203" s="153"/>
      <c r="D203" s="352"/>
      <c r="E203" s="352"/>
      <c r="F203" s="352"/>
      <c r="G203" s="354"/>
      <c r="H203" s="355"/>
      <c r="I203" s="355"/>
      <c r="J203" s="154"/>
    </row>
    <row r="204" spans="2:10" s="12" customFormat="1">
      <c r="B204" s="154"/>
      <c r="C204" s="153"/>
      <c r="D204" s="158"/>
      <c r="E204" s="158"/>
      <c r="F204" s="158"/>
      <c r="G204" s="354"/>
      <c r="H204" s="355"/>
      <c r="I204" s="355"/>
      <c r="J204" s="154"/>
    </row>
    <row r="205" spans="2:10" s="12" customFormat="1">
      <c r="B205" s="54"/>
      <c r="D205" s="159"/>
      <c r="E205" s="159"/>
      <c r="F205" s="159"/>
      <c r="G205" s="24"/>
    </row>
  </sheetData>
  <mergeCells count="1">
    <mergeCell ref="C53:E53"/>
  </mergeCells>
  <pageMargins left="0.7" right="0.7" top="0.75" bottom="0.75" header="0.3" footer="0.3"/>
  <ignoredErrors>
    <ignoredError sqref="G191:I191 G195:I195 G201:I20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AG88"/>
  <sheetViews>
    <sheetView topLeftCell="O64" workbookViewId="0">
      <selection activeCell="AE78" sqref="AE78"/>
    </sheetView>
  </sheetViews>
  <sheetFormatPr defaultRowHeight="15"/>
  <cols>
    <col min="1" max="1" width="24.140625" customWidth="1"/>
  </cols>
  <sheetData>
    <row r="1" spans="1:33">
      <c r="N1" s="12"/>
      <c r="O1" s="12"/>
    </row>
    <row r="2" spans="1:33">
      <c r="N2" s="12"/>
      <c r="O2" s="12"/>
    </row>
    <row r="3" spans="1:33">
      <c r="N3" s="338"/>
      <c r="O3" s="338"/>
    </row>
    <row r="4" spans="1:33">
      <c r="N4" s="12"/>
      <c r="O4" s="12"/>
    </row>
    <row r="5" spans="1:33">
      <c r="A5" s="40" t="s">
        <v>39</v>
      </c>
      <c r="B5" s="40">
        <v>1000</v>
      </c>
      <c r="C5" s="40">
        <v>1200</v>
      </c>
      <c r="D5" s="40">
        <v>1400</v>
      </c>
      <c r="E5" s="40">
        <v>1600</v>
      </c>
      <c r="F5" s="40">
        <v>1800</v>
      </c>
      <c r="G5" s="40">
        <v>2000</v>
      </c>
      <c r="H5" s="40">
        <v>2200</v>
      </c>
      <c r="I5" s="40">
        <v>2400</v>
      </c>
      <c r="J5" s="40">
        <v>2600</v>
      </c>
      <c r="K5" s="40">
        <v>2800</v>
      </c>
      <c r="L5" s="40">
        <v>3000</v>
      </c>
      <c r="M5" s="40">
        <v>3200</v>
      </c>
      <c r="N5" s="36"/>
      <c r="O5" s="36"/>
      <c r="P5" s="36"/>
      <c r="Q5" s="36"/>
      <c r="R5" s="12"/>
      <c r="S5" s="12"/>
      <c r="T5" s="12"/>
      <c r="U5" s="12"/>
      <c r="V5" s="40">
        <v>1000</v>
      </c>
      <c r="W5" s="40">
        <v>1200</v>
      </c>
      <c r="X5" s="40">
        <v>1400</v>
      </c>
      <c r="Y5" s="40">
        <v>1600</v>
      </c>
      <c r="Z5" s="40">
        <v>1800</v>
      </c>
      <c r="AA5" s="40">
        <v>2000</v>
      </c>
      <c r="AB5" s="40">
        <v>2200</v>
      </c>
      <c r="AC5" s="40">
        <v>2400</v>
      </c>
      <c r="AD5" s="40">
        <v>2600</v>
      </c>
      <c r="AE5" s="40">
        <v>2800</v>
      </c>
      <c r="AF5" s="40">
        <v>3000</v>
      </c>
      <c r="AG5" s="40">
        <v>3200</v>
      </c>
    </row>
    <row r="6" spans="1:33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12"/>
      <c r="O6" s="36"/>
      <c r="P6" s="36"/>
      <c r="Q6" s="36"/>
      <c r="R6" s="12"/>
      <c r="S6" s="12"/>
      <c r="T6" s="12"/>
      <c r="U6" s="12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</row>
    <row r="7" spans="1:33">
      <c r="A7" s="41" t="s">
        <v>40</v>
      </c>
      <c r="N7" s="12"/>
      <c r="O7" s="12"/>
      <c r="P7" s="12"/>
      <c r="Q7" s="12"/>
      <c r="R7" s="12"/>
      <c r="S7" s="12"/>
      <c r="T7" s="12"/>
      <c r="U7" s="12"/>
    </row>
    <row r="8" spans="1:33">
      <c r="A8" s="42" t="s">
        <v>41</v>
      </c>
      <c r="B8" s="43">
        <f>V8</f>
        <v>4</v>
      </c>
      <c r="C8" s="43">
        <f t="shared" ref="C8:M23" si="0">W8</f>
        <v>5</v>
      </c>
      <c r="D8" s="43">
        <f t="shared" si="0"/>
        <v>5</v>
      </c>
      <c r="E8" s="43">
        <f t="shared" si="0"/>
        <v>6</v>
      </c>
      <c r="F8" s="43">
        <f t="shared" si="0"/>
        <v>7</v>
      </c>
      <c r="G8" s="43">
        <f t="shared" si="0"/>
        <v>8</v>
      </c>
      <c r="H8" s="43">
        <f t="shared" si="0"/>
        <v>9</v>
      </c>
      <c r="I8" s="43">
        <f t="shared" si="0"/>
        <v>10</v>
      </c>
      <c r="J8" s="43">
        <f t="shared" si="0"/>
        <v>12</v>
      </c>
      <c r="K8" s="43">
        <f t="shared" si="0"/>
        <v>14</v>
      </c>
      <c r="L8" s="43">
        <f t="shared" si="0"/>
        <v>15</v>
      </c>
      <c r="M8" s="43">
        <f t="shared" si="0"/>
        <v>16</v>
      </c>
      <c r="N8" s="46"/>
      <c r="O8" s="46"/>
      <c r="P8" s="46"/>
      <c r="Q8" s="46"/>
      <c r="R8" s="12"/>
      <c r="S8" s="12"/>
      <c r="T8" s="12"/>
      <c r="U8" s="12"/>
      <c r="V8" s="357">
        <v>4</v>
      </c>
      <c r="W8" s="357">
        <v>5</v>
      </c>
      <c r="X8" s="357">
        <v>5</v>
      </c>
      <c r="Y8" s="357">
        <v>6</v>
      </c>
      <c r="Z8" s="357">
        <v>7</v>
      </c>
      <c r="AA8" s="357">
        <v>8</v>
      </c>
      <c r="AB8" s="357">
        <v>9</v>
      </c>
      <c r="AC8" s="357">
        <v>10</v>
      </c>
      <c r="AD8" s="357">
        <v>12</v>
      </c>
      <c r="AE8" s="357">
        <v>14</v>
      </c>
      <c r="AF8" s="357">
        <v>15</v>
      </c>
      <c r="AG8" s="357">
        <v>16</v>
      </c>
    </row>
    <row r="9" spans="1:33">
      <c r="A9" s="42" t="s">
        <v>42</v>
      </c>
      <c r="B9" s="43">
        <f t="shared" ref="B9:B26" si="1">V9</f>
        <v>1.5</v>
      </c>
      <c r="C9" s="43">
        <f t="shared" si="0"/>
        <v>2.5</v>
      </c>
      <c r="D9" s="43">
        <f t="shared" si="0"/>
        <v>2.5</v>
      </c>
      <c r="E9" s="43">
        <f t="shared" si="0"/>
        <v>4</v>
      </c>
      <c r="F9" s="43">
        <f t="shared" si="0"/>
        <v>4.5</v>
      </c>
      <c r="G9" s="43">
        <f t="shared" si="0"/>
        <v>4.5</v>
      </c>
      <c r="H9" s="43">
        <f t="shared" si="0"/>
        <v>5</v>
      </c>
      <c r="I9" s="43">
        <f t="shared" si="0"/>
        <v>5</v>
      </c>
      <c r="J9" s="43">
        <f t="shared" si="0"/>
        <v>5</v>
      </c>
      <c r="K9" s="43">
        <f t="shared" si="0"/>
        <v>5</v>
      </c>
      <c r="L9" s="43">
        <f t="shared" si="0"/>
        <v>5</v>
      </c>
      <c r="M9" s="43">
        <f t="shared" si="0"/>
        <v>5</v>
      </c>
      <c r="N9" s="46"/>
      <c r="O9" s="46"/>
      <c r="P9" s="46"/>
      <c r="Q9" s="46"/>
      <c r="R9" s="12"/>
      <c r="S9" s="12"/>
      <c r="T9" s="12"/>
      <c r="U9" s="12"/>
      <c r="V9" s="357">
        <v>1.5</v>
      </c>
      <c r="W9" s="357">
        <v>2.5</v>
      </c>
      <c r="X9" s="357">
        <v>2.5</v>
      </c>
      <c r="Y9" s="357">
        <v>4</v>
      </c>
      <c r="Z9" s="357">
        <v>4.5</v>
      </c>
      <c r="AA9" s="357">
        <v>4.5</v>
      </c>
      <c r="AB9" s="357">
        <v>5</v>
      </c>
      <c r="AC9" s="357">
        <v>5</v>
      </c>
      <c r="AD9" s="357">
        <v>5</v>
      </c>
      <c r="AE9" s="357">
        <v>5</v>
      </c>
      <c r="AF9" s="357">
        <v>5</v>
      </c>
      <c r="AG9" s="357">
        <v>5</v>
      </c>
    </row>
    <row r="10" spans="1:33">
      <c r="A10" s="42" t="s">
        <v>43</v>
      </c>
      <c r="B10" s="43">
        <f t="shared" si="1"/>
        <v>1</v>
      </c>
      <c r="C10" s="43">
        <f t="shared" si="0"/>
        <v>1</v>
      </c>
      <c r="D10" s="43">
        <f t="shared" si="0"/>
        <v>1.5</v>
      </c>
      <c r="E10" s="43">
        <f t="shared" si="0"/>
        <v>1.5</v>
      </c>
      <c r="F10" s="43">
        <f t="shared" si="0"/>
        <v>1.5</v>
      </c>
      <c r="G10" s="43">
        <f t="shared" si="0"/>
        <v>1.5</v>
      </c>
      <c r="H10" s="43">
        <f t="shared" si="0"/>
        <v>2</v>
      </c>
      <c r="I10" s="43">
        <f t="shared" si="0"/>
        <v>2</v>
      </c>
      <c r="J10" s="43">
        <f t="shared" si="0"/>
        <v>2</v>
      </c>
      <c r="K10" s="43">
        <f t="shared" si="0"/>
        <v>2</v>
      </c>
      <c r="L10" s="43">
        <f t="shared" si="0"/>
        <v>1.5</v>
      </c>
      <c r="M10" s="43">
        <f t="shared" si="0"/>
        <v>1.5</v>
      </c>
      <c r="N10" s="46"/>
      <c r="O10" s="46"/>
      <c r="P10" s="46"/>
      <c r="Q10" s="46"/>
      <c r="R10" s="12"/>
      <c r="S10" s="12"/>
      <c r="T10" s="12"/>
      <c r="U10" s="12"/>
      <c r="V10" s="358">
        <v>1</v>
      </c>
      <c r="W10" s="358">
        <v>1</v>
      </c>
      <c r="X10" s="358">
        <v>1.5</v>
      </c>
      <c r="Y10" s="358">
        <v>1.5</v>
      </c>
      <c r="Z10" s="358">
        <v>1.5</v>
      </c>
      <c r="AA10" s="357">
        <v>1.5</v>
      </c>
      <c r="AB10" s="357">
        <v>2</v>
      </c>
      <c r="AC10" s="357">
        <v>2</v>
      </c>
      <c r="AD10" s="357">
        <v>2</v>
      </c>
      <c r="AE10" s="357">
        <v>2</v>
      </c>
      <c r="AF10" s="357">
        <v>1.5</v>
      </c>
      <c r="AG10" s="357">
        <v>1.5</v>
      </c>
    </row>
    <row r="11" spans="1:33">
      <c r="A11" s="42" t="s">
        <v>44</v>
      </c>
      <c r="B11" s="43">
        <f t="shared" si="1"/>
        <v>0</v>
      </c>
      <c r="C11" s="43">
        <f t="shared" si="0"/>
        <v>0</v>
      </c>
      <c r="D11" s="43">
        <f t="shared" si="0"/>
        <v>0</v>
      </c>
      <c r="E11" s="43">
        <f t="shared" si="0"/>
        <v>0</v>
      </c>
      <c r="F11" s="43">
        <f t="shared" si="0"/>
        <v>0</v>
      </c>
      <c r="G11" s="43">
        <f t="shared" si="0"/>
        <v>0</v>
      </c>
      <c r="H11" s="43">
        <f t="shared" si="0"/>
        <v>0</v>
      </c>
      <c r="I11" s="43">
        <f t="shared" si="0"/>
        <v>0</v>
      </c>
      <c r="J11" s="43">
        <f t="shared" si="0"/>
        <v>0</v>
      </c>
      <c r="K11" s="43">
        <f t="shared" si="0"/>
        <v>0</v>
      </c>
      <c r="L11" s="43">
        <f t="shared" si="0"/>
        <v>0</v>
      </c>
      <c r="M11" s="43">
        <f t="shared" si="0"/>
        <v>0</v>
      </c>
      <c r="N11" s="46"/>
      <c r="O11" s="46"/>
      <c r="P11" s="46"/>
      <c r="Q11" s="46"/>
      <c r="R11" s="46"/>
      <c r="S11" s="46"/>
      <c r="T11" s="46"/>
      <c r="U11" s="46"/>
      <c r="V11" s="357">
        <v>0</v>
      </c>
      <c r="W11" s="357">
        <v>0</v>
      </c>
      <c r="X11" s="357">
        <v>0</v>
      </c>
      <c r="Y11" s="357">
        <v>0</v>
      </c>
      <c r="Z11" s="357">
        <v>0</v>
      </c>
      <c r="AA11" s="357">
        <v>0</v>
      </c>
      <c r="AB11" s="357">
        <v>0</v>
      </c>
      <c r="AC11" s="357">
        <v>0</v>
      </c>
      <c r="AD11" s="357">
        <v>0</v>
      </c>
      <c r="AE11" s="357">
        <v>0</v>
      </c>
      <c r="AF11" s="357">
        <v>0</v>
      </c>
      <c r="AG11" s="357">
        <v>0</v>
      </c>
    </row>
    <row r="12" spans="1:33">
      <c r="A12" s="42" t="s">
        <v>45</v>
      </c>
      <c r="B12" s="43">
        <f t="shared" si="1"/>
        <v>0</v>
      </c>
      <c r="C12" s="43">
        <f t="shared" si="0"/>
        <v>0</v>
      </c>
      <c r="D12" s="43">
        <f t="shared" si="0"/>
        <v>0</v>
      </c>
      <c r="E12" s="43">
        <f t="shared" si="0"/>
        <v>0</v>
      </c>
      <c r="F12" s="43">
        <f t="shared" si="0"/>
        <v>0</v>
      </c>
      <c r="G12" s="43">
        <f t="shared" si="0"/>
        <v>0</v>
      </c>
      <c r="H12" s="43">
        <f t="shared" si="0"/>
        <v>0</v>
      </c>
      <c r="I12" s="43">
        <f t="shared" si="0"/>
        <v>0</v>
      </c>
      <c r="J12" s="43">
        <f t="shared" si="0"/>
        <v>0</v>
      </c>
      <c r="K12" s="43">
        <f t="shared" si="0"/>
        <v>0</v>
      </c>
      <c r="L12" s="43">
        <f t="shared" si="0"/>
        <v>0</v>
      </c>
      <c r="M12" s="43">
        <f t="shared" si="0"/>
        <v>0</v>
      </c>
      <c r="N12" s="46"/>
      <c r="O12" s="46"/>
      <c r="P12" s="46"/>
      <c r="Q12" s="46"/>
      <c r="R12" s="46"/>
      <c r="S12" s="46"/>
      <c r="T12" s="46"/>
      <c r="U12" s="46"/>
      <c r="V12" s="357">
        <v>0</v>
      </c>
      <c r="W12" s="357">
        <v>0</v>
      </c>
      <c r="X12" s="357">
        <v>0</v>
      </c>
      <c r="Y12" s="357">
        <v>0</v>
      </c>
      <c r="Z12" s="357">
        <v>0</v>
      </c>
      <c r="AA12" s="357">
        <v>0</v>
      </c>
      <c r="AB12" s="357">
        <v>0</v>
      </c>
      <c r="AC12" s="357">
        <v>0</v>
      </c>
      <c r="AD12" s="357">
        <v>0</v>
      </c>
      <c r="AE12" s="357">
        <v>0</v>
      </c>
      <c r="AF12" s="357">
        <v>0</v>
      </c>
      <c r="AG12" s="357">
        <v>0</v>
      </c>
    </row>
    <row r="13" spans="1:33">
      <c r="A13" s="42" t="s">
        <v>46</v>
      </c>
      <c r="B13" s="43">
        <f t="shared" si="1"/>
        <v>2</v>
      </c>
      <c r="C13" s="43">
        <f t="shared" si="0"/>
        <v>2</v>
      </c>
      <c r="D13" s="43">
        <f t="shared" si="0"/>
        <v>2</v>
      </c>
      <c r="E13" s="43">
        <f t="shared" si="0"/>
        <v>2</v>
      </c>
      <c r="F13" s="43">
        <f t="shared" si="0"/>
        <v>1.5</v>
      </c>
      <c r="G13" s="43">
        <f t="shared" si="0"/>
        <v>1.5</v>
      </c>
      <c r="H13" s="43">
        <f t="shared" si="0"/>
        <v>1.5</v>
      </c>
      <c r="I13" s="43">
        <f t="shared" si="0"/>
        <v>1.5</v>
      </c>
      <c r="J13" s="43">
        <f t="shared" si="0"/>
        <v>1.5</v>
      </c>
      <c r="K13" s="43">
        <f t="shared" si="0"/>
        <v>1.5</v>
      </c>
      <c r="L13" s="43">
        <f t="shared" si="0"/>
        <v>1.5</v>
      </c>
      <c r="M13" s="43">
        <f t="shared" si="0"/>
        <v>1.5</v>
      </c>
      <c r="N13" s="46"/>
      <c r="O13" s="46"/>
      <c r="P13" s="46"/>
      <c r="Q13" s="46"/>
      <c r="R13" s="46"/>
      <c r="S13" s="46"/>
      <c r="T13" s="46"/>
      <c r="U13" s="46"/>
      <c r="V13" s="357">
        <v>2</v>
      </c>
      <c r="W13" s="357">
        <v>2</v>
      </c>
      <c r="X13" s="357">
        <v>2</v>
      </c>
      <c r="Y13" s="357">
        <v>2</v>
      </c>
      <c r="Z13" s="357">
        <v>1.5</v>
      </c>
      <c r="AA13" s="357">
        <v>1.5</v>
      </c>
      <c r="AB13" s="357">
        <v>1.5</v>
      </c>
      <c r="AC13" s="357">
        <v>1.5</v>
      </c>
      <c r="AD13" s="357">
        <v>1.5</v>
      </c>
      <c r="AE13" s="357">
        <v>1.5</v>
      </c>
      <c r="AF13" s="357">
        <v>1.5</v>
      </c>
      <c r="AG13" s="357">
        <v>1.5</v>
      </c>
    </row>
    <row r="14" spans="1:33" ht="21">
      <c r="A14" s="44" t="s">
        <v>47</v>
      </c>
      <c r="B14" s="43">
        <f t="shared" si="1"/>
        <v>0</v>
      </c>
      <c r="C14" s="43">
        <f t="shared" si="0"/>
        <v>0</v>
      </c>
      <c r="D14" s="43">
        <f t="shared" si="0"/>
        <v>0</v>
      </c>
      <c r="E14" s="43">
        <f t="shared" si="0"/>
        <v>0</v>
      </c>
      <c r="F14" s="43">
        <f t="shared" si="0"/>
        <v>0</v>
      </c>
      <c r="G14" s="43">
        <f t="shared" si="0"/>
        <v>0</v>
      </c>
      <c r="H14" s="43">
        <f t="shared" si="0"/>
        <v>0</v>
      </c>
      <c r="I14" s="43">
        <f t="shared" si="0"/>
        <v>0</v>
      </c>
      <c r="J14" s="43">
        <f t="shared" si="0"/>
        <v>0</v>
      </c>
      <c r="K14" s="43">
        <f t="shared" si="0"/>
        <v>0</v>
      </c>
      <c r="L14" s="43">
        <f t="shared" si="0"/>
        <v>0</v>
      </c>
      <c r="M14" s="43">
        <f t="shared" si="0"/>
        <v>0</v>
      </c>
      <c r="N14" s="46"/>
      <c r="O14" s="46"/>
      <c r="P14" s="46"/>
      <c r="Q14" s="46"/>
      <c r="R14" s="12"/>
      <c r="S14" s="12"/>
      <c r="T14" s="12"/>
      <c r="U14" s="12"/>
      <c r="V14" s="359"/>
      <c r="W14" s="359"/>
      <c r="X14" s="359"/>
      <c r="Y14" s="359"/>
      <c r="Z14" s="359"/>
      <c r="AA14" s="360"/>
      <c r="AB14" s="359"/>
      <c r="AC14" s="359"/>
      <c r="AD14" s="359"/>
      <c r="AE14" s="359"/>
      <c r="AF14" s="359"/>
      <c r="AG14" s="359"/>
    </row>
    <row r="15" spans="1:33">
      <c r="A15" s="47" t="s">
        <v>48</v>
      </c>
      <c r="B15" s="43">
        <f t="shared" si="1"/>
        <v>2</v>
      </c>
      <c r="C15" s="43">
        <f t="shared" si="0"/>
        <v>2</v>
      </c>
      <c r="D15" s="43">
        <f t="shared" si="0"/>
        <v>3</v>
      </c>
      <c r="E15" s="43">
        <f t="shared" si="0"/>
        <v>3</v>
      </c>
      <c r="F15" s="43">
        <f t="shared" si="0"/>
        <v>3</v>
      </c>
      <c r="G15" s="43">
        <f t="shared" si="0"/>
        <v>3</v>
      </c>
      <c r="H15" s="43">
        <f t="shared" si="0"/>
        <v>3</v>
      </c>
      <c r="I15" s="43">
        <f t="shared" si="0"/>
        <v>3</v>
      </c>
      <c r="J15" s="43">
        <f t="shared" si="0"/>
        <v>3</v>
      </c>
      <c r="K15" s="43">
        <f t="shared" si="0"/>
        <v>3</v>
      </c>
      <c r="L15" s="43">
        <f t="shared" si="0"/>
        <v>3</v>
      </c>
      <c r="M15" s="43">
        <f t="shared" si="0"/>
        <v>3</v>
      </c>
      <c r="N15" s="46"/>
      <c r="O15" s="46"/>
      <c r="P15" s="46"/>
      <c r="Q15" s="46"/>
      <c r="R15" s="12"/>
      <c r="S15" s="46"/>
      <c r="T15" s="46"/>
      <c r="U15" s="46"/>
      <c r="V15" s="357">
        <v>2</v>
      </c>
      <c r="W15" s="357">
        <v>2</v>
      </c>
      <c r="X15" s="357">
        <v>3</v>
      </c>
      <c r="Y15" s="357">
        <v>3</v>
      </c>
      <c r="Z15" s="357">
        <v>3</v>
      </c>
      <c r="AA15" s="357">
        <v>3</v>
      </c>
      <c r="AB15" s="357">
        <v>3</v>
      </c>
      <c r="AC15" s="357">
        <v>3</v>
      </c>
      <c r="AD15" s="357">
        <v>3</v>
      </c>
      <c r="AE15" s="357">
        <v>3</v>
      </c>
      <c r="AF15" s="357">
        <v>3</v>
      </c>
      <c r="AG15" s="357">
        <v>3</v>
      </c>
    </row>
    <row r="16" spans="1:33" ht="22.5">
      <c r="A16" s="47" t="s">
        <v>49</v>
      </c>
      <c r="B16" s="43">
        <f t="shared" si="1"/>
        <v>1</v>
      </c>
      <c r="C16" s="43">
        <f t="shared" si="0"/>
        <v>1</v>
      </c>
      <c r="D16" s="43">
        <f t="shared" si="0"/>
        <v>2</v>
      </c>
      <c r="E16" s="43">
        <f t="shared" si="0"/>
        <v>2</v>
      </c>
      <c r="F16" s="43">
        <f t="shared" si="0"/>
        <v>2.5</v>
      </c>
      <c r="G16" s="43">
        <f t="shared" si="0"/>
        <v>3</v>
      </c>
      <c r="H16" s="43">
        <f t="shared" si="0"/>
        <v>3</v>
      </c>
      <c r="I16" s="43">
        <f t="shared" si="0"/>
        <v>3.5</v>
      </c>
      <c r="J16" s="43">
        <f t="shared" si="0"/>
        <v>3.5</v>
      </c>
      <c r="K16" s="43">
        <f t="shared" si="0"/>
        <v>3.5</v>
      </c>
      <c r="L16" s="43">
        <f t="shared" si="0"/>
        <v>3.5</v>
      </c>
      <c r="M16" s="43">
        <f t="shared" si="0"/>
        <v>4</v>
      </c>
      <c r="N16" s="46"/>
      <c r="O16" s="46"/>
      <c r="P16" s="46"/>
      <c r="Q16" s="46"/>
      <c r="R16" s="12"/>
      <c r="S16" s="46"/>
      <c r="T16" s="46"/>
      <c r="U16" s="46"/>
      <c r="V16" s="357">
        <v>1</v>
      </c>
      <c r="W16" s="357">
        <v>1</v>
      </c>
      <c r="X16" s="357">
        <v>2</v>
      </c>
      <c r="Y16" s="357">
        <v>2</v>
      </c>
      <c r="Z16" s="357">
        <v>2.5</v>
      </c>
      <c r="AA16" s="357">
        <v>3</v>
      </c>
      <c r="AB16" s="357">
        <v>3</v>
      </c>
      <c r="AC16" s="357">
        <v>3.5</v>
      </c>
      <c r="AD16" s="357">
        <v>3.5</v>
      </c>
      <c r="AE16" s="357">
        <v>3.5</v>
      </c>
      <c r="AF16" s="357">
        <v>3.5</v>
      </c>
      <c r="AG16" s="357">
        <v>4</v>
      </c>
    </row>
    <row r="17" spans="1:33" ht="22.5">
      <c r="A17" s="47" t="s">
        <v>50</v>
      </c>
      <c r="B17" s="43">
        <f t="shared" si="1"/>
        <v>1</v>
      </c>
      <c r="C17" s="43">
        <f t="shared" si="0"/>
        <v>1</v>
      </c>
      <c r="D17" s="43">
        <f t="shared" si="0"/>
        <v>2</v>
      </c>
      <c r="E17" s="43">
        <f t="shared" si="0"/>
        <v>2</v>
      </c>
      <c r="F17" s="43">
        <f t="shared" si="0"/>
        <v>2.5</v>
      </c>
      <c r="G17" s="43">
        <f t="shared" si="0"/>
        <v>3</v>
      </c>
      <c r="H17" s="43">
        <f t="shared" si="0"/>
        <v>3</v>
      </c>
      <c r="I17" s="43">
        <f t="shared" si="0"/>
        <v>3.5</v>
      </c>
      <c r="J17" s="43">
        <f t="shared" si="0"/>
        <v>3.5</v>
      </c>
      <c r="K17" s="43">
        <f t="shared" si="0"/>
        <v>3.5</v>
      </c>
      <c r="L17" s="43">
        <f t="shared" si="0"/>
        <v>4</v>
      </c>
      <c r="M17" s="43">
        <f t="shared" si="0"/>
        <v>4.5</v>
      </c>
      <c r="N17" s="46"/>
      <c r="O17" s="46"/>
      <c r="P17" s="46"/>
      <c r="Q17" s="46"/>
      <c r="R17" s="12"/>
      <c r="S17" s="46"/>
      <c r="T17" s="46"/>
      <c r="U17" s="46"/>
      <c r="V17" s="357">
        <v>1</v>
      </c>
      <c r="W17" s="357">
        <v>1</v>
      </c>
      <c r="X17" s="357">
        <v>2</v>
      </c>
      <c r="Y17" s="357">
        <v>2</v>
      </c>
      <c r="Z17" s="357">
        <v>2.5</v>
      </c>
      <c r="AA17" s="357">
        <v>3</v>
      </c>
      <c r="AB17" s="357">
        <v>3</v>
      </c>
      <c r="AC17" s="357">
        <v>3.5</v>
      </c>
      <c r="AD17" s="357">
        <v>3.5</v>
      </c>
      <c r="AE17" s="357">
        <v>3.5</v>
      </c>
      <c r="AF17" s="357">
        <v>4</v>
      </c>
      <c r="AG17" s="357">
        <v>4.5</v>
      </c>
    </row>
    <row r="18" spans="1:33">
      <c r="A18" s="47" t="s">
        <v>51</v>
      </c>
      <c r="B18" s="43">
        <f t="shared" si="1"/>
        <v>0</v>
      </c>
      <c r="C18" s="43">
        <f t="shared" si="0"/>
        <v>0</v>
      </c>
      <c r="D18" s="43">
        <f t="shared" si="0"/>
        <v>0</v>
      </c>
      <c r="E18" s="43">
        <f t="shared" si="0"/>
        <v>0</v>
      </c>
      <c r="F18" s="43">
        <f t="shared" si="0"/>
        <v>0</v>
      </c>
      <c r="G18" s="43">
        <f t="shared" si="0"/>
        <v>0</v>
      </c>
      <c r="H18" s="43">
        <f t="shared" si="0"/>
        <v>0</v>
      </c>
      <c r="I18" s="43">
        <f t="shared" si="0"/>
        <v>0</v>
      </c>
      <c r="J18" s="43">
        <f t="shared" si="0"/>
        <v>0</v>
      </c>
      <c r="K18" s="43">
        <f t="shared" si="0"/>
        <v>0</v>
      </c>
      <c r="L18" s="43">
        <f t="shared" si="0"/>
        <v>0</v>
      </c>
      <c r="M18" s="43">
        <f t="shared" si="0"/>
        <v>0</v>
      </c>
      <c r="N18" s="46"/>
      <c r="O18" s="46"/>
      <c r="P18" s="46"/>
      <c r="Q18" s="46"/>
      <c r="R18" s="12"/>
      <c r="S18" s="46"/>
      <c r="T18" s="46"/>
      <c r="U18" s="46"/>
      <c r="V18" s="357">
        <v>0</v>
      </c>
      <c r="W18" s="357">
        <v>0</v>
      </c>
      <c r="X18" s="357">
        <v>0</v>
      </c>
      <c r="Y18" s="357">
        <v>0</v>
      </c>
      <c r="Z18" s="357">
        <v>0</v>
      </c>
      <c r="AA18" s="357">
        <v>0</v>
      </c>
      <c r="AB18" s="357">
        <v>0</v>
      </c>
      <c r="AC18" s="357">
        <v>0</v>
      </c>
      <c r="AD18" s="357">
        <v>0</v>
      </c>
      <c r="AE18" s="357">
        <v>0</v>
      </c>
      <c r="AF18" s="357">
        <v>0</v>
      </c>
      <c r="AG18" s="357">
        <v>0</v>
      </c>
    </row>
    <row r="19" spans="1:33" ht="21">
      <c r="A19" s="44" t="s">
        <v>52</v>
      </c>
      <c r="B19" s="43">
        <f t="shared" si="1"/>
        <v>0</v>
      </c>
      <c r="C19" s="43">
        <f t="shared" si="0"/>
        <v>0</v>
      </c>
      <c r="D19" s="43">
        <f t="shared" si="0"/>
        <v>0</v>
      </c>
      <c r="E19" s="43">
        <f t="shared" si="0"/>
        <v>0</v>
      </c>
      <c r="F19" s="43">
        <f t="shared" si="0"/>
        <v>0</v>
      </c>
      <c r="G19" s="43">
        <f t="shared" si="0"/>
        <v>0</v>
      </c>
      <c r="H19" s="43">
        <f t="shared" si="0"/>
        <v>0</v>
      </c>
      <c r="I19" s="43">
        <f t="shared" si="0"/>
        <v>0</v>
      </c>
      <c r="J19" s="43">
        <f t="shared" si="0"/>
        <v>0</v>
      </c>
      <c r="K19" s="43">
        <f t="shared" si="0"/>
        <v>0</v>
      </c>
      <c r="L19" s="43">
        <f t="shared" si="0"/>
        <v>0</v>
      </c>
      <c r="M19" s="43">
        <f t="shared" si="0"/>
        <v>0</v>
      </c>
      <c r="N19" s="46"/>
      <c r="O19" s="46"/>
      <c r="P19" s="46"/>
      <c r="Q19" s="46"/>
      <c r="R19" s="12"/>
      <c r="S19" s="12"/>
      <c r="T19" s="12"/>
      <c r="U19" s="12"/>
      <c r="V19" s="359"/>
      <c r="W19" s="359"/>
      <c r="X19" s="359"/>
      <c r="Y19" s="359"/>
      <c r="Z19" s="359"/>
      <c r="AA19" s="360"/>
      <c r="AB19" s="359"/>
      <c r="AC19" s="359"/>
      <c r="AD19" s="359"/>
      <c r="AE19" s="359"/>
      <c r="AF19" s="361"/>
      <c r="AG19" s="359"/>
    </row>
    <row r="20" spans="1:33">
      <c r="A20" s="47" t="s">
        <v>53</v>
      </c>
      <c r="B20" s="43">
        <f t="shared" si="1"/>
        <v>1.5</v>
      </c>
      <c r="C20" s="43">
        <f t="shared" si="0"/>
        <v>1.5</v>
      </c>
      <c r="D20" s="43">
        <f t="shared" si="0"/>
        <v>1.5</v>
      </c>
      <c r="E20" s="43">
        <f t="shared" si="0"/>
        <v>4</v>
      </c>
      <c r="F20" s="43">
        <f t="shared" si="0"/>
        <v>4</v>
      </c>
      <c r="G20" s="43">
        <f t="shared" si="0"/>
        <v>4</v>
      </c>
      <c r="H20" s="43">
        <f t="shared" si="0"/>
        <v>4</v>
      </c>
      <c r="I20" s="43">
        <f t="shared" si="0"/>
        <v>4</v>
      </c>
      <c r="J20" s="43">
        <f t="shared" si="0"/>
        <v>4</v>
      </c>
      <c r="K20" s="43">
        <f t="shared" si="0"/>
        <v>4</v>
      </c>
      <c r="L20" s="43">
        <f t="shared" si="0"/>
        <v>4</v>
      </c>
      <c r="M20" s="43">
        <f t="shared" si="0"/>
        <v>4</v>
      </c>
      <c r="N20" s="46"/>
      <c r="O20" s="46"/>
      <c r="P20" s="46"/>
      <c r="Q20" s="46"/>
      <c r="R20" s="12"/>
      <c r="S20" s="12"/>
      <c r="T20" s="12"/>
      <c r="U20" s="12"/>
      <c r="V20" s="357">
        <v>1.5</v>
      </c>
      <c r="W20" s="357">
        <v>1.5</v>
      </c>
      <c r="X20" s="357">
        <v>1.5</v>
      </c>
      <c r="Y20" s="357">
        <v>4</v>
      </c>
      <c r="Z20" s="357">
        <v>4</v>
      </c>
      <c r="AA20" s="357">
        <v>4</v>
      </c>
      <c r="AB20" s="357">
        <v>4</v>
      </c>
      <c r="AC20" s="357">
        <v>4</v>
      </c>
      <c r="AD20" s="357">
        <v>4</v>
      </c>
      <c r="AE20" s="357">
        <v>4</v>
      </c>
      <c r="AF20" s="357">
        <v>4</v>
      </c>
      <c r="AG20" s="357">
        <v>4</v>
      </c>
    </row>
    <row r="21" spans="1:33">
      <c r="A21" s="47" t="s">
        <v>48</v>
      </c>
      <c r="B21" s="43">
        <f t="shared" si="1"/>
        <v>0</v>
      </c>
      <c r="C21" s="43">
        <f t="shared" si="0"/>
        <v>2</v>
      </c>
      <c r="D21" s="43">
        <f t="shared" si="0"/>
        <v>2</v>
      </c>
      <c r="E21" s="43">
        <f t="shared" si="0"/>
        <v>3</v>
      </c>
      <c r="F21" s="43">
        <f t="shared" si="0"/>
        <v>3</v>
      </c>
      <c r="G21" s="43">
        <f t="shared" si="0"/>
        <v>3</v>
      </c>
      <c r="H21" s="43">
        <f t="shared" si="0"/>
        <v>3</v>
      </c>
      <c r="I21" s="43">
        <f t="shared" si="0"/>
        <v>3</v>
      </c>
      <c r="J21" s="43">
        <f t="shared" si="0"/>
        <v>3</v>
      </c>
      <c r="K21" s="43">
        <f t="shared" si="0"/>
        <v>3</v>
      </c>
      <c r="L21" s="43">
        <f t="shared" si="0"/>
        <v>3</v>
      </c>
      <c r="M21" s="43">
        <f t="shared" si="0"/>
        <v>3</v>
      </c>
      <c r="N21" s="46"/>
      <c r="O21" s="46"/>
      <c r="P21" s="46"/>
      <c r="Q21" s="46"/>
      <c r="R21" s="12"/>
      <c r="S21" s="46"/>
      <c r="T21" s="46"/>
      <c r="U21" s="46"/>
      <c r="V21" s="357"/>
      <c r="W21" s="357">
        <v>2</v>
      </c>
      <c r="X21" s="357">
        <v>2</v>
      </c>
      <c r="Y21" s="357">
        <v>3</v>
      </c>
      <c r="Z21" s="357">
        <v>3</v>
      </c>
      <c r="AA21" s="357">
        <v>3</v>
      </c>
      <c r="AB21" s="357">
        <v>3</v>
      </c>
      <c r="AC21" s="357">
        <v>3</v>
      </c>
      <c r="AD21" s="357">
        <v>3</v>
      </c>
      <c r="AE21" s="357">
        <v>3</v>
      </c>
      <c r="AF21" s="357">
        <v>3</v>
      </c>
      <c r="AG21" s="357">
        <v>3</v>
      </c>
    </row>
    <row r="22" spans="1:33">
      <c r="A22" s="47" t="s">
        <v>54</v>
      </c>
      <c r="B22" s="43">
        <f t="shared" si="1"/>
        <v>1</v>
      </c>
      <c r="C22" s="43">
        <f t="shared" si="0"/>
        <v>1</v>
      </c>
      <c r="D22" s="43">
        <f t="shared" si="0"/>
        <v>2</v>
      </c>
      <c r="E22" s="43">
        <f t="shared" si="0"/>
        <v>2</v>
      </c>
      <c r="F22" s="43">
        <f t="shared" si="0"/>
        <v>2.5</v>
      </c>
      <c r="G22" s="43">
        <f t="shared" si="0"/>
        <v>3</v>
      </c>
      <c r="H22" s="43">
        <f t="shared" si="0"/>
        <v>3</v>
      </c>
      <c r="I22" s="43">
        <f t="shared" si="0"/>
        <v>3.5</v>
      </c>
      <c r="J22" s="43">
        <f t="shared" si="0"/>
        <v>3.5</v>
      </c>
      <c r="K22" s="43">
        <f t="shared" si="0"/>
        <v>3.5</v>
      </c>
      <c r="L22" s="43">
        <f t="shared" si="0"/>
        <v>3.5</v>
      </c>
      <c r="M22" s="43">
        <f t="shared" si="0"/>
        <v>4</v>
      </c>
      <c r="N22" s="46"/>
      <c r="O22" s="46"/>
      <c r="P22" s="46"/>
      <c r="Q22" s="46"/>
      <c r="R22" s="12"/>
      <c r="S22" s="12"/>
      <c r="T22" s="12"/>
      <c r="U22" s="12"/>
      <c r="V22" s="357">
        <v>1</v>
      </c>
      <c r="W22" s="357">
        <v>1</v>
      </c>
      <c r="X22" s="357">
        <v>2</v>
      </c>
      <c r="Y22" s="357">
        <v>2</v>
      </c>
      <c r="Z22" s="357">
        <v>2.5</v>
      </c>
      <c r="AA22" s="357">
        <v>3</v>
      </c>
      <c r="AB22" s="357">
        <v>3</v>
      </c>
      <c r="AC22" s="357">
        <v>3.5</v>
      </c>
      <c r="AD22" s="357">
        <v>3.5</v>
      </c>
      <c r="AE22" s="357">
        <v>3.5</v>
      </c>
      <c r="AF22" s="357">
        <v>3.5</v>
      </c>
      <c r="AG22" s="357">
        <v>4</v>
      </c>
    </row>
    <row r="23" spans="1:33">
      <c r="A23" s="47" t="s">
        <v>55</v>
      </c>
      <c r="B23" s="43">
        <f t="shared" si="1"/>
        <v>1</v>
      </c>
      <c r="C23" s="43">
        <f t="shared" si="0"/>
        <v>2</v>
      </c>
      <c r="D23" s="43">
        <f t="shared" si="0"/>
        <v>3</v>
      </c>
      <c r="E23" s="43">
        <f t="shared" si="0"/>
        <v>3</v>
      </c>
      <c r="F23" s="43">
        <f t="shared" si="0"/>
        <v>4</v>
      </c>
      <c r="G23" s="43">
        <f t="shared" si="0"/>
        <v>4</v>
      </c>
      <c r="H23" s="43">
        <f t="shared" si="0"/>
        <v>4</v>
      </c>
      <c r="I23" s="43">
        <f t="shared" si="0"/>
        <v>4</v>
      </c>
      <c r="J23" s="43">
        <f t="shared" si="0"/>
        <v>4</v>
      </c>
      <c r="K23" s="43">
        <f t="shared" si="0"/>
        <v>4</v>
      </c>
      <c r="L23" s="43">
        <f t="shared" si="0"/>
        <v>4</v>
      </c>
      <c r="M23" s="43">
        <f t="shared" si="0"/>
        <v>4</v>
      </c>
      <c r="N23" s="46"/>
      <c r="O23" s="46"/>
      <c r="P23" s="46"/>
      <c r="Q23" s="46"/>
      <c r="R23" s="12"/>
      <c r="S23" s="12"/>
      <c r="T23" s="12"/>
      <c r="U23" s="12"/>
      <c r="V23" s="357">
        <v>1</v>
      </c>
      <c r="W23" s="357">
        <v>2</v>
      </c>
      <c r="X23" s="357">
        <v>3</v>
      </c>
      <c r="Y23" s="357">
        <v>3</v>
      </c>
      <c r="Z23" s="357">
        <v>4</v>
      </c>
      <c r="AA23" s="357">
        <v>4</v>
      </c>
      <c r="AB23" s="357">
        <v>4</v>
      </c>
      <c r="AC23" s="357">
        <v>4</v>
      </c>
      <c r="AD23" s="357">
        <v>4</v>
      </c>
      <c r="AE23" s="357">
        <v>4</v>
      </c>
      <c r="AF23" s="357">
        <v>4</v>
      </c>
      <c r="AG23" s="357">
        <v>4</v>
      </c>
    </row>
    <row r="24" spans="1:33">
      <c r="A24" s="42" t="s">
        <v>56</v>
      </c>
      <c r="B24" s="43">
        <f t="shared" si="1"/>
        <v>3</v>
      </c>
      <c r="C24" s="43">
        <f t="shared" ref="C24:C26" si="2">W24</f>
        <v>4</v>
      </c>
      <c r="D24" s="43">
        <f t="shared" ref="D24:D26" si="3">X24</f>
        <v>5</v>
      </c>
      <c r="E24" s="43">
        <f t="shared" ref="E24:E26" si="4">Y24</f>
        <v>6</v>
      </c>
      <c r="F24" s="43">
        <f t="shared" ref="F24:F26" si="5">Z24</f>
        <v>7</v>
      </c>
      <c r="G24" s="43">
        <f t="shared" ref="G24:G26" si="6">AA24</f>
        <v>8</v>
      </c>
      <c r="H24" s="43">
        <f t="shared" ref="H24:H26" si="7">AB24</f>
        <v>9</v>
      </c>
      <c r="I24" s="43">
        <f t="shared" ref="I24:I26" si="8">AC24</f>
        <v>10</v>
      </c>
      <c r="J24" s="43">
        <f t="shared" ref="J24:J26" si="9">AD24</f>
        <v>10</v>
      </c>
      <c r="K24" s="43">
        <f t="shared" ref="K24:K26" si="10">AE24</f>
        <v>11</v>
      </c>
      <c r="L24" s="43">
        <f t="shared" ref="L24:L26" si="11">AF24</f>
        <v>12</v>
      </c>
      <c r="M24" s="43">
        <f t="shared" ref="M24:M26" si="12">AG24</f>
        <v>13</v>
      </c>
      <c r="N24" s="46"/>
      <c r="O24" s="46"/>
      <c r="P24" s="46"/>
      <c r="Q24" s="46"/>
      <c r="R24" s="12"/>
      <c r="S24" s="12"/>
      <c r="T24" s="46"/>
      <c r="U24" s="46"/>
      <c r="V24" s="357">
        <v>3</v>
      </c>
      <c r="W24" s="357">
        <v>4</v>
      </c>
      <c r="X24" s="357">
        <v>5</v>
      </c>
      <c r="Y24" s="357">
        <v>6</v>
      </c>
      <c r="Z24" s="357">
        <v>7</v>
      </c>
      <c r="AA24" s="357">
        <v>8</v>
      </c>
      <c r="AB24" s="357">
        <v>9</v>
      </c>
      <c r="AC24" s="357">
        <v>10</v>
      </c>
      <c r="AD24" s="357">
        <v>10</v>
      </c>
      <c r="AE24" s="357">
        <v>11</v>
      </c>
      <c r="AF24" s="357">
        <v>12</v>
      </c>
      <c r="AG24" s="357">
        <v>13</v>
      </c>
    </row>
    <row r="25" spans="1:33">
      <c r="A25" s="42" t="s">
        <v>57</v>
      </c>
      <c r="B25" s="43">
        <f t="shared" si="1"/>
        <v>3</v>
      </c>
      <c r="C25" s="43">
        <f t="shared" si="2"/>
        <v>4</v>
      </c>
      <c r="D25" s="43">
        <f t="shared" si="3"/>
        <v>5</v>
      </c>
      <c r="E25" s="43">
        <f t="shared" si="4"/>
        <v>6</v>
      </c>
      <c r="F25" s="43">
        <f t="shared" si="5"/>
        <v>7</v>
      </c>
      <c r="G25" s="43">
        <f t="shared" si="6"/>
        <v>8</v>
      </c>
      <c r="H25" s="43">
        <f t="shared" si="7"/>
        <v>9</v>
      </c>
      <c r="I25" s="43">
        <f t="shared" si="8"/>
        <v>10</v>
      </c>
      <c r="J25" s="43">
        <f t="shared" si="9"/>
        <v>10</v>
      </c>
      <c r="K25" s="43">
        <f t="shared" si="10"/>
        <v>11</v>
      </c>
      <c r="L25" s="43">
        <f t="shared" si="11"/>
        <v>12</v>
      </c>
      <c r="M25" s="43">
        <f t="shared" si="12"/>
        <v>13</v>
      </c>
      <c r="N25" s="46"/>
      <c r="O25" s="46"/>
      <c r="P25" s="46"/>
      <c r="Q25" s="46"/>
      <c r="R25" s="12"/>
      <c r="S25" s="12"/>
      <c r="T25" s="46"/>
      <c r="U25" s="46"/>
      <c r="V25" s="357">
        <v>3</v>
      </c>
      <c r="W25" s="357">
        <v>4</v>
      </c>
      <c r="X25" s="357">
        <v>5</v>
      </c>
      <c r="Y25" s="357">
        <v>6</v>
      </c>
      <c r="Z25" s="357">
        <v>7</v>
      </c>
      <c r="AA25" s="357">
        <v>8</v>
      </c>
      <c r="AB25" s="357">
        <v>9</v>
      </c>
      <c r="AC25" s="357">
        <v>10</v>
      </c>
      <c r="AD25" s="357">
        <v>10</v>
      </c>
      <c r="AE25" s="357">
        <v>11</v>
      </c>
      <c r="AF25" s="357">
        <v>12</v>
      </c>
      <c r="AG25" s="357">
        <v>13</v>
      </c>
    </row>
    <row r="26" spans="1:33">
      <c r="A26" s="42" t="s">
        <v>58</v>
      </c>
      <c r="B26" s="43">
        <f t="shared" si="1"/>
        <v>0</v>
      </c>
      <c r="C26" s="43">
        <f t="shared" si="2"/>
        <v>0</v>
      </c>
      <c r="D26" s="43">
        <f t="shared" si="3"/>
        <v>0</v>
      </c>
      <c r="E26" s="43">
        <f t="shared" si="4"/>
        <v>0</v>
      </c>
      <c r="F26" s="43">
        <f t="shared" si="5"/>
        <v>0</v>
      </c>
      <c r="G26" s="43">
        <f t="shared" si="6"/>
        <v>0</v>
      </c>
      <c r="H26" s="43">
        <f t="shared" si="7"/>
        <v>0</v>
      </c>
      <c r="I26" s="43">
        <f t="shared" si="8"/>
        <v>0</v>
      </c>
      <c r="J26" s="43">
        <f t="shared" si="9"/>
        <v>0</v>
      </c>
      <c r="K26" s="43">
        <f t="shared" si="10"/>
        <v>0</v>
      </c>
      <c r="L26" s="43">
        <f t="shared" si="11"/>
        <v>0</v>
      </c>
      <c r="M26" s="43">
        <f t="shared" si="12"/>
        <v>0</v>
      </c>
      <c r="N26" s="46"/>
      <c r="O26" s="46"/>
      <c r="P26" s="46"/>
      <c r="Q26" s="46"/>
      <c r="R26" s="12"/>
      <c r="S26" s="12"/>
      <c r="T26" s="12"/>
      <c r="U26" s="12"/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</row>
    <row r="27" spans="1:33">
      <c r="N27" s="12"/>
      <c r="O27" s="12"/>
      <c r="P27" s="12"/>
      <c r="Q27" s="12"/>
      <c r="R27" s="12"/>
      <c r="S27" s="12"/>
      <c r="T27" s="12"/>
      <c r="U27" s="12"/>
    </row>
    <row r="28" spans="1:33">
      <c r="A28" s="49" t="s">
        <v>59</v>
      </c>
      <c r="B28" s="49">
        <v>1000</v>
      </c>
      <c r="C28" s="49">
        <v>1200</v>
      </c>
      <c r="D28" s="49">
        <v>1400</v>
      </c>
      <c r="E28" s="49">
        <v>1600</v>
      </c>
      <c r="F28" s="49">
        <v>1800</v>
      </c>
      <c r="G28" s="49">
        <v>2000</v>
      </c>
      <c r="H28" s="49">
        <v>2200</v>
      </c>
      <c r="I28" s="49">
        <v>2400</v>
      </c>
      <c r="J28" s="49">
        <v>2600</v>
      </c>
      <c r="K28" s="49">
        <v>2800</v>
      </c>
      <c r="L28" s="49">
        <v>3000</v>
      </c>
      <c r="M28" s="49">
        <v>3200</v>
      </c>
      <c r="N28" s="36"/>
      <c r="O28" s="36"/>
      <c r="P28" s="36"/>
      <c r="Q28" s="36"/>
      <c r="R28" s="12"/>
      <c r="S28" s="12"/>
      <c r="T28" s="12"/>
      <c r="U28" s="12"/>
    </row>
    <row r="29" spans="1:33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36"/>
      <c r="O29" s="36"/>
      <c r="P29" s="36"/>
      <c r="Q29" s="36"/>
      <c r="R29" s="12"/>
      <c r="S29" s="12"/>
      <c r="T29" s="12"/>
      <c r="U29" s="12"/>
    </row>
    <row r="30" spans="1:33">
      <c r="A30" s="41" t="s">
        <v>40</v>
      </c>
      <c r="N30" s="12"/>
      <c r="O30" s="12"/>
      <c r="P30" s="12"/>
      <c r="Q30" s="12"/>
      <c r="R30" s="12"/>
      <c r="S30" s="12"/>
      <c r="T30" s="12"/>
      <c r="U30" s="12"/>
    </row>
    <row r="31" spans="1:33">
      <c r="A31" s="42" t="s">
        <v>41</v>
      </c>
      <c r="B31" s="43">
        <f>V31</f>
        <v>3</v>
      </c>
      <c r="C31" s="43">
        <f t="shared" ref="C31:M46" si="13">W31</f>
        <v>4</v>
      </c>
      <c r="D31" s="43">
        <f t="shared" si="13"/>
        <v>5</v>
      </c>
      <c r="E31" s="43">
        <f t="shared" si="13"/>
        <v>5</v>
      </c>
      <c r="F31" s="43">
        <f t="shared" si="13"/>
        <v>6</v>
      </c>
      <c r="G31" s="43">
        <f t="shared" si="13"/>
        <v>6</v>
      </c>
      <c r="H31" s="43">
        <f t="shared" si="13"/>
        <v>7</v>
      </c>
      <c r="I31" s="43">
        <f t="shared" si="13"/>
        <v>8</v>
      </c>
      <c r="J31" s="43">
        <f t="shared" si="13"/>
        <v>9</v>
      </c>
      <c r="K31" s="43">
        <f t="shared" si="13"/>
        <v>10</v>
      </c>
      <c r="L31" s="43">
        <f t="shared" si="13"/>
        <v>10</v>
      </c>
      <c r="M31" s="43">
        <f t="shared" si="13"/>
        <v>10</v>
      </c>
      <c r="N31" s="46"/>
      <c r="O31" s="46"/>
      <c r="P31" s="46"/>
      <c r="Q31" s="46"/>
      <c r="R31" s="12"/>
      <c r="S31" s="12"/>
      <c r="T31" s="12"/>
      <c r="U31" s="12"/>
      <c r="V31" s="43">
        <v>3</v>
      </c>
      <c r="W31" s="43">
        <v>4</v>
      </c>
      <c r="X31" s="43">
        <v>5</v>
      </c>
      <c r="Y31" s="43">
        <v>5</v>
      </c>
      <c r="Z31" s="43">
        <v>6</v>
      </c>
      <c r="AA31" s="43">
        <v>6</v>
      </c>
      <c r="AB31" s="43">
        <v>7</v>
      </c>
      <c r="AC31" s="43">
        <v>8</v>
      </c>
      <c r="AD31" s="43">
        <v>9</v>
      </c>
      <c r="AE31" s="43">
        <v>10</v>
      </c>
      <c r="AF31" s="43">
        <v>10</v>
      </c>
      <c r="AG31" s="43">
        <v>10</v>
      </c>
    </row>
    <row r="32" spans="1:33">
      <c r="A32" s="42" t="s">
        <v>42</v>
      </c>
      <c r="B32" s="43">
        <f t="shared" ref="B32:B49" si="14">V32</f>
        <v>2</v>
      </c>
      <c r="C32" s="43">
        <f t="shared" si="13"/>
        <v>2.5</v>
      </c>
      <c r="D32" s="43">
        <f t="shared" si="13"/>
        <v>2.5</v>
      </c>
      <c r="E32" s="43">
        <f t="shared" si="13"/>
        <v>3</v>
      </c>
      <c r="F32" s="43">
        <f t="shared" si="13"/>
        <v>3</v>
      </c>
      <c r="G32" s="43">
        <f t="shared" si="13"/>
        <v>4</v>
      </c>
      <c r="H32" s="43">
        <f t="shared" si="13"/>
        <v>4</v>
      </c>
      <c r="I32" s="43">
        <f t="shared" si="13"/>
        <v>6</v>
      </c>
      <c r="J32" s="43">
        <f t="shared" si="13"/>
        <v>6</v>
      </c>
      <c r="K32" s="43">
        <f t="shared" si="13"/>
        <v>6</v>
      </c>
      <c r="L32" s="43">
        <f t="shared" si="13"/>
        <v>8</v>
      </c>
      <c r="M32" s="43">
        <f t="shared" si="13"/>
        <v>8</v>
      </c>
      <c r="N32" s="46"/>
      <c r="O32" s="46"/>
      <c r="P32" s="46"/>
      <c r="Q32" s="46"/>
      <c r="R32" s="12"/>
      <c r="S32" s="12"/>
      <c r="T32" s="12"/>
      <c r="U32" s="12"/>
      <c r="V32" s="43">
        <v>2</v>
      </c>
      <c r="W32" s="43">
        <v>2.5</v>
      </c>
      <c r="X32" s="43">
        <v>2.5</v>
      </c>
      <c r="Y32" s="43">
        <v>3</v>
      </c>
      <c r="Z32" s="43">
        <v>3</v>
      </c>
      <c r="AA32" s="43">
        <v>4</v>
      </c>
      <c r="AB32" s="43">
        <v>4</v>
      </c>
      <c r="AC32" s="43">
        <v>6</v>
      </c>
      <c r="AD32" s="43">
        <v>6</v>
      </c>
      <c r="AE32" s="43">
        <v>6</v>
      </c>
      <c r="AF32" s="43">
        <v>8</v>
      </c>
      <c r="AG32" s="43">
        <v>8</v>
      </c>
    </row>
    <row r="33" spans="1:33">
      <c r="A33" s="42" t="s">
        <v>43</v>
      </c>
      <c r="B33" s="43">
        <f t="shared" si="14"/>
        <v>2</v>
      </c>
      <c r="C33" s="43">
        <f t="shared" si="13"/>
        <v>2</v>
      </c>
      <c r="D33" s="43">
        <f t="shared" si="13"/>
        <v>2</v>
      </c>
      <c r="E33" s="43">
        <f t="shared" si="13"/>
        <v>2</v>
      </c>
      <c r="F33" s="43">
        <f t="shared" si="13"/>
        <v>2.5</v>
      </c>
      <c r="G33" s="43">
        <f t="shared" si="13"/>
        <v>3</v>
      </c>
      <c r="H33" s="43">
        <f t="shared" si="13"/>
        <v>4</v>
      </c>
      <c r="I33" s="43">
        <f t="shared" si="13"/>
        <v>4</v>
      </c>
      <c r="J33" s="43">
        <f t="shared" si="13"/>
        <v>4</v>
      </c>
      <c r="K33" s="43">
        <f t="shared" si="13"/>
        <v>5</v>
      </c>
      <c r="L33" s="43">
        <f t="shared" si="13"/>
        <v>5</v>
      </c>
      <c r="M33" s="43">
        <f t="shared" si="13"/>
        <v>5</v>
      </c>
      <c r="N33" s="46"/>
      <c r="O33" s="46"/>
      <c r="P33" s="46"/>
      <c r="Q33" s="46"/>
      <c r="R33" s="12"/>
      <c r="S33" s="12"/>
      <c r="T33" s="12"/>
      <c r="U33" s="12"/>
      <c r="V33" s="43">
        <v>2</v>
      </c>
      <c r="W33" s="43">
        <v>2</v>
      </c>
      <c r="X33" s="43">
        <v>2</v>
      </c>
      <c r="Y33" s="43">
        <v>2</v>
      </c>
      <c r="Z33" s="43">
        <v>2.5</v>
      </c>
      <c r="AA33" s="43">
        <v>3</v>
      </c>
      <c r="AB33" s="43">
        <v>4</v>
      </c>
      <c r="AC33" s="43">
        <v>4</v>
      </c>
      <c r="AD33" s="43">
        <v>4</v>
      </c>
      <c r="AE33" s="43">
        <v>5</v>
      </c>
      <c r="AF33" s="43">
        <v>5</v>
      </c>
      <c r="AG33" s="43">
        <v>5</v>
      </c>
    </row>
    <row r="34" spans="1:33">
      <c r="A34" s="42" t="s">
        <v>44</v>
      </c>
      <c r="B34" s="43">
        <f t="shared" si="14"/>
        <v>0</v>
      </c>
      <c r="C34" s="43">
        <f t="shared" si="13"/>
        <v>0</v>
      </c>
      <c r="D34" s="43">
        <f t="shared" si="13"/>
        <v>0</v>
      </c>
      <c r="E34" s="43">
        <f t="shared" si="13"/>
        <v>0</v>
      </c>
      <c r="F34" s="43">
        <f t="shared" si="13"/>
        <v>0</v>
      </c>
      <c r="G34" s="43">
        <f t="shared" si="13"/>
        <v>0</v>
      </c>
      <c r="H34" s="43">
        <f t="shared" si="13"/>
        <v>0</v>
      </c>
      <c r="I34" s="43">
        <f t="shared" si="13"/>
        <v>0</v>
      </c>
      <c r="J34" s="43">
        <f t="shared" si="13"/>
        <v>0</v>
      </c>
      <c r="K34" s="43">
        <f t="shared" si="13"/>
        <v>0</v>
      </c>
      <c r="L34" s="43">
        <f t="shared" si="13"/>
        <v>0</v>
      </c>
      <c r="M34" s="43">
        <f t="shared" si="13"/>
        <v>0</v>
      </c>
      <c r="N34" s="46"/>
      <c r="O34" s="46"/>
      <c r="P34" s="46"/>
      <c r="Q34" s="46"/>
      <c r="R34" s="46"/>
      <c r="S34" s="46"/>
      <c r="T34" s="46"/>
      <c r="U34" s="46"/>
      <c r="V34" s="43">
        <v>0</v>
      </c>
      <c r="W34" s="43">
        <v>0</v>
      </c>
      <c r="X34" s="43">
        <v>0</v>
      </c>
      <c r="Y34" s="43">
        <v>0</v>
      </c>
      <c r="Z34" s="43">
        <v>0</v>
      </c>
      <c r="AA34" s="43">
        <v>0</v>
      </c>
      <c r="AB34" s="43">
        <v>0</v>
      </c>
      <c r="AC34" s="43">
        <v>0</v>
      </c>
      <c r="AD34" s="43"/>
      <c r="AE34" s="43"/>
      <c r="AF34" s="43"/>
      <c r="AG34" s="43"/>
    </row>
    <row r="35" spans="1:33">
      <c r="A35" s="42" t="s">
        <v>45</v>
      </c>
      <c r="B35" s="43">
        <f t="shared" si="14"/>
        <v>0</v>
      </c>
      <c r="C35" s="43">
        <f t="shared" si="13"/>
        <v>0</v>
      </c>
      <c r="D35" s="43">
        <f t="shared" si="13"/>
        <v>0</v>
      </c>
      <c r="E35" s="43">
        <f t="shared" si="13"/>
        <v>0</v>
      </c>
      <c r="F35" s="43">
        <f t="shared" si="13"/>
        <v>0</v>
      </c>
      <c r="G35" s="43">
        <f t="shared" si="13"/>
        <v>0</v>
      </c>
      <c r="H35" s="43">
        <f t="shared" si="13"/>
        <v>0</v>
      </c>
      <c r="I35" s="43">
        <f t="shared" si="13"/>
        <v>0</v>
      </c>
      <c r="J35" s="43">
        <f t="shared" si="13"/>
        <v>0</v>
      </c>
      <c r="K35" s="43">
        <f t="shared" si="13"/>
        <v>0</v>
      </c>
      <c r="L35" s="43">
        <f t="shared" si="13"/>
        <v>0</v>
      </c>
      <c r="M35" s="43">
        <f t="shared" si="13"/>
        <v>0</v>
      </c>
      <c r="N35" s="46"/>
      <c r="O35" s="46"/>
      <c r="P35" s="46"/>
      <c r="Q35" s="46"/>
      <c r="R35" s="46"/>
      <c r="S35" s="46"/>
      <c r="T35" s="46"/>
      <c r="U35" s="46"/>
      <c r="V35" s="43">
        <v>0</v>
      </c>
      <c r="W35" s="43">
        <v>0</v>
      </c>
      <c r="X35" s="43">
        <v>0</v>
      </c>
      <c r="Y35" s="43">
        <v>0</v>
      </c>
      <c r="Z35" s="43">
        <v>0</v>
      </c>
      <c r="AA35" s="43">
        <v>0</v>
      </c>
      <c r="AB35" s="43">
        <v>0</v>
      </c>
      <c r="AC35" s="43">
        <v>0</v>
      </c>
      <c r="AD35" s="43"/>
      <c r="AE35" s="43"/>
      <c r="AF35" s="43"/>
      <c r="AG35" s="43"/>
    </row>
    <row r="36" spans="1:33">
      <c r="A36" s="42" t="s">
        <v>46</v>
      </c>
      <c r="B36" s="43">
        <f t="shared" si="14"/>
        <v>2.5</v>
      </c>
      <c r="C36" s="43">
        <f t="shared" si="13"/>
        <v>2.5</v>
      </c>
      <c r="D36" s="43">
        <f t="shared" si="13"/>
        <v>2.5</v>
      </c>
      <c r="E36" s="43">
        <f t="shared" si="13"/>
        <v>2.5</v>
      </c>
      <c r="F36" s="43">
        <f t="shared" si="13"/>
        <v>3</v>
      </c>
      <c r="G36" s="43">
        <f t="shared" si="13"/>
        <v>3</v>
      </c>
      <c r="H36" s="43">
        <f t="shared" si="13"/>
        <v>3</v>
      </c>
      <c r="I36" s="43">
        <f t="shared" si="13"/>
        <v>3</v>
      </c>
      <c r="J36" s="43">
        <f t="shared" si="13"/>
        <v>3</v>
      </c>
      <c r="K36" s="43">
        <f t="shared" si="13"/>
        <v>3</v>
      </c>
      <c r="L36" s="43">
        <f t="shared" si="13"/>
        <v>3</v>
      </c>
      <c r="M36" s="43">
        <f t="shared" si="13"/>
        <v>3</v>
      </c>
      <c r="N36" s="46"/>
      <c r="O36" s="46"/>
      <c r="P36" s="46"/>
      <c r="Q36" s="46"/>
      <c r="R36" s="46"/>
      <c r="S36" s="46"/>
      <c r="T36" s="46"/>
      <c r="U36" s="46"/>
      <c r="V36" s="43">
        <v>2.5</v>
      </c>
      <c r="W36" s="43">
        <v>2.5</v>
      </c>
      <c r="X36" s="43">
        <v>2.5</v>
      </c>
      <c r="Y36" s="43">
        <v>2.5</v>
      </c>
      <c r="Z36" s="43">
        <v>3</v>
      </c>
      <c r="AA36" s="43">
        <v>3</v>
      </c>
      <c r="AB36" s="43">
        <v>3</v>
      </c>
      <c r="AC36" s="43">
        <v>3</v>
      </c>
      <c r="AD36" s="43">
        <v>3</v>
      </c>
      <c r="AE36" s="43">
        <v>3</v>
      </c>
      <c r="AF36" s="43">
        <v>3</v>
      </c>
      <c r="AG36" s="43">
        <v>3</v>
      </c>
    </row>
    <row r="37" spans="1:33" ht="21">
      <c r="A37" s="44" t="s">
        <v>47</v>
      </c>
      <c r="B37" s="43">
        <f t="shared" si="14"/>
        <v>0</v>
      </c>
      <c r="C37" s="43">
        <f t="shared" si="13"/>
        <v>0</v>
      </c>
      <c r="D37" s="43">
        <f t="shared" si="13"/>
        <v>0</v>
      </c>
      <c r="E37" s="43">
        <f t="shared" si="13"/>
        <v>0</v>
      </c>
      <c r="F37" s="43">
        <f t="shared" si="13"/>
        <v>0</v>
      </c>
      <c r="G37" s="43">
        <f t="shared" si="13"/>
        <v>0</v>
      </c>
      <c r="H37" s="43">
        <f t="shared" si="13"/>
        <v>0</v>
      </c>
      <c r="I37" s="43">
        <f t="shared" si="13"/>
        <v>0</v>
      </c>
      <c r="J37" s="43">
        <f t="shared" si="13"/>
        <v>0</v>
      </c>
      <c r="K37" s="43">
        <f t="shared" si="13"/>
        <v>0</v>
      </c>
      <c r="L37" s="43">
        <f t="shared" si="13"/>
        <v>0</v>
      </c>
      <c r="M37" s="43">
        <f t="shared" si="13"/>
        <v>0</v>
      </c>
      <c r="N37" s="46"/>
      <c r="O37" s="46"/>
      <c r="P37" s="46"/>
      <c r="Q37" s="46"/>
      <c r="R37" s="12"/>
      <c r="S37" s="12"/>
      <c r="T37" s="12"/>
      <c r="U37" s="12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</row>
    <row r="38" spans="1:33">
      <c r="A38" s="47" t="s">
        <v>48</v>
      </c>
      <c r="B38" s="43">
        <f t="shared" si="14"/>
        <v>0</v>
      </c>
      <c r="C38" s="43">
        <f t="shared" si="13"/>
        <v>0</v>
      </c>
      <c r="D38" s="43">
        <f t="shared" si="13"/>
        <v>2</v>
      </c>
      <c r="E38" s="43">
        <f t="shared" si="13"/>
        <v>4</v>
      </c>
      <c r="F38" s="43">
        <f t="shared" si="13"/>
        <v>4</v>
      </c>
      <c r="G38" s="43">
        <f t="shared" si="13"/>
        <v>4</v>
      </c>
      <c r="H38" s="43">
        <f t="shared" si="13"/>
        <v>4</v>
      </c>
      <c r="I38" s="43">
        <f t="shared" si="13"/>
        <v>5</v>
      </c>
      <c r="J38" s="43">
        <f t="shared" si="13"/>
        <v>5</v>
      </c>
      <c r="K38" s="43">
        <f t="shared" si="13"/>
        <v>5</v>
      </c>
      <c r="L38" s="43">
        <f t="shared" si="13"/>
        <v>5</v>
      </c>
      <c r="M38" s="43">
        <f t="shared" si="13"/>
        <v>5</v>
      </c>
      <c r="N38" s="46"/>
      <c r="O38" s="46"/>
      <c r="P38" s="46"/>
      <c r="Q38" s="46"/>
      <c r="R38" s="12"/>
      <c r="S38" s="46"/>
      <c r="T38" s="46"/>
      <c r="U38" s="46"/>
      <c r="V38" s="43"/>
      <c r="W38" s="43">
        <v>0</v>
      </c>
      <c r="X38" s="43">
        <v>2</v>
      </c>
      <c r="Y38" s="43">
        <v>4</v>
      </c>
      <c r="Z38" s="43">
        <v>4</v>
      </c>
      <c r="AA38" s="43">
        <v>4</v>
      </c>
      <c r="AB38" s="43">
        <v>4</v>
      </c>
      <c r="AC38" s="43">
        <v>5</v>
      </c>
      <c r="AD38" s="43">
        <v>5</v>
      </c>
      <c r="AE38" s="43">
        <v>5</v>
      </c>
      <c r="AF38" s="43">
        <v>5</v>
      </c>
      <c r="AG38" s="43">
        <v>5</v>
      </c>
    </row>
    <row r="39" spans="1:33" ht="22.5">
      <c r="A39" s="47" t="s">
        <v>49</v>
      </c>
      <c r="B39" s="43">
        <f t="shared" si="14"/>
        <v>0.5</v>
      </c>
      <c r="C39" s="43">
        <f t="shared" si="13"/>
        <v>0.5</v>
      </c>
      <c r="D39" s="43">
        <f t="shared" si="13"/>
        <v>1</v>
      </c>
      <c r="E39" s="43">
        <f t="shared" si="13"/>
        <v>1.5</v>
      </c>
      <c r="F39" s="43">
        <f t="shared" si="13"/>
        <v>1.5</v>
      </c>
      <c r="G39" s="43">
        <f t="shared" si="13"/>
        <v>1.5</v>
      </c>
      <c r="H39" s="43">
        <f t="shared" si="13"/>
        <v>1.5</v>
      </c>
      <c r="I39" s="43">
        <f t="shared" si="13"/>
        <v>1.5</v>
      </c>
      <c r="J39" s="43">
        <f t="shared" si="13"/>
        <v>1.5</v>
      </c>
      <c r="K39" s="43">
        <f t="shared" si="13"/>
        <v>1.5</v>
      </c>
      <c r="L39" s="43">
        <f t="shared" si="13"/>
        <v>2</v>
      </c>
      <c r="M39" s="43">
        <f t="shared" si="13"/>
        <v>2</v>
      </c>
      <c r="N39" s="46"/>
      <c r="O39" s="46"/>
      <c r="P39" s="46"/>
      <c r="Q39" s="46"/>
      <c r="R39" s="12"/>
      <c r="S39" s="46"/>
      <c r="T39" s="46"/>
      <c r="U39" s="46"/>
      <c r="V39" s="43">
        <v>0.5</v>
      </c>
      <c r="W39" s="43">
        <v>0.5</v>
      </c>
      <c r="X39" s="43">
        <v>1</v>
      </c>
      <c r="Y39" s="43">
        <v>1.5</v>
      </c>
      <c r="Z39" s="43">
        <v>1.5</v>
      </c>
      <c r="AA39" s="43">
        <v>1.5</v>
      </c>
      <c r="AB39" s="43">
        <v>1.5</v>
      </c>
      <c r="AC39" s="43">
        <v>1.5</v>
      </c>
      <c r="AD39" s="43">
        <v>1.5</v>
      </c>
      <c r="AE39" s="43">
        <v>1.5</v>
      </c>
      <c r="AF39" s="43">
        <v>2</v>
      </c>
      <c r="AG39" s="43">
        <v>2</v>
      </c>
    </row>
    <row r="40" spans="1:33" ht="22.5">
      <c r="A40" s="47" t="s">
        <v>50</v>
      </c>
      <c r="B40" s="43">
        <f t="shared" si="14"/>
        <v>0.5</v>
      </c>
      <c r="C40" s="43">
        <f t="shared" si="13"/>
        <v>0.5</v>
      </c>
      <c r="D40" s="43">
        <f t="shared" si="13"/>
        <v>1</v>
      </c>
      <c r="E40" s="43">
        <f t="shared" si="13"/>
        <v>1.5</v>
      </c>
      <c r="F40" s="43">
        <f t="shared" si="13"/>
        <v>1.5</v>
      </c>
      <c r="G40" s="43">
        <f t="shared" si="13"/>
        <v>1.5</v>
      </c>
      <c r="H40" s="43">
        <f t="shared" si="13"/>
        <v>1.5</v>
      </c>
      <c r="I40" s="43">
        <f t="shared" si="13"/>
        <v>1.5</v>
      </c>
      <c r="J40" s="43">
        <f t="shared" si="13"/>
        <v>1.5</v>
      </c>
      <c r="K40" s="43">
        <f t="shared" si="13"/>
        <v>2</v>
      </c>
      <c r="L40" s="43">
        <f t="shared" si="13"/>
        <v>2</v>
      </c>
      <c r="M40" s="43">
        <f t="shared" si="13"/>
        <v>2</v>
      </c>
      <c r="N40" s="46"/>
      <c r="O40" s="46"/>
      <c r="P40" s="46"/>
      <c r="Q40" s="46"/>
      <c r="R40" s="12"/>
      <c r="S40" s="46"/>
      <c r="T40" s="46"/>
      <c r="U40" s="46"/>
      <c r="V40" s="43">
        <v>0.5</v>
      </c>
      <c r="W40" s="43">
        <v>0.5</v>
      </c>
      <c r="X40" s="43">
        <v>1</v>
      </c>
      <c r="Y40" s="43">
        <v>1.5</v>
      </c>
      <c r="Z40" s="43">
        <v>1.5</v>
      </c>
      <c r="AA40" s="43">
        <v>1.5</v>
      </c>
      <c r="AB40" s="43">
        <v>1.5</v>
      </c>
      <c r="AC40" s="43">
        <v>1.5</v>
      </c>
      <c r="AD40" s="43">
        <v>1.5</v>
      </c>
      <c r="AE40" s="43">
        <v>2</v>
      </c>
      <c r="AF40" s="43">
        <v>2</v>
      </c>
      <c r="AG40" s="43">
        <v>2</v>
      </c>
    </row>
    <row r="41" spans="1:33">
      <c r="A41" s="47" t="s">
        <v>51</v>
      </c>
      <c r="B41" s="43">
        <f t="shared" si="14"/>
        <v>4</v>
      </c>
      <c r="C41" s="43">
        <f t="shared" si="13"/>
        <v>6</v>
      </c>
      <c r="D41" s="43">
        <f t="shared" si="13"/>
        <v>7</v>
      </c>
      <c r="E41" s="43">
        <f t="shared" si="13"/>
        <v>10.5</v>
      </c>
      <c r="F41" s="43">
        <f t="shared" si="13"/>
        <v>10.5</v>
      </c>
      <c r="G41" s="43">
        <f t="shared" si="13"/>
        <v>10.5</v>
      </c>
      <c r="H41" s="43">
        <f t="shared" si="13"/>
        <v>14</v>
      </c>
      <c r="I41" s="43">
        <f t="shared" si="13"/>
        <v>14</v>
      </c>
      <c r="J41" s="43">
        <f t="shared" si="13"/>
        <v>14</v>
      </c>
      <c r="K41" s="43">
        <f t="shared" si="13"/>
        <v>14</v>
      </c>
      <c r="L41" s="43">
        <f t="shared" si="13"/>
        <v>14</v>
      </c>
      <c r="M41" s="43">
        <f t="shared" si="13"/>
        <v>14</v>
      </c>
      <c r="N41" s="46"/>
      <c r="O41" s="46"/>
      <c r="P41" s="46"/>
      <c r="Q41" s="46"/>
      <c r="R41" s="12"/>
      <c r="S41" s="46"/>
      <c r="T41" s="46"/>
      <c r="U41" s="46"/>
      <c r="V41" s="43">
        <v>4</v>
      </c>
      <c r="W41" s="43">
        <v>6</v>
      </c>
      <c r="X41" s="43">
        <v>7</v>
      </c>
      <c r="Y41" s="43">
        <v>10.5</v>
      </c>
      <c r="Z41" s="43">
        <v>10.5</v>
      </c>
      <c r="AA41" s="43">
        <v>10.5</v>
      </c>
      <c r="AB41" s="43">
        <v>14</v>
      </c>
      <c r="AC41" s="43">
        <v>14</v>
      </c>
      <c r="AD41" s="43">
        <v>14</v>
      </c>
      <c r="AE41" s="43">
        <v>14</v>
      </c>
      <c r="AF41" s="43">
        <v>14</v>
      </c>
      <c r="AG41" s="43">
        <v>14</v>
      </c>
    </row>
    <row r="42" spans="1:33" ht="21">
      <c r="A42" s="44" t="s">
        <v>52</v>
      </c>
      <c r="B42" s="43">
        <f t="shared" si="14"/>
        <v>0</v>
      </c>
      <c r="C42" s="43">
        <f t="shared" si="13"/>
        <v>0</v>
      </c>
      <c r="D42" s="43">
        <f t="shared" si="13"/>
        <v>0</v>
      </c>
      <c r="E42" s="43">
        <f t="shared" si="13"/>
        <v>0</v>
      </c>
      <c r="F42" s="43">
        <f t="shared" si="13"/>
        <v>0</v>
      </c>
      <c r="G42" s="43">
        <f t="shared" si="13"/>
        <v>0</v>
      </c>
      <c r="H42" s="43">
        <f t="shared" si="13"/>
        <v>0</v>
      </c>
      <c r="I42" s="43">
        <f t="shared" si="13"/>
        <v>0</v>
      </c>
      <c r="J42" s="43">
        <f t="shared" si="13"/>
        <v>0</v>
      </c>
      <c r="K42" s="43">
        <f t="shared" si="13"/>
        <v>0</v>
      </c>
      <c r="L42" s="43">
        <f t="shared" si="13"/>
        <v>0</v>
      </c>
      <c r="M42" s="43">
        <f t="shared" si="13"/>
        <v>0</v>
      </c>
      <c r="N42" s="46"/>
      <c r="O42" s="46"/>
      <c r="P42" s="46"/>
      <c r="Q42" s="46"/>
      <c r="R42" s="12"/>
      <c r="S42" s="12"/>
      <c r="T42" s="12"/>
      <c r="U42" s="12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8"/>
      <c r="AG42" s="45"/>
    </row>
    <row r="43" spans="1:33">
      <c r="A43" s="47" t="s">
        <v>53</v>
      </c>
      <c r="B43" s="43">
        <f t="shared" si="14"/>
        <v>1.5</v>
      </c>
      <c r="C43" s="43">
        <f t="shared" si="13"/>
        <v>2.5</v>
      </c>
      <c r="D43" s="43">
        <f t="shared" si="13"/>
        <v>3</v>
      </c>
      <c r="E43" s="43">
        <f t="shared" si="13"/>
        <v>4</v>
      </c>
      <c r="F43" s="43">
        <f t="shared" si="13"/>
        <v>4</v>
      </c>
      <c r="G43" s="43">
        <f t="shared" si="13"/>
        <v>4</v>
      </c>
      <c r="H43" s="43">
        <f t="shared" si="13"/>
        <v>4.5</v>
      </c>
      <c r="I43" s="43">
        <f t="shared" si="13"/>
        <v>5</v>
      </c>
      <c r="J43" s="43">
        <f t="shared" si="13"/>
        <v>5</v>
      </c>
      <c r="K43" s="43">
        <f t="shared" si="13"/>
        <v>5.5</v>
      </c>
      <c r="L43" s="43">
        <f t="shared" si="13"/>
        <v>5.5</v>
      </c>
      <c r="M43" s="43">
        <f t="shared" si="13"/>
        <v>5.5</v>
      </c>
      <c r="N43" s="46"/>
      <c r="O43" s="46"/>
      <c r="P43" s="46"/>
      <c r="Q43" s="46"/>
      <c r="R43" s="12"/>
      <c r="S43" s="12"/>
      <c r="T43" s="12"/>
      <c r="U43" s="12"/>
      <c r="V43" s="43">
        <v>1.5</v>
      </c>
      <c r="W43" s="43">
        <v>2.5</v>
      </c>
      <c r="X43" s="43">
        <v>3</v>
      </c>
      <c r="Y43" s="43">
        <v>4</v>
      </c>
      <c r="Z43" s="43">
        <v>4</v>
      </c>
      <c r="AA43" s="43">
        <v>4</v>
      </c>
      <c r="AB43" s="43">
        <v>4.5</v>
      </c>
      <c r="AC43" s="43">
        <v>5</v>
      </c>
      <c r="AD43" s="43">
        <v>5</v>
      </c>
      <c r="AE43" s="43">
        <v>5.5</v>
      </c>
      <c r="AF43" s="43">
        <v>5.5</v>
      </c>
      <c r="AG43" s="43">
        <v>5.5</v>
      </c>
    </row>
    <row r="44" spans="1:33">
      <c r="A44" s="47" t="s">
        <v>48</v>
      </c>
      <c r="B44" s="43">
        <f t="shared" si="14"/>
        <v>0</v>
      </c>
      <c r="C44" s="43">
        <f t="shared" si="13"/>
        <v>0</v>
      </c>
      <c r="D44" s="43">
        <f t="shared" si="13"/>
        <v>3</v>
      </c>
      <c r="E44" s="43">
        <f t="shared" si="13"/>
        <v>3</v>
      </c>
      <c r="F44" s="43">
        <f t="shared" si="13"/>
        <v>3</v>
      </c>
      <c r="G44" s="43">
        <f t="shared" si="13"/>
        <v>3</v>
      </c>
      <c r="H44" s="43">
        <f t="shared" si="13"/>
        <v>3</v>
      </c>
      <c r="I44" s="43">
        <f t="shared" si="13"/>
        <v>3</v>
      </c>
      <c r="J44" s="43">
        <f t="shared" si="13"/>
        <v>3</v>
      </c>
      <c r="K44" s="43">
        <f t="shared" si="13"/>
        <v>3</v>
      </c>
      <c r="L44" s="43">
        <f t="shared" si="13"/>
        <v>3</v>
      </c>
      <c r="M44" s="43">
        <f t="shared" si="13"/>
        <v>5</v>
      </c>
      <c r="N44" s="46"/>
      <c r="O44" s="46"/>
      <c r="P44" s="46"/>
      <c r="Q44" s="46"/>
      <c r="R44" s="12"/>
      <c r="S44" s="46"/>
      <c r="T44" s="46"/>
      <c r="U44" s="46"/>
      <c r="V44" s="43"/>
      <c r="W44" s="43"/>
      <c r="X44" s="43">
        <v>3</v>
      </c>
      <c r="Y44" s="43">
        <v>3</v>
      </c>
      <c r="Z44" s="43">
        <v>3</v>
      </c>
      <c r="AA44" s="43">
        <v>3</v>
      </c>
      <c r="AB44" s="43">
        <v>3</v>
      </c>
      <c r="AC44" s="43">
        <v>3</v>
      </c>
      <c r="AD44" s="43">
        <v>3</v>
      </c>
      <c r="AE44" s="43">
        <v>3</v>
      </c>
      <c r="AF44" s="43">
        <v>3</v>
      </c>
      <c r="AG44" s="43">
        <v>5</v>
      </c>
    </row>
    <row r="45" spans="1:33">
      <c r="A45" s="47" t="s">
        <v>54</v>
      </c>
      <c r="B45" s="43">
        <f t="shared" si="14"/>
        <v>0.75</v>
      </c>
      <c r="C45" s="43">
        <f t="shared" si="13"/>
        <v>1</v>
      </c>
      <c r="D45" s="43">
        <f t="shared" si="13"/>
        <v>1.5</v>
      </c>
      <c r="E45" s="43">
        <f t="shared" si="13"/>
        <v>1.5</v>
      </c>
      <c r="F45" s="43">
        <f t="shared" si="13"/>
        <v>1.5</v>
      </c>
      <c r="G45" s="43">
        <f t="shared" si="13"/>
        <v>2</v>
      </c>
      <c r="H45" s="43">
        <f t="shared" si="13"/>
        <v>2</v>
      </c>
      <c r="I45" s="43">
        <f t="shared" si="13"/>
        <v>2.25</v>
      </c>
      <c r="J45" s="43">
        <f t="shared" si="13"/>
        <v>2.25</v>
      </c>
      <c r="K45" s="43">
        <f t="shared" si="13"/>
        <v>2.5</v>
      </c>
      <c r="L45" s="43">
        <f t="shared" si="13"/>
        <v>2.5</v>
      </c>
      <c r="M45" s="43">
        <f t="shared" si="13"/>
        <v>2.5</v>
      </c>
      <c r="N45" s="46"/>
      <c r="O45" s="46"/>
      <c r="P45" s="46"/>
      <c r="Q45" s="46"/>
      <c r="R45" s="12"/>
      <c r="S45" s="12"/>
      <c r="T45" s="12"/>
      <c r="U45" s="12"/>
      <c r="V45" s="43">
        <v>0.75</v>
      </c>
      <c r="W45" s="43">
        <v>1</v>
      </c>
      <c r="X45" s="43">
        <v>1.5</v>
      </c>
      <c r="Y45" s="43">
        <v>1.5</v>
      </c>
      <c r="Z45" s="43">
        <v>1.5</v>
      </c>
      <c r="AA45" s="43">
        <v>2</v>
      </c>
      <c r="AB45" s="43">
        <v>2</v>
      </c>
      <c r="AC45" s="43">
        <v>2.25</v>
      </c>
      <c r="AD45" s="43">
        <v>2.25</v>
      </c>
      <c r="AE45" s="43">
        <v>2.5</v>
      </c>
      <c r="AF45" s="43">
        <v>2.5</v>
      </c>
      <c r="AG45" s="43">
        <v>2.5</v>
      </c>
    </row>
    <row r="46" spans="1:33">
      <c r="A46" s="47" t="s">
        <v>55</v>
      </c>
      <c r="B46" s="43">
        <f t="shared" si="14"/>
        <v>0</v>
      </c>
      <c r="C46" s="43">
        <f t="shared" si="13"/>
        <v>1</v>
      </c>
      <c r="D46" s="43">
        <f t="shared" si="13"/>
        <v>3</v>
      </c>
      <c r="E46" s="43">
        <f t="shared" si="13"/>
        <v>7</v>
      </c>
      <c r="F46" s="43">
        <f t="shared" si="13"/>
        <v>4</v>
      </c>
      <c r="G46" s="43">
        <f t="shared" si="13"/>
        <v>4</v>
      </c>
      <c r="H46" s="43">
        <f t="shared" si="13"/>
        <v>4</v>
      </c>
      <c r="I46" s="43">
        <f t="shared" si="13"/>
        <v>4</v>
      </c>
      <c r="J46" s="43">
        <f t="shared" si="13"/>
        <v>4</v>
      </c>
      <c r="K46" s="43">
        <f t="shared" si="13"/>
        <v>4</v>
      </c>
      <c r="L46" s="43">
        <f t="shared" si="13"/>
        <v>4</v>
      </c>
      <c r="M46" s="43">
        <f t="shared" si="13"/>
        <v>10</v>
      </c>
      <c r="N46" s="46"/>
      <c r="O46" s="46"/>
      <c r="P46" s="46"/>
      <c r="Q46" s="46"/>
      <c r="R46" s="12"/>
      <c r="S46" s="12"/>
      <c r="T46" s="12"/>
      <c r="U46" s="12"/>
      <c r="V46" s="43"/>
      <c r="W46" s="43">
        <v>1</v>
      </c>
      <c r="X46" s="43">
        <v>3</v>
      </c>
      <c r="Y46" s="43">
        <v>7</v>
      </c>
      <c r="Z46" s="43">
        <v>4</v>
      </c>
      <c r="AA46" s="43">
        <v>4</v>
      </c>
      <c r="AB46" s="43">
        <v>4</v>
      </c>
      <c r="AC46" s="43">
        <v>4</v>
      </c>
      <c r="AD46" s="43">
        <v>4</v>
      </c>
      <c r="AE46" s="43">
        <v>4</v>
      </c>
      <c r="AF46" s="43">
        <v>4</v>
      </c>
      <c r="AG46" s="43">
        <v>10</v>
      </c>
    </row>
    <row r="47" spans="1:33">
      <c r="A47" s="42" t="s">
        <v>56</v>
      </c>
      <c r="B47" s="43">
        <f t="shared" si="14"/>
        <v>2</v>
      </c>
      <c r="C47" s="43">
        <f t="shared" ref="C47:C49" si="15">W47</f>
        <v>3</v>
      </c>
      <c r="D47" s="43">
        <f t="shared" ref="D47:D49" si="16">X47</f>
        <v>4</v>
      </c>
      <c r="E47" s="43">
        <f t="shared" ref="E47:E49" si="17">Y47</f>
        <v>5</v>
      </c>
      <c r="F47" s="43">
        <f t="shared" ref="F47:F49" si="18">Z47</f>
        <v>6</v>
      </c>
      <c r="G47" s="43">
        <f t="shared" ref="G47:G49" si="19">AA47</f>
        <v>7</v>
      </c>
      <c r="H47" s="43">
        <f t="shared" ref="H47:H49" si="20">AB47</f>
        <v>8</v>
      </c>
      <c r="I47" s="43">
        <f t="shared" ref="I47:I49" si="21">AC47</f>
        <v>9</v>
      </c>
      <c r="J47" s="43">
        <f t="shared" ref="J47:J49" si="22">AD47</f>
        <v>10</v>
      </c>
      <c r="K47" s="43">
        <f t="shared" ref="K47:K49" si="23">AE47</f>
        <v>11</v>
      </c>
      <c r="L47" s="43">
        <f t="shared" ref="L47:L49" si="24">AF47</f>
        <v>12</v>
      </c>
      <c r="M47" s="43">
        <f t="shared" ref="M47:M49" si="25">AG47</f>
        <v>13</v>
      </c>
      <c r="N47" s="46"/>
      <c r="O47" s="46"/>
      <c r="P47" s="46"/>
      <c r="Q47" s="46"/>
      <c r="R47" s="12"/>
      <c r="S47" s="12"/>
      <c r="T47" s="46"/>
      <c r="U47" s="46"/>
      <c r="V47" s="43">
        <v>2</v>
      </c>
      <c r="W47" s="43">
        <v>3</v>
      </c>
      <c r="X47" s="43">
        <v>4</v>
      </c>
      <c r="Y47" s="43">
        <v>5</v>
      </c>
      <c r="Z47" s="43">
        <v>6</v>
      </c>
      <c r="AA47" s="43">
        <v>7</v>
      </c>
      <c r="AB47" s="43">
        <v>8</v>
      </c>
      <c r="AC47" s="43">
        <v>9</v>
      </c>
      <c r="AD47" s="43">
        <v>10</v>
      </c>
      <c r="AE47" s="43">
        <v>11</v>
      </c>
      <c r="AF47" s="43">
        <v>12</v>
      </c>
      <c r="AG47" s="43">
        <v>13</v>
      </c>
    </row>
    <row r="48" spans="1:33">
      <c r="A48" s="42" t="s">
        <v>57</v>
      </c>
      <c r="B48" s="43">
        <f t="shared" si="14"/>
        <v>2</v>
      </c>
      <c r="C48" s="43">
        <f t="shared" si="15"/>
        <v>3</v>
      </c>
      <c r="D48" s="43">
        <f t="shared" si="16"/>
        <v>4</v>
      </c>
      <c r="E48" s="43">
        <f t="shared" si="17"/>
        <v>5</v>
      </c>
      <c r="F48" s="43">
        <f t="shared" si="18"/>
        <v>6</v>
      </c>
      <c r="G48" s="43">
        <f t="shared" si="19"/>
        <v>7</v>
      </c>
      <c r="H48" s="43">
        <f t="shared" si="20"/>
        <v>8</v>
      </c>
      <c r="I48" s="43">
        <f t="shared" si="21"/>
        <v>9</v>
      </c>
      <c r="J48" s="43">
        <f t="shared" si="22"/>
        <v>10</v>
      </c>
      <c r="K48" s="43">
        <f t="shared" si="23"/>
        <v>11</v>
      </c>
      <c r="L48" s="43">
        <f t="shared" si="24"/>
        <v>12</v>
      </c>
      <c r="M48" s="43">
        <f t="shared" si="25"/>
        <v>13</v>
      </c>
      <c r="N48" s="46"/>
      <c r="O48" s="46"/>
      <c r="P48" s="46"/>
      <c r="Q48" s="46"/>
      <c r="R48" s="12"/>
      <c r="S48" s="12"/>
      <c r="T48" s="46"/>
      <c r="U48" s="46"/>
      <c r="V48" s="43">
        <v>2</v>
      </c>
      <c r="W48" s="43">
        <v>3</v>
      </c>
      <c r="X48" s="43">
        <v>4</v>
      </c>
      <c r="Y48" s="43">
        <v>5</v>
      </c>
      <c r="Z48" s="43">
        <v>6</v>
      </c>
      <c r="AA48" s="43">
        <v>7</v>
      </c>
      <c r="AB48" s="339">
        <v>8</v>
      </c>
      <c r="AC48" s="43">
        <v>9</v>
      </c>
      <c r="AD48" s="43">
        <v>10</v>
      </c>
      <c r="AE48" s="43">
        <v>11</v>
      </c>
      <c r="AF48" s="43">
        <v>12</v>
      </c>
      <c r="AG48" s="43">
        <v>13</v>
      </c>
    </row>
    <row r="49" spans="1:33">
      <c r="A49" s="42" t="s">
        <v>58</v>
      </c>
      <c r="B49" s="43">
        <f t="shared" si="14"/>
        <v>0</v>
      </c>
      <c r="C49" s="43">
        <f t="shared" si="15"/>
        <v>0</v>
      </c>
      <c r="D49" s="43">
        <f t="shared" si="16"/>
        <v>0</v>
      </c>
      <c r="E49" s="43">
        <f t="shared" si="17"/>
        <v>0</v>
      </c>
      <c r="F49" s="43">
        <f t="shared" si="18"/>
        <v>0</v>
      </c>
      <c r="G49" s="43">
        <f t="shared" si="19"/>
        <v>0</v>
      </c>
      <c r="H49" s="43">
        <f t="shared" si="20"/>
        <v>0</v>
      </c>
      <c r="I49" s="43">
        <f t="shared" si="21"/>
        <v>0</v>
      </c>
      <c r="J49" s="43">
        <f t="shared" si="22"/>
        <v>0</v>
      </c>
      <c r="K49" s="43">
        <f t="shared" si="23"/>
        <v>0</v>
      </c>
      <c r="L49" s="43">
        <f t="shared" si="24"/>
        <v>0</v>
      </c>
      <c r="M49" s="43">
        <f t="shared" si="25"/>
        <v>0</v>
      </c>
      <c r="N49" s="46"/>
      <c r="O49" s="46"/>
      <c r="P49" s="46"/>
      <c r="Q49" s="46"/>
      <c r="R49" s="12"/>
      <c r="S49" s="12"/>
      <c r="T49" s="12"/>
      <c r="U49" s="12"/>
      <c r="V49" s="43">
        <v>0</v>
      </c>
      <c r="W49" s="43">
        <v>0</v>
      </c>
      <c r="X49" s="43">
        <v>0</v>
      </c>
      <c r="Y49" s="43">
        <v>0</v>
      </c>
      <c r="Z49" s="43">
        <v>0</v>
      </c>
      <c r="AA49" s="43">
        <v>0</v>
      </c>
      <c r="AB49" s="43">
        <v>0</v>
      </c>
      <c r="AC49" s="43">
        <v>0</v>
      </c>
      <c r="AD49" s="43">
        <v>0</v>
      </c>
      <c r="AE49" s="43">
        <v>0</v>
      </c>
      <c r="AF49" s="43">
        <v>0</v>
      </c>
      <c r="AG49" s="43">
        <v>0</v>
      </c>
    </row>
    <row r="50" spans="1:33">
      <c r="N50" s="12"/>
      <c r="O50" s="12"/>
      <c r="P50" s="12"/>
      <c r="Q50" s="12"/>
      <c r="R50" s="12"/>
      <c r="S50" s="12"/>
      <c r="T50" s="12"/>
      <c r="U50" s="12"/>
    </row>
    <row r="51" spans="1:33">
      <c r="A51" s="50" t="s">
        <v>60</v>
      </c>
      <c r="B51" s="50">
        <v>1000</v>
      </c>
      <c r="C51" s="50">
        <v>1200</v>
      </c>
      <c r="D51" s="50">
        <v>1400</v>
      </c>
      <c r="E51" s="50">
        <v>1600</v>
      </c>
      <c r="F51" s="50">
        <v>1800</v>
      </c>
      <c r="G51" s="50">
        <v>2000</v>
      </c>
      <c r="H51" s="50">
        <v>2200</v>
      </c>
      <c r="I51" s="50">
        <v>2400</v>
      </c>
      <c r="J51" s="50">
        <v>2600</v>
      </c>
      <c r="K51" s="50">
        <v>2800</v>
      </c>
      <c r="L51" s="50">
        <v>3000</v>
      </c>
      <c r="M51" s="50">
        <v>3200</v>
      </c>
      <c r="N51" s="36"/>
      <c r="O51" s="36"/>
      <c r="P51" s="36"/>
      <c r="Q51" s="36"/>
      <c r="R51" s="12"/>
      <c r="S51" s="12"/>
      <c r="T51" s="12"/>
      <c r="U51" s="12"/>
    </row>
    <row r="52" spans="1:33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36"/>
      <c r="O52" s="36"/>
      <c r="P52" s="36"/>
      <c r="Q52" s="36"/>
      <c r="R52" s="12"/>
      <c r="S52" s="12"/>
      <c r="T52" s="12"/>
      <c r="U52" s="12"/>
    </row>
    <row r="53" spans="1:33">
      <c r="A53" s="41" t="s">
        <v>40</v>
      </c>
      <c r="N53" s="12"/>
      <c r="O53" s="12"/>
      <c r="P53" s="12"/>
      <c r="Q53" s="12"/>
      <c r="R53" s="12"/>
      <c r="S53" s="12"/>
      <c r="T53" s="12"/>
      <c r="U53" s="12"/>
    </row>
    <row r="54" spans="1:33">
      <c r="A54" s="42" t="s">
        <v>41</v>
      </c>
      <c r="B54" s="43">
        <f>V54</f>
        <v>4</v>
      </c>
      <c r="C54" s="43">
        <f t="shared" ref="C54:M69" si="26">W54</f>
        <v>4</v>
      </c>
      <c r="D54" s="43">
        <f t="shared" si="26"/>
        <v>4</v>
      </c>
      <c r="E54" s="43">
        <f t="shared" si="26"/>
        <v>5</v>
      </c>
      <c r="F54" s="43">
        <f t="shared" si="26"/>
        <v>5</v>
      </c>
      <c r="G54" s="43">
        <f t="shared" si="26"/>
        <v>6</v>
      </c>
      <c r="H54" s="43">
        <f t="shared" si="26"/>
        <v>7</v>
      </c>
      <c r="I54" s="43">
        <f t="shared" si="26"/>
        <v>8</v>
      </c>
      <c r="J54" s="43">
        <f t="shared" si="26"/>
        <v>9</v>
      </c>
      <c r="K54" s="43">
        <f t="shared" si="26"/>
        <v>10</v>
      </c>
      <c r="L54" s="43">
        <f t="shared" si="26"/>
        <v>11</v>
      </c>
      <c r="M54" s="43">
        <f t="shared" si="26"/>
        <v>12</v>
      </c>
      <c r="N54" s="46"/>
      <c r="O54" s="46"/>
      <c r="P54" s="46"/>
      <c r="Q54" s="46"/>
      <c r="R54" s="12"/>
      <c r="S54" s="12"/>
      <c r="T54" s="12"/>
      <c r="U54" s="12"/>
      <c r="V54" s="43">
        <v>4</v>
      </c>
      <c r="W54" s="43">
        <v>4</v>
      </c>
      <c r="X54" s="43">
        <v>4</v>
      </c>
      <c r="Y54" s="43">
        <v>5</v>
      </c>
      <c r="Z54" s="43">
        <v>5</v>
      </c>
      <c r="AA54" s="43">
        <v>6</v>
      </c>
      <c r="AB54" s="43">
        <v>7</v>
      </c>
      <c r="AC54" s="43">
        <v>8</v>
      </c>
      <c r="AD54" s="43">
        <v>9</v>
      </c>
      <c r="AE54" s="43">
        <v>10</v>
      </c>
      <c r="AF54" s="43">
        <v>11</v>
      </c>
      <c r="AG54" s="340">
        <v>12</v>
      </c>
    </row>
    <row r="55" spans="1:33">
      <c r="A55" s="42" t="s">
        <v>42</v>
      </c>
      <c r="B55" s="43">
        <f t="shared" ref="B55:B72" si="27">V55</f>
        <v>2</v>
      </c>
      <c r="C55" s="43">
        <f t="shared" si="26"/>
        <v>3</v>
      </c>
      <c r="D55" s="43">
        <f t="shared" si="26"/>
        <v>3.5</v>
      </c>
      <c r="E55" s="43">
        <f t="shared" si="26"/>
        <v>3.5</v>
      </c>
      <c r="F55" s="43">
        <f t="shared" si="26"/>
        <v>4</v>
      </c>
      <c r="G55" s="43">
        <f t="shared" si="26"/>
        <v>4.5</v>
      </c>
      <c r="H55" s="43">
        <f t="shared" si="26"/>
        <v>4.5</v>
      </c>
      <c r="I55" s="43">
        <f t="shared" si="26"/>
        <v>4.5</v>
      </c>
      <c r="J55" s="43">
        <f t="shared" si="26"/>
        <v>5.5</v>
      </c>
      <c r="K55" s="43">
        <f t="shared" si="26"/>
        <v>6</v>
      </c>
      <c r="L55" s="43">
        <f t="shared" si="26"/>
        <v>6</v>
      </c>
      <c r="M55" s="43">
        <f t="shared" si="26"/>
        <v>6</v>
      </c>
      <c r="N55" s="46"/>
      <c r="O55" s="46"/>
      <c r="P55" s="46"/>
      <c r="Q55" s="46"/>
      <c r="R55" s="12"/>
      <c r="S55" s="12"/>
      <c r="T55" s="12"/>
      <c r="U55" s="12"/>
      <c r="V55" s="43">
        <v>2</v>
      </c>
      <c r="W55" s="43">
        <v>3</v>
      </c>
      <c r="X55" s="43">
        <v>3.5</v>
      </c>
      <c r="Y55" s="43">
        <v>3.5</v>
      </c>
      <c r="Z55" s="43">
        <v>4</v>
      </c>
      <c r="AA55" s="43">
        <v>4.5</v>
      </c>
      <c r="AB55" s="43">
        <v>4.5</v>
      </c>
      <c r="AC55" s="43">
        <v>4.5</v>
      </c>
      <c r="AD55" s="43">
        <v>5.5</v>
      </c>
      <c r="AE55" s="43">
        <v>6</v>
      </c>
      <c r="AF55" s="43">
        <v>6</v>
      </c>
      <c r="AG55" s="340">
        <v>6</v>
      </c>
    </row>
    <row r="56" spans="1:33">
      <c r="A56" s="42" t="s">
        <v>43</v>
      </c>
      <c r="B56" s="43">
        <f t="shared" si="27"/>
        <v>2</v>
      </c>
      <c r="C56" s="43">
        <f t="shared" si="26"/>
        <v>2</v>
      </c>
      <c r="D56" s="43">
        <f t="shared" si="26"/>
        <v>2.5</v>
      </c>
      <c r="E56" s="43">
        <f t="shared" si="26"/>
        <v>3</v>
      </c>
      <c r="F56" s="43">
        <f t="shared" si="26"/>
        <v>4</v>
      </c>
      <c r="G56" s="43">
        <f t="shared" si="26"/>
        <v>4</v>
      </c>
      <c r="H56" s="43">
        <f t="shared" si="26"/>
        <v>4</v>
      </c>
      <c r="I56" s="43">
        <f t="shared" si="26"/>
        <v>5</v>
      </c>
      <c r="J56" s="43">
        <f t="shared" si="26"/>
        <v>5</v>
      </c>
      <c r="K56" s="43">
        <f t="shared" si="26"/>
        <v>5</v>
      </c>
      <c r="L56" s="43">
        <f t="shared" si="26"/>
        <v>6</v>
      </c>
      <c r="M56" s="43">
        <f t="shared" si="26"/>
        <v>6</v>
      </c>
      <c r="N56" s="46"/>
      <c r="O56" s="46"/>
      <c r="P56" s="46"/>
      <c r="Q56" s="46"/>
      <c r="R56" s="12"/>
      <c r="S56" s="12"/>
      <c r="T56" s="12"/>
      <c r="U56" s="12"/>
      <c r="V56" s="43">
        <v>2</v>
      </c>
      <c r="W56" s="43">
        <v>2</v>
      </c>
      <c r="X56" s="43">
        <v>2.5</v>
      </c>
      <c r="Y56" s="43">
        <v>3</v>
      </c>
      <c r="Z56" s="43">
        <v>4</v>
      </c>
      <c r="AA56" s="43">
        <v>4</v>
      </c>
      <c r="AB56" s="43">
        <v>4</v>
      </c>
      <c r="AC56" s="43">
        <v>5</v>
      </c>
      <c r="AD56" s="43">
        <v>5</v>
      </c>
      <c r="AE56" s="43">
        <v>5</v>
      </c>
      <c r="AF56" s="43">
        <v>6</v>
      </c>
      <c r="AG56" s="340">
        <v>6</v>
      </c>
    </row>
    <row r="57" spans="1:33">
      <c r="A57" s="42" t="s">
        <v>44</v>
      </c>
      <c r="B57" s="43">
        <f t="shared" si="27"/>
        <v>0.5</v>
      </c>
      <c r="C57" s="43">
        <f t="shared" si="26"/>
        <v>0.5</v>
      </c>
      <c r="D57" s="43">
        <f t="shared" si="26"/>
        <v>0.5</v>
      </c>
      <c r="E57" s="43">
        <f t="shared" si="26"/>
        <v>0.5</v>
      </c>
      <c r="F57" s="43">
        <f t="shared" si="26"/>
        <v>0.8</v>
      </c>
      <c r="G57" s="43">
        <f t="shared" si="26"/>
        <v>0.8</v>
      </c>
      <c r="H57" s="43">
        <f t="shared" si="26"/>
        <v>0.8</v>
      </c>
      <c r="I57" s="43">
        <f t="shared" si="26"/>
        <v>0.8</v>
      </c>
      <c r="J57" s="43">
        <f t="shared" si="26"/>
        <v>1</v>
      </c>
      <c r="K57" s="43">
        <f t="shared" si="26"/>
        <v>1</v>
      </c>
      <c r="L57" s="43">
        <f t="shared" si="26"/>
        <v>1</v>
      </c>
      <c r="M57" s="43">
        <f t="shared" si="26"/>
        <v>1.5</v>
      </c>
      <c r="N57" s="46"/>
      <c r="O57" s="46"/>
      <c r="P57" s="46"/>
      <c r="Q57" s="46"/>
      <c r="R57" s="46"/>
      <c r="S57" s="46"/>
      <c r="T57" s="46"/>
      <c r="U57" s="46"/>
      <c r="V57" s="43">
        <v>0.5</v>
      </c>
      <c r="W57" s="43">
        <v>0.5</v>
      </c>
      <c r="X57" s="43">
        <v>0.5</v>
      </c>
      <c r="Y57" s="43">
        <v>0.5</v>
      </c>
      <c r="Z57" s="43">
        <v>0.8</v>
      </c>
      <c r="AA57" s="43">
        <v>0.8</v>
      </c>
      <c r="AB57" s="43">
        <v>0.8</v>
      </c>
      <c r="AC57" s="43">
        <v>0.8</v>
      </c>
      <c r="AD57" s="43">
        <v>1</v>
      </c>
      <c r="AE57" s="43">
        <v>1</v>
      </c>
      <c r="AF57" s="43">
        <v>1</v>
      </c>
      <c r="AG57" s="340">
        <v>1.5</v>
      </c>
    </row>
    <row r="58" spans="1:33">
      <c r="A58" s="42" t="s">
        <v>45</v>
      </c>
      <c r="B58" s="43">
        <f t="shared" si="27"/>
        <v>0.5</v>
      </c>
      <c r="C58" s="43">
        <f t="shared" si="26"/>
        <v>0.5</v>
      </c>
      <c r="D58" s="43">
        <f t="shared" si="26"/>
        <v>0.5</v>
      </c>
      <c r="E58" s="43">
        <f t="shared" si="26"/>
        <v>0.5</v>
      </c>
      <c r="F58" s="43">
        <f t="shared" si="26"/>
        <v>0.8</v>
      </c>
      <c r="G58" s="43">
        <f t="shared" si="26"/>
        <v>0.8</v>
      </c>
      <c r="H58" s="43">
        <f t="shared" si="26"/>
        <v>0.8</v>
      </c>
      <c r="I58" s="43">
        <f t="shared" si="26"/>
        <v>0.8</v>
      </c>
      <c r="J58" s="43">
        <f t="shared" si="26"/>
        <v>1</v>
      </c>
      <c r="K58" s="43">
        <f t="shared" si="26"/>
        <v>1</v>
      </c>
      <c r="L58" s="43">
        <f t="shared" si="26"/>
        <v>1</v>
      </c>
      <c r="M58" s="43">
        <f t="shared" si="26"/>
        <v>1</v>
      </c>
      <c r="N58" s="46"/>
      <c r="O58" s="46"/>
      <c r="P58" s="46"/>
      <c r="Q58" s="46"/>
      <c r="R58" s="46"/>
      <c r="S58" s="46"/>
      <c r="T58" s="46"/>
      <c r="U58" s="46"/>
      <c r="V58" s="43">
        <v>0.5</v>
      </c>
      <c r="W58" s="43">
        <v>0.5</v>
      </c>
      <c r="X58" s="43">
        <v>0.5</v>
      </c>
      <c r="Y58" s="43">
        <v>0.5</v>
      </c>
      <c r="Z58" s="43">
        <v>0.8</v>
      </c>
      <c r="AA58" s="43">
        <v>0.8</v>
      </c>
      <c r="AB58" s="43">
        <v>0.8</v>
      </c>
      <c r="AC58" s="43">
        <v>0.8</v>
      </c>
      <c r="AD58" s="43">
        <v>1</v>
      </c>
      <c r="AE58" s="43">
        <v>1</v>
      </c>
      <c r="AF58" s="43">
        <v>1</v>
      </c>
      <c r="AG58" s="340">
        <v>1</v>
      </c>
    </row>
    <row r="59" spans="1:33">
      <c r="A59" s="42" t="s">
        <v>46</v>
      </c>
      <c r="B59" s="43">
        <f t="shared" si="27"/>
        <v>2</v>
      </c>
      <c r="C59" s="43">
        <f t="shared" si="26"/>
        <v>2</v>
      </c>
      <c r="D59" s="43">
        <f t="shared" si="26"/>
        <v>2</v>
      </c>
      <c r="E59" s="43">
        <f t="shared" si="26"/>
        <v>2.5</v>
      </c>
      <c r="F59" s="43">
        <f t="shared" si="26"/>
        <v>2.5</v>
      </c>
      <c r="G59" s="43">
        <f t="shared" si="26"/>
        <v>2.5</v>
      </c>
      <c r="H59" s="43">
        <f t="shared" si="26"/>
        <v>3</v>
      </c>
      <c r="I59" s="43">
        <f t="shared" si="26"/>
        <v>3</v>
      </c>
      <c r="J59" s="43">
        <f t="shared" si="26"/>
        <v>3</v>
      </c>
      <c r="K59" s="43">
        <f t="shared" si="26"/>
        <v>3</v>
      </c>
      <c r="L59" s="43">
        <f t="shared" si="26"/>
        <v>3</v>
      </c>
      <c r="M59" s="43">
        <f t="shared" si="26"/>
        <v>3</v>
      </c>
      <c r="N59" s="46"/>
      <c r="O59" s="46"/>
      <c r="P59" s="46"/>
      <c r="Q59" s="46"/>
      <c r="R59" s="46"/>
      <c r="S59" s="46"/>
      <c r="T59" s="46"/>
      <c r="U59" s="46"/>
      <c r="V59" s="43">
        <v>2</v>
      </c>
      <c r="W59" s="43">
        <v>2</v>
      </c>
      <c r="X59" s="43">
        <v>2</v>
      </c>
      <c r="Y59" s="43">
        <v>2.5</v>
      </c>
      <c r="Z59" s="43">
        <v>2.5</v>
      </c>
      <c r="AA59" s="43">
        <v>2.5</v>
      </c>
      <c r="AB59" s="43">
        <v>3</v>
      </c>
      <c r="AC59" s="43">
        <v>3</v>
      </c>
      <c r="AD59" s="43">
        <v>3</v>
      </c>
      <c r="AE59" s="43">
        <v>3</v>
      </c>
      <c r="AF59" s="43">
        <v>3</v>
      </c>
      <c r="AG59" s="340">
        <v>3</v>
      </c>
    </row>
    <row r="60" spans="1:33" ht="21">
      <c r="A60" s="44" t="s">
        <v>47</v>
      </c>
      <c r="B60" s="43">
        <f t="shared" si="27"/>
        <v>0</v>
      </c>
      <c r="C60" s="43">
        <f t="shared" si="26"/>
        <v>0</v>
      </c>
      <c r="D60" s="43">
        <f t="shared" si="26"/>
        <v>0</v>
      </c>
      <c r="E60" s="43">
        <f t="shared" si="26"/>
        <v>0</v>
      </c>
      <c r="F60" s="43">
        <f t="shared" si="26"/>
        <v>0</v>
      </c>
      <c r="G60" s="43">
        <f t="shared" si="26"/>
        <v>0</v>
      </c>
      <c r="H60" s="43">
        <f t="shared" si="26"/>
        <v>0</v>
      </c>
      <c r="I60" s="43">
        <f t="shared" si="26"/>
        <v>0</v>
      </c>
      <c r="J60" s="43">
        <f t="shared" si="26"/>
        <v>0</v>
      </c>
      <c r="K60" s="43">
        <f t="shared" si="26"/>
        <v>0</v>
      </c>
      <c r="L60" s="43">
        <f t="shared" si="26"/>
        <v>0</v>
      </c>
      <c r="M60" s="43">
        <f t="shared" si="26"/>
        <v>0</v>
      </c>
      <c r="N60" s="46"/>
      <c r="O60" s="46"/>
      <c r="P60" s="46"/>
      <c r="Q60" s="46"/>
      <c r="R60" s="12"/>
      <c r="S60" s="12"/>
      <c r="T60" s="12"/>
      <c r="U60" s="12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341"/>
    </row>
    <row r="61" spans="1:33">
      <c r="A61" s="47" t="s">
        <v>48</v>
      </c>
      <c r="B61" s="43">
        <f t="shared" si="27"/>
        <v>1</v>
      </c>
      <c r="C61" s="43">
        <f t="shared" si="26"/>
        <v>2</v>
      </c>
      <c r="D61" s="43">
        <f t="shared" si="26"/>
        <v>3</v>
      </c>
      <c r="E61" s="43">
        <f t="shared" si="26"/>
        <v>3</v>
      </c>
      <c r="F61" s="43">
        <f t="shared" si="26"/>
        <v>3</v>
      </c>
      <c r="G61" s="43">
        <f t="shared" si="26"/>
        <v>3</v>
      </c>
      <c r="H61" s="43">
        <f t="shared" si="26"/>
        <v>3</v>
      </c>
      <c r="I61" s="43">
        <f t="shared" si="26"/>
        <v>3</v>
      </c>
      <c r="J61" s="43">
        <f t="shared" si="26"/>
        <v>3</v>
      </c>
      <c r="K61" s="43">
        <f t="shared" si="26"/>
        <v>3</v>
      </c>
      <c r="L61" s="43">
        <f t="shared" si="26"/>
        <v>3</v>
      </c>
      <c r="M61" s="43">
        <f t="shared" si="26"/>
        <v>3</v>
      </c>
      <c r="N61" s="46"/>
      <c r="O61" s="46"/>
      <c r="P61" s="46"/>
      <c r="Q61" s="46"/>
      <c r="R61" s="12"/>
      <c r="S61" s="46"/>
      <c r="T61" s="46"/>
      <c r="U61" s="46"/>
      <c r="V61" s="43">
        <v>1</v>
      </c>
      <c r="W61" s="43">
        <v>2</v>
      </c>
      <c r="X61" s="43">
        <v>3</v>
      </c>
      <c r="Y61" s="43">
        <v>3</v>
      </c>
      <c r="Z61" s="43">
        <v>3</v>
      </c>
      <c r="AA61" s="43">
        <v>3</v>
      </c>
      <c r="AB61" s="43">
        <v>3</v>
      </c>
      <c r="AC61" s="43">
        <v>3</v>
      </c>
      <c r="AD61" s="43">
        <v>3</v>
      </c>
      <c r="AE61" s="43">
        <v>3</v>
      </c>
      <c r="AF61" s="43">
        <v>3</v>
      </c>
      <c r="AG61" s="340">
        <v>3</v>
      </c>
    </row>
    <row r="62" spans="1:33" ht="22.5">
      <c r="A62" s="47" t="s">
        <v>49</v>
      </c>
      <c r="B62" s="43">
        <f t="shared" si="27"/>
        <v>0.5</v>
      </c>
      <c r="C62" s="43">
        <f t="shared" si="26"/>
        <v>1</v>
      </c>
      <c r="D62" s="43">
        <f t="shared" si="26"/>
        <v>1</v>
      </c>
      <c r="E62" s="43">
        <f t="shared" si="26"/>
        <v>1</v>
      </c>
      <c r="F62" s="43">
        <f t="shared" si="26"/>
        <v>1</v>
      </c>
      <c r="G62" s="43">
        <f t="shared" si="26"/>
        <v>1</v>
      </c>
      <c r="H62" s="43">
        <f t="shared" si="26"/>
        <v>2</v>
      </c>
      <c r="I62" s="43">
        <f t="shared" si="26"/>
        <v>2</v>
      </c>
      <c r="J62" s="43">
        <f t="shared" si="26"/>
        <v>2.5</v>
      </c>
      <c r="K62" s="43">
        <f t="shared" si="26"/>
        <v>2.5</v>
      </c>
      <c r="L62" s="43">
        <f t="shared" si="26"/>
        <v>2.5</v>
      </c>
      <c r="M62" s="43">
        <f t="shared" si="26"/>
        <v>2.5</v>
      </c>
      <c r="N62" s="46"/>
      <c r="O62" s="46"/>
      <c r="P62" s="46"/>
      <c r="Q62" s="46"/>
      <c r="R62" s="12"/>
      <c r="S62" s="46"/>
      <c r="T62" s="46"/>
      <c r="U62" s="46"/>
      <c r="V62" s="43">
        <v>0.5</v>
      </c>
      <c r="W62" s="43">
        <v>1</v>
      </c>
      <c r="X62" s="43">
        <v>1</v>
      </c>
      <c r="Y62" s="43">
        <v>1</v>
      </c>
      <c r="Z62" s="43">
        <v>1</v>
      </c>
      <c r="AA62" s="43">
        <v>1</v>
      </c>
      <c r="AB62" s="43">
        <v>2</v>
      </c>
      <c r="AC62" s="43">
        <v>2</v>
      </c>
      <c r="AD62" s="43">
        <v>2.5</v>
      </c>
      <c r="AE62" s="43">
        <v>2.5</v>
      </c>
      <c r="AF62" s="43">
        <v>2.5</v>
      </c>
      <c r="AG62" s="340">
        <v>2.5</v>
      </c>
    </row>
    <row r="63" spans="1:33" ht="22.5">
      <c r="A63" s="47" t="s">
        <v>50</v>
      </c>
      <c r="B63" s="43">
        <f t="shared" si="27"/>
        <v>0.5</v>
      </c>
      <c r="C63" s="43">
        <f t="shared" si="26"/>
        <v>1</v>
      </c>
      <c r="D63" s="43">
        <f t="shared" si="26"/>
        <v>1</v>
      </c>
      <c r="E63" s="43">
        <f t="shared" si="26"/>
        <v>1</v>
      </c>
      <c r="F63" s="43">
        <f t="shared" si="26"/>
        <v>1</v>
      </c>
      <c r="G63" s="43">
        <f t="shared" si="26"/>
        <v>1</v>
      </c>
      <c r="H63" s="43">
        <f t="shared" si="26"/>
        <v>2</v>
      </c>
      <c r="I63" s="43">
        <f t="shared" si="26"/>
        <v>2</v>
      </c>
      <c r="J63" s="43">
        <f t="shared" si="26"/>
        <v>2.5</v>
      </c>
      <c r="K63" s="43">
        <f t="shared" si="26"/>
        <v>2.5</v>
      </c>
      <c r="L63" s="43">
        <f t="shared" si="26"/>
        <v>2.5</v>
      </c>
      <c r="M63" s="43">
        <f t="shared" si="26"/>
        <v>2.5</v>
      </c>
      <c r="N63" s="46"/>
      <c r="O63" s="46"/>
      <c r="P63" s="46"/>
      <c r="Q63" s="46"/>
      <c r="R63" s="12"/>
      <c r="S63" s="46"/>
      <c r="T63" s="46"/>
      <c r="U63" s="46"/>
      <c r="V63" s="43">
        <v>0.5</v>
      </c>
      <c r="W63" s="43">
        <v>1</v>
      </c>
      <c r="X63" s="43">
        <v>1</v>
      </c>
      <c r="Y63" s="43">
        <v>1</v>
      </c>
      <c r="Z63" s="43">
        <v>1</v>
      </c>
      <c r="AA63" s="43">
        <v>1</v>
      </c>
      <c r="AB63" s="43">
        <v>2</v>
      </c>
      <c r="AC63" s="43">
        <v>2</v>
      </c>
      <c r="AD63" s="43">
        <v>2.5</v>
      </c>
      <c r="AE63" s="43">
        <v>2.5</v>
      </c>
      <c r="AF63" s="43">
        <v>2.5</v>
      </c>
      <c r="AG63" s="340">
        <v>2.5</v>
      </c>
    </row>
    <row r="64" spans="1:33">
      <c r="A64" s="47" t="s">
        <v>51</v>
      </c>
      <c r="B64" s="43">
        <f t="shared" si="27"/>
        <v>3</v>
      </c>
      <c r="C64" s="43">
        <f t="shared" si="26"/>
        <v>3</v>
      </c>
      <c r="D64" s="43">
        <f t="shared" si="26"/>
        <v>7</v>
      </c>
      <c r="E64" s="43">
        <f t="shared" si="26"/>
        <v>7</v>
      </c>
      <c r="F64" s="43">
        <f t="shared" si="26"/>
        <v>7</v>
      </c>
      <c r="G64" s="43">
        <f t="shared" si="26"/>
        <v>7</v>
      </c>
      <c r="H64" s="43">
        <f t="shared" si="26"/>
        <v>7</v>
      </c>
      <c r="I64" s="43">
        <f t="shared" si="26"/>
        <v>10</v>
      </c>
      <c r="J64" s="43">
        <f t="shared" si="26"/>
        <v>10</v>
      </c>
      <c r="K64" s="43">
        <f t="shared" si="26"/>
        <v>10</v>
      </c>
      <c r="L64" s="43">
        <f t="shared" si="26"/>
        <v>10</v>
      </c>
      <c r="M64" s="43">
        <f t="shared" si="26"/>
        <v>10</v>
      </c>
      <c r="N64" s="46"/>
      <c r="O64" s="46"/>
      <c r="P64" s="46"/>
      <c r="Q64" s="46"/>
      <c r="R64" s="12"/>
      <c r="S64" s="46"/>
      <c r="T64" s="46"/>
      <c r="U64" s="46"/>
      <c r="V64" s="43">
        <v>3</v>
      </c>
      <c r="W64" s="43">
        <v>3</v>
      </c>
      <c r="X64" s="43">
        <v>7</v>
      </c>
      <c r="Y64" s="43">
        <v>7</v>
      </c>
      <c r="Z64" s="43">
        <v>7</v>
      </c>
      <c r="AA64" s="43">
        <v>7</v>
      </c>
      <c r="AB64" s="43">
        <v>7</v>
      </c>
      <c r="AC64" s="43">
        <v>10</v>
      </c>
      <c r="AD64" s="43">
        <v>10</v>
      </c>
      <c r="AE64" s="43">
        <v>10</v>
      </c>
      <c r="AF64" s="43">
        <v>10</v>
      </c>
      <c r="AG64" s="340">
        <v>10</v>
      </c>
    </row>
    <row r="65" spans="1:33" ht="21">
      <c r="A65" s="44" t="s">
        <v>52</v>
      </c>
      <c r="B65" s="43">
        <f t="shared" si="27"/>
        <v>0</v>
      </c>
      <c r="C65" s="43">
        <f t="shared" si="26"/>
        <v>0</v>
      </c>
      <c r="D65" s="43">
        <f t="shared" si="26"/>
        <v>0</v>
      </c>
      <c r="E65" s="43">
        <f t="shared" si="26"/>
        <v>0</v>
      </c>
      <c r="F65" s="43">
        <f t="shared" si="26"/>
        <v>0</v>
      </c>
      <c r="G65" s="43">
        <f t="shared" si="26"/>
        <v>0</v>
      </c>
      <c r="H65" s="43">
        <f t="shared" si="26"/>
        <v>0</v>
      </c>
      <c r="I65" s="43">
        <f t="shared" si="26"/>
        <v>0</v>
      </c>
      <c r="J65" s="43">
        <f t="shared" si="26"/>
        <v>0</v>
      </c>
      <c r="K65" s="43">
        <f t="shared" si="26"/>
        <v>0</v>
      </c>
      <c r="L65" s="43">
        <f t="shared" si="26"/>
        <v>0</v>
      </c>
      <c r="M65" s="43">
        <f t="shared" si="26"/>
        <v>0</v>
      </c>
      <c r="N65" s="46"/>
      <c r="O65" s="46"/>
      <c r="P65" s="46"/>
      <c r="Q65" s="46"/>
      <c r="R65" s="12"/>
      <c r="S65" s="12"/>
      <c r="T65" s="12"/>
      <c r="U65" s="12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>
      <c r="A66" s="47" t="s">
        <v>53</v>
      </c>
      <c r="B66" s="43">
        <f t="shared" si="27"/>
        <v>2.5</v>
      </c>
      <c r="C66" s="43">
        <f t="shared" si="26"/>
        <v>2.5</v>
      </c>
      <c r="D66" s="43">
        <f t="shared" si="26"/>
        <v>3</v>
      </c>
      <c r="E66" s="43">
        <f t="shared" si="26"/>
        <v>4</v>
      </c>
      <c r="F66" s="43">
        <f t="shared" si="26"/>
        <v>4</v>
      </c>
      <c r="G66" s="43">
        <f t="shared" si="26"/>
        <v>4</v>
      </c>
      <c r="H66" s="43">
        <f t="shared" si="26"/>
        <v>4.5</v>
      </c>
      <c r="I66" s="43">
        <f t="shared" si="26"/>
        <v>4.5</v>
      </c>
      <c r="J66" s="43">
        <f t="shared" si="26"/>
        <v>5</v>
      </c>
      <c r="K66" s="43">
        <f t="shared" si="26"/>
        <v>5</v>
      </c>
      <c r="L66" s="43">
        <f t="shared" si="26"/>
        <v>5</v>
      </c>
      <c r="M66" s="43">
        <f t="shared" si="26"/>
        <v>5.5</v>
      </c>
      <c r="N66" s="46"/>
      <c r="O66" s="46"/>
      <c r="P66" s="46"/>
      <c r="Q66" s="46"/>
      <c r="R66" s="12"/>
      <c r="S66" s="12"/>
      <c r="T66" s="12"/>
      <c r="U66" s="12"/>
      <c r="V66" s="43">
        <v>2.5</v>
      </c>
      <c r="W66" s="43">
        <v>2.5</v>
      </c>
      <c r="X66" s="43">
        <v>3</v>
      </c>
      <c r="Y66" s="43">
        <v>4</v>
      </c>
      <c r="Z66" s="43">
        <v>4</v>
      </c>
      <c r="AA66" s="43">
        <v>4</v>
      </c>
      <c r="AB66" s="43">
        <v>4.5</v>
      </c>
      <c r="AC66" s="43">
        <v>4.5</v>
      </c>
      <c r="AD66" s="43">
        <v>5</v>
      </c>
      <c r="AE66" s="43">
        <v>5</v>
      </c>
      <c r="AF66" s="43">
        <v>5</v>
      </c>
      <c r="AG66" s="340">
        <v>5.5</v>
      </c>
    </row>
    <row r="67" spans="1:33">
      <c r="A67" s="47" t="s">
        <v>48</v>
      </c>
      <c r="B67" s="43">
        <f t="shared" si="27"/>
        <v>1</v>
      </c>
      <c r="C67" s="43">
        <f t="shared" si="26"/>
        <v>2</v>
      </c>
      <c r="D67" s="43">
        <f t="shared" si="26"/>
        <v>2</v>
      </c>
      <c r="E67" s="43">
        <f t="shared" si="26"/>
        <v>2</v>
      </c>
      <c r="F67" s="43">
        <f t="shared" si="26"/>
        <v>2</v>
      </c>
      <c r="G67" s="43">
        <f t="shared" si="26"/>
        <v>2</v>
      </c>
      <c r="H67" s="43">
        <f t="shared" si="26"/>
        <v>2</v>
      </c>
      <c r="I67" s="43">
        <f t="shared" si="26"/>
        <v>2</v>
      </c>
      <c r="J67" s="43">
        <f t="shared" si="26"/>
        <v>2</v>
      </c>
      <c r="K67" s="43">
        <f t="shared" si="26"/>
        <v>2</v>
      </c>
      <c r="L67" s="43">
        <f t="shared" si="26"/>
        <v>2</v>
      </c>
      <c r="M67" s="43">
        <f t="shared" si="26"/>
        <v>2</v>
      </c>
      <c r="N67" s="46"/>
      <c r="O67" s="46"/>
      <c r="P67" s="46"/>
      <c r="Q67" s="46"/>
      <c r="R67" s="12"/>
      <c r="S67" s="46"/>
      <c r="T67" s="46"/>
      <c r="U67" s="46"/>
      <c r="V67" s="43">
        <f>V61</f>
        <v>1</v>
      </c>
      <c r="W67" s="43">
        <v>2</v>
      </c>
      <c r="X67" s="43">
        <v>2</v>
      </c>
      <c r="Y67" s="43">
        <v>2</v>
      </c>
      <c r="Z67" s="43">
        <v>2</v>
      </c>
      <c r="AA67" s="43">
        <v>2</v>
      </c>
      <c r="AB67" s="43">
        <v>2</v>
      </c>
      <c r="AC67" s="43">
        <v>2</v>
      </c>
      <c r="AD67" s="43">
        <v>2</v>
      </c>
      <c r="AE67" s="43">
        <v>2</v>
      </c>
      <c r="AF67" s="43">
        <v>2</v>
      </c>
      <c r="AG67" s="43">
        <v>2</v>
      </c>
    </row>
    <row r="68" spans="1:33">
      <c r="A68" s="47" t="s">
        <v>54</v>
      </c>
      <c r="B68" s="43">
        <f t="shared" si="27"/>
        <v>1</v>
      </c>
      <c r="C68" s="43">
        <f t="shared" si="26"/>
        <v>1.5</v>
      </c>
      <c r="D68" s="43">
        <f t="shared" si="26"/>
        <v>2</v>
      </c>
      <c r="E68" s="43">
        <f t="shared" si="26"/>
        <v>2</v>
      </c>
      <c r="F68" s="43">
        <f t="shared" si="26"/>
        <v>2</v>
      </c>
      <c r="G68" s="43">
        <f t="shared" si="26"/>
        <v>2</v>
      </c>
      <c r="H68" s="43">
        <f t="shared" si="26"/>
        <v>2</v>
      </c>
      <c r="I68" s="43">
        <f t="shared" si="26"/>
        <v>2</v>
      </c>
      <c r="J68" s="43">
        <f t="shared" si="26"/>
        <v>2</v>
      </c>
      <c r="K68" s="43">
        <f t="shared" si="26"/>
        <v>2</v>
      </c>
      <c r="L68" s="43">
        <f t="shared" si="26"/>
        <v>2</v>
      </c>
      <c r="M68" s="43">
        <f t="shared" si="26"/>
        <v>2.5</v>
      </c>
      <c r="N68" s="46"/>
      <c r="O68" s="46"/>
      <c r="P68" s="46"/>
      <c r="Q68" s="46"/>
      <c r="R68" s="12"/>
      <c r="S68" s="12"/>
      <c r="T68" s="12"/>
      <c r="U68" s="12"/>
      <c r="V68" s="43">
        <v>1</v>
      </c>
      <c r="W68" s="43">
        <v>1.5</v>
      </c>
      <c r="X68" s="43">
        <v>2</v>
      </c>
      <c r="Y68" s="43">
        <v>2</v>
      </c>
      <c r="Z68" s="43">
        <v>2</v>
      </c>
      <c r="AA68" s="43">
        <v>2</v>
      </c>
      <c r="AB68" s="43">
        <v>2</v>
      </c>
      <c r="AC68" s="43">
        <v>2</v>
      </c>
      <c r="AD68" s="43">
        <v>2</v>
      </c>
      <c r="AE68" s="43">
        <v>2</v>
      </c>
      <c r="AF68" s="43">
        <v>2</v>
      </c>
      <c r="AG68" s="43">
        <v>2.5</v>
      </c>
    </row>
    <row r="69" spans="1:33">
      <c r="A69" s="47" t="s">
        <v>55</v>
      </c>
      <c r="B69" s="43">
        <f t="shared" si="27"/>
        <v>0</v>
      </c>
      <c r="C69" s="43">
        <f t="shared" si="26"/>
        <v>2</v>
      </c>
      <c r="D69" s="43">
        <f t="shared" si="26"/>
        <v>3</v>
      </c>
      <c r="E69" s="43">
        <f t="shared" si="26"/>
        <v>3</v>
      </c>
      <c r="F69" s="43">
        <f t="shared" si="26"/>
        <v>3</v>
      </c>
      <c r="G69" s="43">
        <f t="shared" si="26"/>
        <v>3</v>
      </c>
      <c r="H69" s="43">
        <f t="shared" si="26"/>
        <v>3.5</v>
      </c>
      <c r="I69" s="43">
        <f t="shared" si="26"/>
        <v>7</v>
      </c>
      <c r="J69" s="43">
        <f t="shared" si="26"/>
        <v>7</v>
      </c>
      <c r="K69" s="43">
        <f t="shared" si="26"/>
        <v>10</v>
      </c>
      <c r="L69" s="43">
        <f t="shared" si="26"/>
        <v>10</v>
      </c>
      <c r="M69" s="43">
        <f t="shared" si="26"/>
        <v>7</v>
      </c>
      <c r="N69" s="46"/>
      <c r="O69" s="46"/>
      <c r="P69" s="46"/>
      <c r="Q69" s="46"/>
      <c r="R69" s="12"/>
      <c r="S69" s="12"/>
      <c r="T69" s="12"/>
      <c r="U69" s="12"/>
      <c r="V69" s="43">
        <v>0</v>
      </c>
      <c r="W69" s="43">
        <v>2</v>
      </c>
      <c r="X69" s="43">
        <v>3</v>
      </c>
      <c r="Y69" s="43">
        <v>3</v>
      </c>
      <c r="Z69" s="43">
        <v>3</v>
      </c>
      <c r="AA69" s="43">
        <v>3</v>
      </c>
      <c r="AB69" s="43">
        <v>3.5</v>
      </c>
      <c r="AC69" s="43">
        <v>7</v>
      </c>
      <c r="AD69" s="43">
        <v>7</v>
      </c>
      <c r="AE69" s="43">
        <v>10</v>
      </c>
      <c r="AF69" s="43">
        <v>10</v>
      </c>
      <c r="AG69" s="340">
        <v>7</v>
      </c>
    </row>
    <row r="70" spans="1:33">
      <c r="A70" s="42" t="s">
        <v>56</v>
      </c>
      <c r="B70" s="43">
        <f t="shared" si="27"/>
        <v>2</v>
      </c>
      <c r="C70" s="43">
        <f t="shared" ref="C70:C72" si="28">W70</f>
        <v>4</v>
      </c>
      <c r="D70" s="43">
        <f t="shared" ref="D70:D72" si="29">X70</f>
        <v>5</v>
      </c>
      <c r="E70" s="43">
        <f t="shared" ref="E70:E72" si="30">Y70</f>
        <v>6</v>
      </c>
      <c r="F70" s="43">
        <f t="shared" ref="F70:F72" si="31">Z70</f>
        <v>7</v>
      </c>
      <c r="G70" s="43">
        <f t="shared" ref="G70:G72" si="32">AA70</f>
        <v>8</v>
      </c>
      <c r="H70" s="43">
        <f t="shared" ref="H70:H72" si="33">AB70</f>
        <v>9</v>
      </c>
      <c r="I70" s="43">
        <f t="shared" ref="I70:I72" si="34">AC70</f>
        <v>10</v>
      </c>
      <c r="J70" s="43">
        <f t="shared" ref="J70:J72" si="35">AD70</f>
        <v>10</v>
      </c>
      <c r="K70" s="43">
        <f t="shared" ref="K70:K72" si="36">AE70</f>
        <v>11</v>
      </c>
      <c r="L70" s="43">
        <f t="shared" ref="L70:L72" si="37">AF70</f>
        <v>12</v>
      </c>
      <c r="M70" s="43">
        <f t="shared" ref="M70:M72" si="38">AG70</f>
        <v>13</v>
      </c>
      <c r="N70" s="46"/>
      <c r="O70" s="46"/>
      <c r="P70" s="46"/>
      <c r="Q70" s="46"/>
      <c r="R70" s="12"/>
      <c r="S70" s="12"/>
      <c r="T70" s="46"/>
      <c r="U70" s="46"/>
      <c r="V70" s="43">
        <v>2</v>
      </c>
      <c r="W70" s="43">
        <v>4</v>
      </c>
      <c r="X70" s="43">
        <v>5</v>
      </c>
      <c r="Y70" s="43">
        <v>6</v>
      </c>
      <c r="Z70" s="43">
        <v>7</v>
      </c>
      <c r="AA70" s="43">
        <v>8</v>
      </c>
      <c r="AB70" s="43">
        <v>9</v>
      </c>
      <c r="AC70" s="43">
        <v>10</v>
      </c>
      <c r="AD70" s="43">
        <v>10</v>
      </c>
      <c r="AE70" s="43">
        <v>11</v>
      </c>
      <c r="AF70" s="43">
        <v>12</v>
      </c>
      <c r="AG70" s="340">
        <v>13</v>
      </c>
    </row>
    <row r="71" spans="1:33">
      <c r="A71" s="42" t="s">
        <v>57</v>
      </c>
      <c r="B71" s="43">
        <f t="shared" si="27"/>
        <v>2</v>
      </c>
      <c r="C71" s="43">
        <f t="shared" si="28"/>
        <v>4</v>
      </c>
      <c r="D71" s="43">
        <f t="shared" si="29"/>
        <v>5</v>
      </c>
      <c r="E71" s="43">
        <f t="shared" si="30"/>
        <v>6</v>
      </c>
      <c r="F71" s="43">
        <f t="shared" si="31"/>
        <v>7</v>
      </c>
      <c r="G71" s="43">
        <f t="shared" si="32"/>
        <v>8</v>
      </c>
      <c r="H71" s="43">
        <f t="shared" si="33"/>
        <v>9</v>
      </c>
      <c r="I71" s="43">
        <f t="shared" si="34"/>
        <v>10</v>
      </c>
      <c r="J71" s="43">
        <f t="shared" si="35"/>
        <v>10</v>
      </c>
      <c r="K71" s="43">
        <f t="shared" si="36"/>
        <v>11</v>
      </c>
      <c r="L71" s="43">
        <f t="shared" si="37"/>
        <v>12</v>
      </c>
      <c r="M71" s="43">
        <f t="shared" si="38"/>
        <v>13</v>
      </c>
      <c r="N71" s="46"/>
      <c r="O71" s="46"/>
      <c r="P71" s="46"/>
      <c r="Q71" s="46"/>
      <c r="R71" s="12"/>
      <c r="S71" s="12"/>
      <c r="T71" s="46"/>
      <c r="U71" s="46"/>
      <c r="V71" s="43">
        <v>2</v>
      </c>
      <c r="W71" s="43">
        <v>4</v>
      </c>
      <c r="X71" s="43">
        <v>5</v>
      </c>
      <c r="Y71" s="43">
        <v>6</v>
      </c>
      <c r="Z71" s="43">
        <v>7</v>
      </c>
      <c r="AA71" s="43">
        <v>8</v>
      </c>
      <c r="AB71" s="43">
        <v>9</v>
      </c>
      <c r="AC71" s="43">
        <v>10</v>
      </c>
      <c r="AD71" s="43">
        <v>10</v>
      </c>
      <c r="AE71" s="43">
        <v>11</v>
      </c>
      <c r="AF71" s="43">
        <v>12</v>
      </c>
      <c r="AG71" s="340">
        <v>13</v>
      </c>
    </row>
    <row r="72" spans="1:33">
      <c r="A72" s="42" t="s">
        <v>58</v>
      </c>
      <c r="B72" s="43">
        <f t="shared" si="27"/>
        <v>0</v>
      </c>
      <c r="C72" s="43">
        <f t="shared" si="28"/>
        <v>0</v>
      </c>
      <c r="D72" s="43">
        <f t="shared" si="29"/>
        <v>0</v>
      </c>
      <c r="E72" s="43">
        <f t="shared" si="30"/>
        <v>0</v>
      </c>
      <c r="F72" s="43">
        <f t="shared" si="31"/>
        <v>0</v>
      </c>
      <c r="G72" s="43">
        <f t="shared" si="32"/>
        <v>0</v>
      </c>
      <c r="H72" s="43">
        <f t="shared" si="33"/>
        <v>0</v>
      </c>
      <c r="I72" s="43">
        <f t="shared" si="34"/>
        <v>0</v>
      </c>
      <c r="J72" s="43">
        <f t="shared" si="35"/>
        <v>0</v>
      </c>
      <c r="K72" s="43">
        <f t="shared" si="36"/>
        <v>0</v>
      </c>
      <c r="L72" s="43">
        <f t="shared" si="37"/>
        <v>0</v>
      </c>
      <c r="M72" s="43">
        <f t="shared" si="38"/>
        <v>0</v>
      </c>
      <c r="N72" s="46"/>
      <c r="O72" s="46"/>
      <c r="P72" s="46"/>
      <c r="Q72" s="46"/>
      <c r="R72" s="12"/>
      <c r="S72" s="12"/>
      <c r="T72" s="12"/>
      <c r="U72" s="12"/>
      <c r="V72" s="43">
        <v>0</v>
      </c>
      <c r="W72" s="43">
        <v>0</v>
      </c>
      <c r="X72" s="43">
        <v>0</v>
      </c>
      <c r="Y72" s="43">
        <v>0</v>
      </c>
      <c r="Z72" s="43">
        <v>0</v>
      </c>
      <c r="AA72" s="43">
        <v>0</v>
      </c>
      <c r="AB72" s="43">
        <v>0</v>
      </c>
      <c r="AC72" s="43">
        <v>0</v>
      </c>
      <c r="AD72" s="43">
        <v>0</v>
      </c>
      <c r="AE72" s="43">
        <v>0</v>
      </c>
      <c r="AF72" s="43">
        <v>0</v>
      </c>
      <c r="AG72" s="43">
        <v>0</v>
      </c>
    </row>
    <row r="73" spans="1:33">
      <c r="A73" s="12"/>
      <c r="B73" s="12"/>
      <c r="C73" s="12"/>
      <c r="D73" s="12"/>
      <c r="E73" s="12"/>
      <c r="F73" s="12"/>
      <c r="G73" s="12"/>
      <c r="H73" s="12"/>
      <c r="I73" s="12"/>
      <c r="N73" s="12"/>
      <c r="O73" s="12"/>
      <c r="P73" s="12"/>
      <c r="Q73" s="12"/>
      <c r="R73" s="12"/>
      <c r="S73" s="12"/>
      <c r="T73" s="12"/>
      <c r="U73" s="12"/>
    </row>
    <row r="74" spans="1:33">
      <c r="A74" s="342"/>
      <c r="B74" s="12"/>
      <c r="C74" s="12"/>
      <c r="D74" s="12"/>
      <c r="E74" s="12"/>
      <c r="F74" s="12"/>
      <c r="G74" s="12"/>
      <c r="H74" s="12"/>
      <c r="I74" s="12"/>
      <c r="N74" s="12"/>
      <c r="O74" s="12"/>
      <c r="P74" s="12"/>
      <c r="Q74" s="12"/>
      <c r="R74" s="12"/>
      <c r="S74" s="12"/>
      <c r="T74" s="12"/>
      <c r="U74" s="12"/>
    </row>
    <row r="75" spans="1:33">
      <c r="A75" s="342"/>
      <c r="B75" s="46"/>
      <c r="C75" s="46"/>
      <c r="D75" s="46"/>
      <c r="E75" s="46"/>
      <c r="F75" s="46"/>
      <c r="G75" s="46"/>
      <c r="H75" s="12"/>
      <c r="I75" s="12"/>
      <c r="N75" s="12"/>
      <c r="O75" s="12"/>
      <c r="P75" s="12"/>
      <c r="Q75" s="12"/>
      <c r="R75" s="12"/>
      <c r="S75" s="12"/>
      <c r="T75" s="12"/>
      <c r="U75" s="12"/>
    </row>
    <row r="76" spans="1:33">
      <c r="A76" s="342"/>
      <c r="B76" s="46"/>
      <c r="C76" s="46"/>
      <c r="D76" s="46"/>
      <c r="E76" s="12"/>
      <c r="F76" s="12"/>
      <c r="G76" s="12"/>
      <c r="H76" s="12"/>
      <c r="I76" s="12"/>
      <c r="N76" s="12"/>
      <c r="O76" s="12"/>
      <c r="P76" s="12"/>
      <c r="Q76" s="12"/>
      <c r="R76" s="12"/>
      <c r="S76" s="12"/>
      <c r="T76" s="12"/>
      <c r="U76" s="12"/>
    </row>
    <row r="77" spans="1:33">
      <c r="A77" s="342"/>
      <c r="B77" s="12"/>
      <c r="C77" s="12"/>
      <c r="D77" s="12"/>
      <c r="E77" s="12"/>
      <c r="F77" s="12"/>
      <c r="G77" s="12"/>
      <c r="H77" s="12"/>
      <c r="I77" s="12"/>
      <c r="N77" s="12"/>
      <c r="O77" s="12"/>
      <c r="P77" s="12"/>
      <c r="Q77" s="12"/>
      <c r="R77" s="12"/>
      <c r="S77" s="12"/>
      <c r="T77" s="12"/>
      <c r="U77" s="12"/>
    </row>
    <row r="78" spans="1:33">
      <c r="A78" s="342"/>
      <c r="B78" s="12"/>
      <c r="C78" s="12"/>
      <c r="D78" s="12"/>
      <c r="E78" s="12"/>
      <c r="F78" s="12"/>
      <c r="G78" s="12"/>
      <c r="H78" s="12"/>
      <c r="I78" s="12"/>
      <c r="N78" s="12"/>
      <c r="O78" s="12"/>
      <c r="P78" s="12"/>
      <c r="Q78" s="12"/>
      <c r="R78" s="12"/>
      <c r="S78" s="12"/>
      <c r="T78" s="12"/>
      <c r="U78" s="12"/>
    </row>
    <row r="79" spans="1:33">
      <c r="A79" s="342"/>
      <c r="B79" s="12"/>
      <c r="C79" s="12"/>
      <c r="D79" s="12"/>
      <c r="E79" s="12"/>
      <c r="F79" s="12"/>
      <c r="G79" s="12"/>
      <c r="H79" s="12"/>
      <c r="I79" s="12"/>
      <c r="N79" s="12"/>
      <c r="O79" s="12"/>
      <c r="P79" s="12"/>
      <c r="Q79" s="12"/>
      <c r="R79" s="12"/>
      <c r="S79" s="12"/>
      <c r="T79" s="12"/>
      <c r="U79" s="12"/>
    </row>
    <row r="80" spans="1:33">
      <c r="A80" s="12"/>
      <c r="B80" s="12"/>
      <c r="C80" s="12"/>
      <c r="D80" s="12"/>
      <c r="E80" s="12"/>
      <c r="F80" s="12"/>
      <c r="G80" s="12"/>
      <c r="H80" s="12"/>
      <c r="I80" s="12"/>
      <c r="N80" s="12"/>
      <c r="O80" s="12"/>
      <c r="P80" s="12"/>
      <c r="Q80" s="12"/>
      <c r="R80" s="12"/>
      <c r="S80" s="12"/>
      <c r="T80" s="12"/>
      <c r="U80" s="12"/>
    </row>
    <row r="81" spans="1:21">
      <c r="A81" s="342"/>
      <c r="B81" s="12"/>
      <c r="C81" s="12"/>
      <c r="D81" s="12"/>
      <c r="E81" s="12"/>
      <c r="F81" s="12"/>
      <c r="G81" s="12"/>
      <c r="H81" s="12"/>
      <c r="I81" s="12"/>
      <c r="P81" s="12"/>
      <c r="Q81" s="12"/>
      <c r="R81" s="12"/>
      <c r="S81" s="12"/>
      <c r="T81" s="12"/>
      <c r="U81" s="12"/>
    </row>
    <row r="82" spans="1:21">
      <c r="A82" s="342"/>
      <c r="B82" s="12"/>
      <c r="C82" s="12"/>
      <c r="D82" s="12"/>
      <c r="E82" s="12"/>
      <c r="F82" s="12"/>
      <c r="G82" s="12"/>
      <c r="H82" s="12"/>
      <c r="I82" s="12"/>
    </row>
    <row r="83" spans="1:21">
      <c r="A83" s="342"/>
      <c r="B83" s="12"/>
      <c r="C83" s="12"/>
      <c r="D83" s="12"/>
      <c r="E83" s="12"/>
      <c r="F83" s="12"/>
      <c r="G83" s="12"/>
      <c r="H83" s="12"/>
      <c r="I83" s="12"/>
    </row>
    <row r="84" spans="1:21">
      <c r="A84" s="12"/>
      <c r="B84" s="12"/>
      <c r="C84" s="12"/>
      <c r="D84" s="12"/>
      <c r="E84" s="12"/>
      <c r="F84" s="12"/>
      <c r="G84" s="12"/>
      <c r="H84" s="12"/>
      <c r="I84" s="12"/>
    </row>
    <row r="85" spans="1:21">
      <c r="A85" s="12"/>
      <c r="B85" s="12"/>
      <c r="C85" s="12"/>
      <c r="D85" s="12"/>
      <c r="E85" s="12"/>
      <c r="F85" s="12"/>
      <c r="G85" s="12"/>
      <c r="H85" s="12"/>
      <c r="I85" s="12"/>
    </row>
    <row r="86" spans="1:21">
      <c r="A86" s="12"/>
      <c r="B86" s="12"/>
      <c r="C86" s="12"/>
      <c r="D86" s="12"/>
      <c r="E86" s="12"/>
      <c r="F86" s="12"/>
      <c r="G86" s="12"/>
      <c r="H86" s="12"/>
      <c r="I86" s="12"/>
    </row>
    <row r="87" spans="1:21">
      <c r="A87" s="12"/>
      <c r="B87" s="12"/>
      <c r="C87" s="12"/>
      <c r="D87" s="12"/>
      <c r="E87" s="12"/>
      <c r="F87" s="12"/>
      <c r="G87" s="12"/>
      <c r="H87" s="12"/>
      <c r="I87" s="12"/>
    </row>
    <row r="88" spans="1:21">
      <c r="A88" s="12"/>
      <c r="B88" s="12"/>
      <c r="C88" s="12"/>
      <c r="D88" s="12"/>
      <c r="E88" s="12"/>
      <c r="F88" s="12"/>
      <c r="G88" s="12"/>
      <c r="H88" s="12"/>
      <c r="I88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69"/>
  <sheetViews>
    <sheetView topLeftCell="A56" workbookViewId="0">
      <selection activeCell="E64" sqref="E64"/>
    </sheetView>
  </sheetViews>
  <sheetFormatPr defaultRowHeight="12.75"/>
  <cols>
    <col min="1" max="1" width="41.85546875" style="62" customWidth="1"/>
    <col min="2" max="2" width="31.85546875" style="62" customWidth="1"/>
    <col min="3" max="3" width="14.28515625" style="62" customWidth="1"/>
    <col min="4" max="4" width="25.42578125" style="62" customWidth="1"/>
    <col min="5" max="5" width="24" style="62" customWidth="1"/>
    <col min="6" max="6" width="71.140625" style="62" customWidth="1"/>
    <col min="7" max="7" width="23.28515625" style="62" customWidth="1"/>
    <col min="8" max="9" width="9.140625" style="62"/>
    <col min="10" max="10" width="10.42578125" style="62" customWidth="1"/>
    <col min="11" max="11" width="11.5703125" style="62" bestFit="1" customWidth="1"/>
    <col min="12" max="16384" width="9.140625" style="62"/>
  </cols>
  <sheetData>
    <row r="1" spans="1:7">
      <c r="A1" s="62" t="s">
        <v>105</v>
      </c>
    </row>
    <row r="2" spans="1:7">
      <c r="A2" s="62" t="s">
        <v>106</v>
      </c>
    </row>
    <row r="3" spans="1:7">
      <c r="A3" s="62" t="s">
        <v>107</v>
      </c>
    </row>
    <row r="4" spans="1:7">
      <c r="A4" s="62" t="s">
        <v>108</v>
      </c>
    </row>
    <row r="7" spans="1:7">
      <c r="A7" s="9" t="s">
        <v>109</v>
      </c>
      <c r="B7" s="72">
        <f>'I&amp;O'!$C$7</f>
        <v>28</v>
      </c>
      <c r="C7" s="11"/>
      <c r="G7" s="63"/>
    </row>
    <row r="8" spans="1:7">
      <c r="A8" s="9" t="s">
        <v>110</v>
      </c>
      <c r="B8" s="10"/>
      <c r="C8" s="11"/>
    </row>
    <row r="9" spans="1:7">
      <c r="A9" s="10" t="s">
        <v>6</v>
      </c>
      <c r="B9" s="72">
        <f>'I&amp;O'!$C$9</f>
        <v>4</v>
      </c>
      <c r="C9" s="11"/>
    </row>
    <row r="10" spans="1:7">
      <c r="A10" s="10" t="s">
        <v>7</v>
      </c>
      <c r="B10" s="72">
        <f>'I&amp;O'!$C$10</f>
        <v>11</v>
      </c>
      <c r="C10" s="11"/>
    </row>
    <row r="11" spans="1:7">
      <c r="A11" s="11" t="s">
        <v>111</v>
      </c>
      <c r="B11" s="11">
        <f>((B9*12)+B10)*0.0254</f>
        <v>1.4985999999999999</v>
      </c>
      <c r="C11" s="11"/>
    </row>
    <row r="12" spans="1:7">
      <c r="A12" s="9" t="s">
        <v>112</v>
      </c>
      <c r="B12" s="72">
        <f>IF('I&amp;O'!C13="yes",'I&amp;O'!C15,'I&amp;O'!$C$11)</f>
        <v>55</v>
      </c>
      <c r="C12" s="11"/>
    </row>
    <row r="13" spans="1:7">
      <c r="A13" s="10" t="s">
        <v>113</v>
      </c>
      <c r="B13" s="322" t="str">
        <f>'I&amp;O'!$C$6</f>
        <v>Female</v>
      </c>
      <c r="C13" s="11"/>
    </row>
    <row r="14" spans="1:7">
      <c r="A14" s="26" t="s">
        <v>114</v>
      </c>
      <c r="B14" s="26" t="s">
        <v>4</v>
      </c>
      <c r="C14" s="26" t="s">
        <v>3</v>
      </c>
    </row>
    <row r="15" spans="1:7">
      <c r="A15" s="16" t="s">
        <v>10</v>
      </c>
      <c r="B15" s="64">
        <f>B12/B11^2</f>
        <v>24.490138035145364</v>
      </c>
      <c r="C15" s="11" t="s">
        <v>115</v>
      </c>
    </row>
    <row r="16" spans="1:7" ht="13.5" thickBot="1">
      <c r="A16" s="16" t="s">
        <v>11</v>
      </c>
      <c r="B16" s="65" t="s">
        <v>116</v>
      </c>
      <c r="C16" s="11"/>
    </row>
    <row r="17" spans="1:44" ht="13.5" thickBot="1">
      <c r="A17" s="17" t="s">
        <v>12</v>
      </c>
      <c r="B17" s="17" t="s">
        <v>13</v>
      </c>
      <c r="C17" s="11"/>
    </row>
    <row r="18" spans="1:44" ht="14.25" thickTop="1" thickBot="1">
      <c r="A18" s="18" t="s">
        <v>14</v>
      </c>
      <c r="B18" s="18" t="s">
        <v>15</v>
      </c>
      <c r="C18" s="11"/>
    </row>
    <row r="19" spans="1:44" ht="13.5" thickBot="1">
      <c r="A19" s="19" t="s">
        <v>16</v>
      </c>
      <c r="B19" s="19" t="s">
        <v>17</v>
      </c>
      <c r="C19" s="11"/>
    </row>
    <row r="20" spans="1:44" ht="13.5" thickBot="1">
      <c r="A20" s="19" t="s">
        <v>18</v>
      </c>
      <c r="B20" s="19" t="s">
        <v>19</v>
      </c>
      <c r="C20" s="11"/>
    </row>
    <row r="21" spans="1:44">
      <c r="A21" s="35" t="s">
        <v>117</v>
      </c>
      <c r="B21" s="66" t="str">
        <f>C23&amp;-C24</f>
        <v>41-52</v>
      </c>
      <c r="C21" s="63" t="s">
        <v>118</v>
      </c>
    </row>
    <row r="22" spans="1:44">
      <c r="A22" s="13"/>
      <c r="B22" s="67" t="s">
        <v>119</v>
      </c>
      <c r="C22" s="11" t="s">
        <v>120</v>
      </c>
    </row>
    <row r="23" spans="1:44">
      <c r="A23" s="63" t="s">
        <v>121</v>
      </c>
      <c r="B23" s="68">
        <f>B11^2*18</f>
        <v>40.424435279999997</v>
      </c>
      <c r="C23" s="69">
        <f>ROUNDUP(B23,0)</f>
        <v>41</v>
      </c>
    </row>
    <row r="24" spans="1:44">
      <c r="A24" s="63" t="s">
        <v>122</v>
      </c>
      <c r="B24" s="68">
        <f>B11^2*22.9</f>
        <v>51.428864883999992</v>
      </c>
      <c r="C24" s="69">
        <f>ROUNDUP(B24,0)</f>
        <v>52</v>
      </c>
      <c r="D24" s="63"/>
      <c r="E24" s="63"/>
      <c r="F24" s="63"/>
      <c r="G24" s="63"/>
    </row>
    <row r="25" spans="1:44">
      <c r="A25" s="63"/>
      <c r="B25" s="63"/>
      <c r="C25" s="63"/>
      <c r="D25" s="63"/>
      <c r="E25" s="63"/>
      <c r="F25" s="70"/>
      <c r="G25" s="70"/>
    </row>
    <row r="26" spans="1:44">
      <c r="A26" s="63"/>
      <c r="B26" s="63"/>
      <c r="C26" s="63"/>
      <c r="D26" s="63"/>
      <c r="E26" s="63"/>
      <c r="F26" s="63"/>
      <c r="G26" s="63"/>
    </row>
    <row r="27" spans="1:44">
      <c r="A27" s="71" t="s">
        <v>123</v>
      </c>
      <c r="B27" s="72" t="s">
        <v>124</v>
      </c>
      <c r="C27" s="72" t="s">
        <v>125</v>
      </c>
      <c r="D27" s="63" t="s">
        <v>126</v>
      </c>
      <c r="E27" s="63"/>
      <c r="F27" s="63"/>
      <c r="G27" s="63"/>
    </row>
    <row r="28" spans="1:44">
      <c r="A28" s="70" t="s">
        <v>127</v>
      </c>
      <c r="B28" s="73">
        <f>(10*$B$12)+(6.25*$B$11*100)-(5*$B$7)+5</f>
        <v>1351.625</v>
      </c>
      <c r="C28" s="73">
        <f>(10*$B$12)+(6.25*$B$11*100)-(5*$B$7)-161</f>
        <v>1185.625</v>
      </c>
      <c r="D28" s="73" t="s">
        <v>128</v>
      </c>
      <c r="E28" s="11"/>
      <c r="F28" s="11"/>
      <c r="G28" s="11"/>
      <c r="O28" s="74"/>
      <c r="P28" s="75"/>
      <c r="Q28" s="76"/>
    </row>
    <row r="29" spans="1:44" s="26" customFormat="1">
      <c r="A29" s="11"/>
      <c r="B29" s="73"/>
      <c r="C29" s="73"/>
      <c r="D29" s="11" t="s">
        <v>129</v>
      </c>
      <c r="E29" s="11"/>
      <c r="F29" s="11"/>
      <c r="G29" s="11"/>
      <c r="H29" s="11"/>
      <c r="I29" s="11"/>
    </row>
    <row r="30" spans="1:44" ht="12.75" customHeight="1">
      <c r="A30" s="77" t="s">
        <v>130</v>
      </c>
      <c r="B30" s="77"/>
      <c r="C30" s="77"/>
      <c r="D30" s="78"/>
      <c r="E30" s="78"/>
      <c r="F30" s="78"/>
      <c r="G30" s="28"/>
      <c r="H30" s="28"/>
      <c r="I30" s="63"/>
      <c r="AB30" s="79" t="s">
        <v>131</v>
      </c>
      <c r="AC30" s="79" t="s">
        <v>132</v>
      </c>
      <c r="AD30" s="80" t="s">
        <v>133</v>
      </c>
      <c r="AE30" s="80"/>
      <c r="AF30" s="80"/>
      <c r="AI30" s="79" t="s">
        <v>134</v>
      </c>
      <c r="AJ30" s="80" t="s">
        <v>135</v>
      </c>
      <c r="AK30" s="80"/>
    </row>
    <row r="31" spans="1:44">
      <c r="A31" s="81" t="s">
        <v>21</v>
      </c>
      <c r="B31" s="82" t="s">
        <v>136</v>
      </c>
      <c r="C31" s="82"/>
      <c r="D31" s="82"/>
      <c r="E31" s="82"/>
      <c r="F31" s="83"/>
      <c r="G31" s="82"/>
      <c r="H31" s="82"/>
      <c r="I31" s="82"/>
      <c r="J31" s="84"/>
      <c r="K31" s="84"/>
      <c r="L31" s="84"/>
      <c r="M31" s="84"/>
      <c r="N31" s="84"/>
      <c r="O31" s="84"/>
      <c r="P31" s="29"/>
      <c r="AB31" s="79"/>
      <c r="AC31" s="85"/>
      <c r="AD31" s="79"/>
      <c r="AE31" s="79"/>
      <c r="AF31" s="86"/>
      <c r="AI31" s="85"/>
      <c r="AJ31" s="87"/>
      <c r="AK31" s="87"/>
    </row>
    <row r="32" spans="1:44" s="26" customFormat="1" ht="25.5">
      <c r="A32" s="14" t="s">
        <v>137</v>
      </c>
      <c r="B32" s="20">
        <v>2</v>
      </c>
      <c r="C32" s="20">
        <v>3</v>
      </c>
      <c r="D32" s="20">
        <v>4</v>
      </c>
      <c r="E32" s="20" t="s">
        <v>138</v>
      </c>
      <c r="F32" s="20" t="s">
        <v>139</v>
      </c>
      <c r="G32" s="11"/>
      <c r="H32" s="11"/>
      <c r="I32" s="11"/>
      <c r="AB32" s="31"/>
      <c r="AC32" s="33"/>
      <c r="AD32" s="33"/>
      <c r="AE32" s="33"/>
      <c r="AF32" s="33"/>
      <c r="AI32" s="31"/>
      <c r="AJ32" s="33"/>
      <c r="AK32" s="33"/>
      <c r="AM32" s="88"/>
      <c r="AN32" s="70"/>
      <c r="AO32" s="70"/>
      <c r="AP32" s="70"/>
      <c r="AQ32" s="70"/>
      <c r="AR32" s="70"/>
    </row>
    <row r="33" spans="1:44" ht="12.75" customHeight="1">
      <c r="A33" s="27" t="s">
        <v>140</v>
      </c>
      <c r="B33" s="28" t="s">
        <v>141</v>
      </c>
      <c r="C33" s="28" t="s">
        <v>142</v>
      </c>
      <c r="D33" s="28" t="s">
        <v>143</v>
      </c>
      <c r="E33" s="28" t="s">
        <v>144</v>
      </c>
      <c r="F33" s="28" t="s">
        <v>145</v>
      </c>
      <c r="G33" s="28"/>
      <c r="H33" s="28"/>
      <c r="I33" s="63"/>
      <c r="AB33" s="79" t="s">
        <v>131</v>
      </c>
      <c r="AC33" s="79" t="s">
        <v>132</v>
      </c>
      <c r="AD33" s="79" t="s">
        <v>141</v>
      </c>
      <c r="AE33" s="79" t="s">
        <v>146</v>
      </c>
      <c r="AF33" s="86" t="s">
        <v>147</v>
      </c>
      <c r="AI33" s="79" t="s">
        <v>134</v>
      </c>
      <c r="AJ33" s="79" t="s">
        <v>148</v>
      </c>
      <c r="AK33" s="79" t="s">
        <v>149</v>
      </c>
      <c r="AM33" s="85"/>
      <c r="AN33" s="89" t="s">
        <v>150</v>
      </c>
      <c r="AO33" s="90" t="s">
        <v>151</v>
      </c>
      <c r="AP33" s="90"/>
      <c r="AQ33" s="79" t="s">
        <v>152</v>
      </c>
      <c r="AR33" s="79" t="s">
        <v>153</v>
      </c>
    </row>
    <row r="34" spans="1:44">
      <c r="A34" s="20" t="s">
        <v>154</v>
      </c>
      <c r="B34" s="11">
        <v>1.3</v>
      </c>
      <c r="C34" s="11">
        <v>1.55</v>
      </c>
      <c r="D34" s="11">
        <v>1.75</v>
      </c>
      <c r="E34" s="11">
        <v>1.9</v>
      </c>
      <c r="F34" s="11">
        <v>2.2999999999999998</v>
      </c>
      <c r="G34" s="63"/>
      <c r="H34" s="63"/>
      <c r="I34" s="63"/>
      <c r="AB34" s="85" t="s">
        <v>155</v>
      </c>
      <c r="AC34" s="87">
        <v>8</v>
      </c>
      <c r="AD34" s="87">
        <v>1.5</v>
      </c>
      <c r="AE34" s="87">
        <v>2.2999999999999998</v>
      </c>
      <c r="AF34" s="87">
        <v>3.8</v>
      </c>
      <c r="AI34" s="85" t="s">
        <v>156</v>
      </c>
      <c r="AJ34" s="87">
        <v>1.4</v>
      </c>
      <c r="AK34" s="87">
        <v>1.33</v>
      </c>
      <c r="AM34" s="91" t="s">
        <v>3</v>
      </c>
      <c r="AN34" s="85" t="s">
        <v>157</v>
      </c>
      <c r="AO34" s="85" t="s">
        <v>158</v>
      </c>
      <c r="AP34" s="85" t="s">
        <v>159</v>
      </c>
      <c r="AQ34" s="85">
        <v>0.74</v>
      </c>
      <c r="AR34" s="85">
        <v>108</v>
      </c>
    </row>
    <row r="35" spans="1:44" s="26" customFormat="1" hidden="1">
      <c r="B35" s="11">
        <v>2</v>
      </c>
      <c r="C35" s="11">
        <v>3</v>
      </c>
      <c r="D35" s="11">
        <v>4</v>
      </c>
      <c r="E35" s="92" t="s">
        <v>138</v>
      </c>
      <c r="F35" s="11" t="s">
        <v>160</v>
      </c>
      <c r="G35" s="11"/>
      <c r="H35" s="11"/>
      <c r="I35" s="11"/>
      <c r="AB35" s="31"/>
      <c r="AC35" s="33"/>
      <c r="AD35" s="33"/>
      <c r="AE35" s="33"/>
      <c r="AF35" s="33"/>
      <c r="AI35" s="31"/>
      <c r="AJ35" s="33"/>
      <c r="AK35" s="33"/>
      <c r="AM35" s="88"/>
      <c r="AN35" s="70"/>
      <c r="AO35" s="70"/>
      <c r="AP35" s="70"/>
      <c r="AQ35" s="70"/>
      <c r="AR35" s="70"/>
    </row>
    <row r="36" spans="1:44" s="26" customFormat="1" hidden="1">
      <c r="A36" s="11" t="s">
        <v>161</v>
      </c>
      <c r="B36" s="11">
        <f>B37+B38</f>
        <v>2</v>
      </c>
      <c r="C36" s="11">
        <f t="shared" ref="C36:F36" si="0">C37+C38</f>
        <v>3</v>
      </c>
      <c r="D36" s="11">
        <f t="shared" si="0"/>
        <v>4</v>
      </c>
      <c r="E36" s="11">
        <f t="shared" si="0"/>
        <v>5</v>
      </c>
      <c r="F36" s="11">
        <f t="shared" si="0"/>
        <v>6</v>
      </c>
      <c r="G36" s="11"/>
      <c r="H36" s="11"/>
      <c r="I36" s="11"/>
      <c r="AB36" s="31"/>
      <c r="AC36" s="33"/>
      <c r="AD36" s="33"/>
      <c r="AE36" s="33"/>
      <c r="AF36" s="33"/>
      <c r="AI36" s="31"/>
      <c r="AJ36" s="33"/>
      <c r="AK36" s="33"/>
      <c r="AM36" s="88"/>
      <c r="AN36" s="70"/>
      <c r="AO36" s="70"/>
      <c r="AP36" s="70"/>
      <c r="AQ36" s="70"/>
      <c r="AR36" s="70"/>
    </row>
    <row r="37" spans="1:44" s="26" customFormat="1" hidden="1">
      <c r="A37" s="11" t="s">
        <v>162</v>
      </c>
      <c r="B37" s="11">
        <v>1</v>
      </c>
      <c r="C37" s="11">
        <v>1</v>
      </c>
      <c r="D37" s="11">
        <v>1</v>
      </c>
      <c r="E37" s="11">
        <v>1</v>
      </c>
      <c r="F37" s="11">
        <v>1</v>
      </c>
      <c r="G37" s="11"/>
      <c r="H37" s="11"/>
      <c r="I37" s="11"/>
      <c r="AB37" s="31"/>
      <c r="AC37" s="33"/>
      <c r="AD37" s="33"/>
      <c r="AE37" s="33"/>
      <c r="AF37" s="33"/>
      <c r="AI37" s="31"/>
      <c r="AJ37" s="33"/>
      <c r="AK37" s="33"/>
      <c r="AM37" s="88"/>
      <c r="AN37" s="70"/>
      <c r="AO37" s="70"/>
      <c r="AP37" s="70"/>
      <c r="AQ37" s="70"/>
      <c r="AR37" s="70"/>
    </row>
    <row r="38" spans="1:44" s="26" customFormat="1" hidden="1">
      <c r="A38" s="11" t="s">
        <v>163</v>
      </c>
      <c r="B38" s="11">
        <v>1</v>
      </c>
      <c r="C38" s="11">
        <v>2</v>
      </c>
      <c r="D38" s="11">
        <v>3</v>
      </c>
      <c r="E38" s="11">
        <v>4</v>
      </c>
      <c r="F38" s="11">
        <v>5</v>
      </c>
      <c r="G38" s="11"/>
      <c r="H38" s="11"/>
      <c r="I38" s="11"/>
      <c r="AB38" s="31"/>
      <c r="AC38" s="33"/>
      <c r="AD38" s="33"/>
      <c r="AE38" s="33"/>
      <c r="AF38" s="33"/>
      <c r="AI38" s="31"/>
      <c r="AJ38" s="33"/>
      <c r="AK38" s="33"/>
      <c r="AM38" s="88"/>
      <c r="AN38" s="70"/>
      <c r="AO38" s="70"/>
      <c r="AP38" s="70"/>
      <c r="AQ38" s="70"/>
      <c r="AR38" s="70"/>
    </row>
    <row r="39" spans="1:44" s="26" customFormat="1" hidden="1">
      <c r="A39" s="11" t="s">
        <v>164</v>
      </c>
      <c r="B39" s="11" t="s">
        <v>165</v>
      </c>
      <c r="C39" s="11" t="s">
        <v>166</v>
      </c>
      <c r="D39" s="11" t="s">
        <v>167</v>
      </c>
      <c r="E39" s="11" t="s">
        <v>168</v>
      </c>
      <c r="F39" s="11" t="s">
        <v>168</v>
      </c>
      <c r="G39" s="11"/>
      <c r="H39" s="11"/>
      <c r="I39" s="11"/>
      <c r="AB39" s="31"/>
      <c r="AC39" s="33"/>
      <c r="AD39" s="33"/>
      <c r="AE39" s="33"/>
      <c r="AF39" s="33"/>
      <c r="AI39" s="31"/>
      <c r="AJ39" s="33"/>
      <c r="AK39" s="33"/>
      <c r="AM39" s="88"/>
      <c r="AN39" s="70"/>
      <c r="AO39" s="70"/>
      <c r="AP39" s="70"/>
      <c r="AQ39" s="70"/>
      <c r="AR39" s="70"/>
    </row>
    <row r="40" spans="1:44" s="26" customFormat="1" hidden="1">
      <c r="A40" s="11" t="s">
        <v>169</v>
      </c>
      <c r="B40" s="11">
        <f>B41+B42</f>
        <v>3</v>
      </c>
      <c r="C40" s="11">
        <f t="shared" ref="C40:F40" si="1">C41+C42</f>
        <v>4</v>
      </c>
      <c r="D40" s="11">
        <f t="shared" si="1"/>
        <v>5</v>
      </c>
      <c r="E40" s="11">
        <f t="shared" si="1"/>
        <v>6</v>
      </c>
      <c r="F40" s="11">
        <f t="shared" si="1"/>
        <v>7</v>
      </c>
      <c r="G40" s="11"/>
      <c r="H40" s="11"/>
      <c r="I40" s="11"/>
      <c r="AB40" s="31"/>
      <c r="AC40" s="33"/>
      <c r="AD40" s="33"/>
      <c r="AE40" s="33"/>
      <c r="AF40" s="33"/>
      <c r="AI40" s="31"/>
      <c r="AJ40" s="33"/>
      <c r="AK40" s="33"/>
      <c r="AM40" s="88"/>
      <c r="AN40" s="70"/>
      <c r="AO40" s="70"/>
      <c r="AP40" s="70"/>
      <c r="AQ40" s="70"/>
      <c r="AR40" s="70"/>
    </row>
    <row r="41" spans="1:44" s="26" customFormat="1" hidden="1">
      <c r="A41" s="11" t="s">
        <v>170</v>
      </c>
      <c r="B41" s="11">
        <v>2</v>
      </c>
      <c r="C41" s="11">
        <v>2</v>
      </c>
      <c r="D41" s="11">
        <v>2</v>
      </c>
      <c r="E41" s="11">
        <v>2</v>
      </c>
      <c r="F41" s="11">
        <v>2</v>
      </c>
      <c r="G41" s="11"/>
      <c r="H41" s="11"/>
      <c r="I41" s="11"/>
      <c r="AB41" s="31"/>
      <c r="AC41" s="33"/>
      <c r="AD41" s="33"/>
      <c r="AE41" s="33"/>
      <c r="AF41" s="33"/>
      <c r="AI41" s="31"/>
      <c r="AJ41" s="33"/>
      <c r="AK41" s="33"/>
      <c r="AM41" s="88"/>
      <c r="AN41" s="70"/>
      <c r="AO41" s="70"/>
      <c r="AP41" s="70"/>
      <c r="AQ41" s="70"/>
      <c r="AR41" s="70"/>
    </row>
    <row r="42" spans="1:44" s="26" customFormat="1" hidden="1">
      <c r="A42" s="11" t="s">
        <v>163</v>
      </c>
      <c r="B42" s="11">
        <v>1</v>
      </c>
      <c r="C42" s="11">
        <v>2</v>
      </c>
      <c r="D42" s="11">
        <v>3</v>
      </c>
      <c r="E42" s="11">
        <v>4</v>
      </c>
      <c r="F42" s="11">
        <v>5</v>
      </c>
      <c r="G42" s="11"/>
      <c r="H42" s="11"/>
      <c r="I42" s="11"/>
      <c r="AB42" s="31"/>
      <c r="AC42" s="33"/>
      <c r="AD42" s="33"/>
      <c r="AE42" s="33"/>
      <c r="AF42" s="33"/>
      <c r="AI42" s="31"/>
      <c r="AJ42" s="33"/>
      <c r="AK42" s="33"/>
      <c r="AM42" s="88"/>
      <c r="AN42" s="70"/>
      <c r="AO42" s="70"/>
      <c r="AP42" s="70"/>
      <c r="AQ42" s="70"/>
      <c r="AR42" s="70"/>
    </row>
    <row r="43" spans="1:44" s="26" customFormat="1" hidden="1">
      <c r="A43" s="11" t="s">
        <v>171</v>
      </c>
      <c r="B43" s="11" t="s">
        <v>172</v>
      </c>
      <c r="C43" s="11" t="s">
        <v>173</v>
      </c>
      <c r="D43" s="11" t="s">
        <v>167</v>
      </c>
      <c r="E43" s="11" t="s">
        <v>168</v>
      </c>
      <c r="F43" s="11" t="s">
        <v>168</v>
      </c>
      <c r="G43" s="11"/>
      <c r="H43" s="11"/>
      <c r="I43" s="11"/>
      <c r="AB43" s="31"/>
      <c r="AC43" s="33"/>
      <c r="AD43" s="33"/>
      <c r="AE43" s="33"/>
      <c r="AF43" s="33"/>
      <c r="AI43" s="31"/>
      <c r="AJ43" s="33"/>
      <c r="AK43" s="33"/>
      <c r="AM43" s="88"/>
      <c r="AN43" s="70"/>
      <c r="AO43" s="70"/>
      <c r="AP43" s="70"/>
      <c r="AQ43" s="70"/>
      <c r="AR43" s="70"/>
    </row>
    <row r="44" spans="1:44" s="26" customFormat="1" hidden="1">
      <c r="A44" s="11" t="s">
        <v>169</v>
      </c>
      <c r="B44" s="11">
        <f t="shared" ref="B44:E44" si="2">B45+B46</f>
        <v>4</v>
      </c>
      <c r="C44" s="11">
        <f t="shared" si="2"/>
        <v>5</v>
      </c>
      <c r="D44" s="11">
        <f t="shared" si="2"/>
        <v>6</v>
      </c>
      <c r="E44" s="11">
        <f t="shared" si="2"/>
        <v>7</v>
      </c>
      <c r="F44" s="11">
        <f>F45+F46</f>
        <v>8</v>
      </c>
      <c r="G44" s="11"/>
      <c r="H44" s="11"/>
      <c r="I44" s="11"/>
      <c r="AB44" s="31"/>
      <c r="AC44" s="33"/>
      <c r="AD44" s="33"/>
      <c r="AE44" s="33"/>
      <c r="AF44" s="33"/>
      <c r="AI44" s="31"/>
      <c r="AJ44" s="33"/>
      <c r="AK44" s="33"/>
      <c r="AM44" s="88"/>
      <c r="AN44" s="70"/>
      <c r="AO44" s="70"/>
      <c r="AP44" s="70"/>
      <c r="AQ44" s="70"/>
      <c r="AR44" s="70"/>
    </row>
    <row r="45" spans="1:44" s="26" customFormat="1" hidden="1">
      <c r="A45" s="11" t="s">
        <v>170</v>
      </c>
      <c r="B45" s="11">
        <v>3</v>
      </c>
      <c r="C45" s="11">
        <v>3</v>
      </c>
      <c r="D45" s="11">
        <v>3</v>
      </c>
      <c r="E45" s="11">
        <v>3</v>
      </c>
      <c r="F45" s="11">
        <v>3</v>
      </c>
      <c r="G45" s="11"/>
      <c r="H45" s="11"/>
      <c r="I45" s="11"/>
      <c r="AB45" s="31"/>
      <c r="AC45" s="33"/>
      <c r="AD45" s="33"/>
      <c r="AE45" s="33"/>
      <c r="AF45" s="33"/>
      <c r="AI45" s="31"/>
      <c r="AJ45" s="33"/>
      <c r="AK45" s="33"/>
      <c r="AM45" s="88"/>
      <c r="AN45" s="70"/>
      <c r="AO45" s="70"/>
      <c r="AP45" s="70"/>
      <c r="AQ45" s="70"/>
      <c r="AR45" s="70"/>
    </row>
    <row r="46" spans="1:44" s="26" customFormat="1" hidden="1">
      <c r="A46" s="11" t="s">
        <v>163</v>
      </c>
      <c r="B46" s="11">
        <v>1</v>
      </c>
      <c r="C46" s="11">
        <v>2</v>
      </c>
      <c r="D46" s="11">
        <v>3</v>
      </c>
      <c r="E46" s="11">
        <v>4</v>
      </c>
      <c r="F46" s="11">
        <v>5</v>
      </c>
      <c r="G46" s="11"/>
      <c r="H46" s="11"/>
      <c r="I46" s="11"/>
      <c r="AB46" s="31"/>
      <c r="AC46" s="33"/>
      <c r="AD46" s="33"/>
      <c r="AE46" s="33"/>
      <c r="AF46" s="33"/>
      <c r="AI46" s="31"/>
      <c r="AJ46" s="33"/>
      <c r="AK46" s="33"/>
      <c r="AM46" s="88"/>
      <c r="AN46" s="70"/>
      <c r="AO46" s="70"/>
      <c r="AP46" s="70"/>
      <c r="AQ46" s="70"/>
      <c r="AR46" s="70"/>
    </row>
    <row r="47" spans="1:44" s="26" customFormat="1" hidden="1">
      <c r="A47" s="11" t="s">
        <v>174</v>
      </c>
      <c r="B47" s="11" t="s">
        <v>173</v>
      </c>
      <c r="C47" s="11" t="s">
        <v>173</v>
      </c>
      <c r="D47" s="11" t="s">
        <v>168</v>
      </c>
      <c r="E47" s="11" t="s">
        <v>168</v>
      </c>
      <c r="F47" s="11" t="s">
        <v>168</v>
      </c>
      <c r="G47" s="11"/>
      <c r="H47" s="11"/>
      <c r="I47" s="11"/>
      <c r="AB47" s="31"/>
      <c r="AC47" s="33"/>
      <c r="AD47" s="33"/>
      <c r="AE47" s="33"/>
      <c r="AF47" s="33"/>
      <c r="AI47" s="31"/>
      <c r="AJ47" s="33"/>
      <c r="AK47" s="33"/>
      <c r="AM47" s="88"/>
      <c r="AN47" s="70"/>
      <c r="AO47" s="70"/>
      <c r="AP47" s="70"/>
      <c r="AQ47" s="70"/>
      <c r="AR47" s="70"/>
    </row>
    <row r="48" spans="1:44" s="26" customFormat="1" hidden="1">
      <c r="A48" s="11" t="s">
        <v>169</v>
      </c>
      <c r="B48" s="11">
        <f t="shared" ref="B48:E48" si="3">B49+B50</f>
        <v>5</v>
      </c>
      <c r="C48" s="11">
        <f t="shared" si="3"/>
        <v>6</v>
      </c>
      <c r="D48" s="11">
        <f t="shared" si="3"/>
        <v>7</v>
      </c>
      <c r="E48" s="11">
        <f t="shared" si="3"/>
        <v>8</v>
      </c>
      <c r="F48" s="11">
        <f>F49+F50</f>
        <v>9</v>
      </c>
      <c r="G48" s="11"/>
      <c r="H48" s="11"/>
      <c r="I48" s="11"/>
      <c r="AB48" s="31"/>
      <c r="AC48" s="33"/>
      <c r="AD48" s="33"/>
      <c r="AE48" s="33"/>
      <c r="AF48" s="33"/>
      <c r="AI48" s="31"/>
      <c r="AJ48" s="33"/>
      <c r="AK48" s="33"/>
      <c r="AM48" s="88"/>
      <c r="AN48" s="70"/>
      <c r="AO48" s="70"/>
      <c r="AP48" s="70"/>
      <c r="AQ48" s="70"/>
      <c r="AR48" s="70"/>
    </row>
    <row r="49" spans="1:44" s="26" customFormat="1" hidden="1">
      <c r="A49" s="11" t="s">
        <v>170</v>
      </c>
      <c r="B49" s="11">
        <v>4</v>
      </c>
      <c r="C49" s="11">
        <v>4</v>
      </c>
      <c r="D49" s="11">
        <v>4</v>
      </c>
      <c r="E49" s="11">
        <v>4</v>
      </c>
      <c r="F49" s="11">
        <v>4</v>
      </c>
      <c r="G49" s="11"/>
      <c r="H49" s="11"/>
      <c r="I49" s="11"/>
      <c r="AB49" s="31"/>
      <c r="AC49" s="33"/>
      <c r="AD49" s="33"/>
      <c r="AE49" s="33"/>
      <c r="AF49" s="33"/>
      <c r="AI49" s="31"/>
      <c r="AJ49" s="33"/>
      <c r="AK49" s="33"/>
      <c r="AM49" s="88"/>
      <c r="AN49" s="70"/>
      <c r="AO49" s="70"/>
      <c r="AP49" s="70"/>
      <c r="AQ49" s="70"/>
      <c r="AR49" s="70"/>
    </row>
    <row r="50" spans="1:44" s="26" customFormat="1" hidden="1">
      <c r="A50" s="11" t="s">
        <v>163</v>
      </c>
      <c r="B50" s="11">
        <v>1</v>
      </c>
      <c r="C50" s="11">
        <v>2</v>
      </c>
      <c r="D50" s="11">
        <v>3</v>
      </c>
      <c r="E50" s="11">
        <v>4</v>
      </c>
      <c r="F50" s="11">
        <v>5</v>
      </c>
      <c r="G50" s="11"/>
      <c r="H50" s="11"/>
      <c r="I50" s="11"/>
      <c r="AB50" s="31"/>
      <c r="AC50" s="33"/>
      <c r="AD50" s="33"/>
      <c r="AE50" s="33"/>
      <c r="AF50" s="33"/>
      <c r="AI50" s="31"/>
      <c r="AJ50" s="33"/>
      <c r="AK50" s="33"/>
      <c r="AM50" s="88"/>
      <c r="AN50" s="70"/>
      <c r="AO50" s="70"/>
      <c r="AP50" s="70"/>
      <c r="AQ50" s="70"/>
      <c r="AR50" s="70"/>
    </row>
    <row r="51" spans="1:44" s="26" customFormat="1" hidden="1">
      <c r="A51" s="11" t="s">
        <v>175</v>
      </c>
      <c r="B51" s="11" t="s">
        <v>176</v>
      </c>
      <c r="C51" s="11"/>
      <c r="D51" s="11"/>
      <c r="E51" s="11"/>
      <c r="F51" s="11"/>
      <c r="G51" s="11"/>
      <c r="H51" s="11"/>
      <c r="I51" s="11"/>
      <c r="AB51" s="31"/>
      <c r="AC51" s="33"/>
      <c r="AD51" s="33"/>
      <c r="AE51" s="33"/>
      <c r="AF51" s="33"/>
      <c r="AI51" s="31"/>
      <c r="AJ51" s="33"/>
      <c r="AK51" s="33"/>
      <c r="AM51" s="88"/>
      <c r="AN51" s="70"/>
      <c r="AO51" s="70"/>
      <c r="AP51" s="70"/>
      <c r="AQ51" s="70"/>
      <c r="AR51" s="70"/>
    </row>
    <row r="52" spans="1:44" s="26" customFormat="1" hidden="1">
      <c r="A52" s="11" t="s">
        <v>177</v>
      </c>
      <c r="B52" s="11">
        <v>1</v>
      </c>
      <c r="C52" s="11">
        <v>2</v>
      </c>
      <c r="D52" s="11">
        <v>3</v>
      </c>
      <c r="E52" s="11">
        <v>4</v>
      </c>
      <c r="F52" s="11">
        <v>5</v>
      </c>
      <c r="G52" s="11"/>
      <c r="H52" s="11"/>
      <c r="I52" s="11"/>
      <c r="AB52" s="31"/>
      <c r="AC52" s="33"/>
      <c r="AD52" s="33"/>
      <c r="AE52" s="33"/>
      <c r="AF52" s="33"/>
      <c r="AI52" s="31"/>
      <c r="AJ52" s="33"/>
      <c r="AK52" s="33"/>
      <c r="AM52" s="88"/>
      <c r="AN52" s="70"/>
      <c r="AO52" s="70"/>
      <c r="AP52" s="70"/>
      <c r="AQ52" s="70"/>
      <c r="AR52" s="70"/>
    </row>
    <row r="53" spans="1:44" ht="178.5">
      <c r="A53" s="9" t="s">
        <v>163</v>
      </c>
      <c r="B53" s="93" t="s">
        <v>23</v>
      </c>
      <c r="C53" s="93" t="s">
        <v>24</v>
      </c>
      <c r="D53" s="93" t="s">
        <v>25</v>
      </c>
      <c r="E53" s="93" t="s">
        <v>26</v>
      </c>
      <c r="F53" s="93" t="s">
        <v>27</v>
      </c>
      <c r="G53" s="63"/>
      <c r="H53" s="63"/>
      <c r="I53" s="63"/>
      <c r="AB53" s="85" t="s">
        <v>178</v>
      </c>
      <c r="AC53" s="87">
        <v>8</v>
      </c>
      <c r="AD53" s="87">
        <v>2.1</v>
      </c>
      <c r="AE53" s="87">
        <v>2.1</v>
      </c>
      <c r="AF53" s="87">
        <v>2.1</v>
      </c>
      <c r="AI53" s="85" t="s">
        <v>179</v>
      </c>
      <c r="AJ53" s="87">
        <v>1.3</v>
      </c>
      <c r="AK53" s="87">
        <v>1.36</v>
      </c>
    </row>
    <row r="54" spans="1:44" s="26" customFormat="1">
      <c r="A54" s="94" t="s">
        <v>180</v>
      </c>
      <c r="B54" s="95">
        <v>1</v>
      </c>
      <c r="C54" s="95">
        <v>2</v>
      </c>
      <c r="D54" s="95">
        <v>3</v>
      </c>
      <c r="E54" s="95">
        <v>4</v>
      </c>
      <c r="F54" s="95">
        <v>5</v>
      </c>
      <c r="G54" s="11"/>
      <c r="H54" s="11"/>
      <c r="I54" s="11"/>
      <c r="AB54" s="31"/>
      <c r="AC54" s="33"/>
      <c r="AD54" s="33"/>
      <c r="AE54" s="33"/>
      <c r="AF54" s="33"/>
      <c r="AI54" s="31"/>
      <c r="AJ54" s="33"/>
      <c r="AK54" s="33"/>
    </row>
    <row r="55" spans="1:44" ht="76.5">
      <c r="A55" s="10" t="s">
        <v>181</v>
      </c>
      <c r="B55" s="96" t="s">
        <v>29</v>
      </c>
      <c r="C55" s="96" t="s">
        <v>30</v>
      </c>
      <c r="D55" s="96" t="s">
        <v>31</v>
      </c>
      <c r="E55" s="96" t="s">
        <v>32</v>
      </c>
      <c r="F55" s="93" t="s">
        <v>33</v>
      </c>
      <c r="G55" s="63"/>
      <c r="H55" s="63"/>
      <c r="I55" s="63"/>
      <c r="AB55" s="79" t="s">
        <v>182</v>
      </c>
      <c r="AC55" s="85" t="s">
        <v>183</v>
      </c>
      <c r="AD55" s="79">
        <v>1.53</v>
      </c>
      <c r="AE55" s="79">
        <v>1.8</v>
      </c>
      <c r="AF55" s="86">
        <v>2.2999999999999998</v>
      </c>
      <c r="AI55" s="85" t="s">
        <v>184</v>
      </c>
      <c r="AJ55" s="87">
        <v>2</v>
      </c>
      <c r="AK55" s="87">
        <v>1.95</v>
      </c>
    </row>
    <row r="56" spans="1:44">
      <c r="A56" s="11" t="s">
        <v>185</v>
      </c>
      <c r="B56" s="13">
        <v>1</v>
      </c>
      <c r="C56" s="13">
        <v>2</v>
      </c>
      <c r="D56" s="13">
        <v>3</v>
      </c>
      <c r="E56" s="13">
        <v>4</v>
      </c>
      <c r="F56" s="97">
        <v>5</v>
      </c>
      <c r="G56" s="63"/>
      <c r="H56" s="63"/>
      <c r="I56" s="63"/>
      <c r="AB56" s="79"/>
      <c r="AC56" s="85"/>
      <c r="AD56" s="79"/>
      <c r="AE56" s="79"/>
      <c r="AF56" s="86"/>
      <c r="AI56" s="85"/>
      <c r="AJ56" s="87"/>
      <c r="AK56" s="87"/>
    </row>
    <row r="57" spans="1:44">
      <c r="A57" s="16" t="s">
        <v>186</v>
      </c>
      <c r="B57" s="300" t="str">
        <f>'I&amp;O'!C25</f>
        <v>Sedentary</v>
      </c>
      <c r="C57" s="98"/>
      <c r="D57" s="99"/>
      <c r="E57" s="99"/>
      <c r="F57" s="63"/>
      <c r="G57" s="63"/>
      <c r="H57" s="63"/>
      <c r="I57" s="63"/>
      <c r="AB57" s="79" t="s">
        <v>187</v>
      </c>
      <c r="AC57" s="91" t="s">
        <v>183</v>
      </c>
      <c r="AD57" s="91" t="s">
        <v>183</v>
      </c>
      <c r="AE57" s="91" t="s">
        <v>183</v>
      </c>
      <c r="AF57" s="91" t="s">
        <v>183</v>
      </c>
      <c r="AI57" s="85" t="s">
        <v>188</v>
      </c>
      <c r="AJ57" s="87">
        <v>3.6</v>
      </c>
      <c r="AK57" s="87">
        <v>3.5</v>
      </c>
    </row>
    <row r="58" spans="1:44">
      <c r="A58" s="20" t="s">
        <v>189</v>
      </c>
      <c r="B58" s="103">
        <f>IF($B$57=B33,B34,IF($B$57=C33,C34,IF($B$57=D33,D34,IF($B$57=E33,E34,F34))))</f>
        <v>1.3</v>
      </c>
      <c r="D58" s="101"/>
      <c r="E58" s="102"/>
      <c r="F58" s="102"/>
      <c r="AB58" s="85" t="s">
        <v>190</v>
      </c>
      <c r="AC58" s="87">
        <v>1</v>
      </c>
      <c r="AD58" s="87">
        <v>2.2999999999999998</v>
      </c>
      <c r="AE58" s="87">
        <v>2.2999999999999998</v>
      </c>
      <c r="AF58" s="87">
        <v>2.2999999999999998</v>
      </c>
      <c r="AI58" s="85" t="s">
        <v>191</v>
      </c>
      <c r="AJ58" s="87">
        <v>7.4</v>
      </c>
      <c r="AK58" s="87">
        <v>7.5</v>
      </c>
    </row>
    <row r="59" spans="1:44">
      <c r="A59" s="71" t="s">
        <v>192</v>
      </c>
      <c r="B59" s="103"/>
      <c r="C59" s="103"/>
      <c r="D59" s="100" t="s">
        <v>193</v>
      </c>
      <c r="AB59" s="85"/>
      <c r="AC59" s="87"/>
      <c r="AD59" s="87"/>
      <c r="AE59" s="87"/>
      <c r="AF59" s="87"/>
      <c r="AI59" s="85"/>
      <c r="AJ59" s="87"/>
      <c r="AK59" s="87"/>
    </row>
    <row r="60" spans="1:44" ht="31.5">
      <c r="A60" s="11"/>
      <c r="B60" s="104"/>
      <c r="C60" s="105" t="s">
        <v>194</v>
      </c>
      <c r="AB60" s="85"/>
      <c r="AC60" s="87"/>
      <c r="AD60" s="87"/>
      <c r="AE60" s="87"/>
      <c r="AF60" s="87"/>
      <c r="AI60" s="85"/>
      <c r="AJ60" s="87"/>
      <c r="AK60" s="87"/>
    </row>
    <row r="61" spans="1:44" ht="64.5">
      <c r="A61" s="106" t="s">
        <v>476</v>
      </c>
      <c r="B61" s="107">
        <f>ROUND((IF(B13=B14,B63,C63)),0)</f>
        <v>1541</v>
      </c>
      <c r="C61" s="108"/>
      <c r="D61" s="101" t="s">
        <v>195</v>
      </c>
      <c r="AB61" s="85"/>
      <c r="AC61" s="87"/>
      <c r="AD61" s="87"/>
      <c r="AE61" s="87"/>
      <c r="AF61" s="87"/>
      <c r="AI61" s="85"/>
      <c r="AJ61" s="87"/>
      <c r="AK61" s="87"/>
    </row>
    <row r="62" spans="1:44" ht="12.75" customHeight="1">
      <c r="A62" s="11" t="s">
        <v>196</v>
      </c>
      <c r="B62" s="26" t="s">
        <v>4</v>
      </c>
      <c r="C62" s="104" t="s">
        <v>3</v>
      </c>
      <c r="D62" s="101"/>
      <c r="AB62" s="85"/>
      <c r="AC62" s="87"/>
      <c r="AD62" s="87"/>
      <c r="AE62" s="87"/>
      <c r="AF62" s="87"/>
      <c r="AI62" s="85"/>
      <c r="AJ62" s="87"/>
      <c r="AK62" s="87"/>
    </row>
    <row r="63" spans="1:44">
      <c r="A63" s="26"/>
      <c r="B63" s="109">
        <f>B28*$B$58</f>
        <v>1757.1125</v>
      </c>
      <c r="C63" s="109">
        <f>C28*$B$58</f>
        <v>1541.3125</v>
      </c>
      <c r="D63" s="101"/>
      <c r="AB63" s="85" t="s">
        <v>197</v>
      </c>
      <c r="AC63" s="87">
        <v>1</v>
      </c>
      <c r="AD63" s="87">
        <v>1.5</v>
      </c>
      <c r="AE63" s="87">
        <v>1.5</v>
      </c>
      <c r="AF63" s="87">
        <v>1.5</v>
      </c>
      <c r="AI63" s="85" t="s">
        <v>198</v>
      </c>
      <c r="AJ63" s="87">
        <v>1.58</v>
      </c>
      <c r="AK63" s="87">
        <v>1.69</v>
      </c>
    </row>
    <row r="64" spans="1:44">
      <c r="A64" s="293"/>
      <c r="B64" s="294"/>
    </row>
    <row r="65" spans="1:6">
      <c r="A65" s="293"/>
      <c r="B65" s="294"/>
    </row>
    <row r="66" spans="1:6">
      <c r="D66" s="26"/>
      <c r="E66" s="26"/>
      <c r="F66" s="26"/>
    </row>
    <row r="67" spans="1:6">
      <c r="A67" s="293"/>
      <c r="B67" s="293"/>
    </row>
    <row r="68" spans="1:6">
      <c r="A68" s="293"/>
      <c r="B68" s="293"/>
    </row>
    <row r="69" spans="1:6">
      <c r="A69" s="293"/>
      <c r="B69" s="294"/>
      <c r="D69" s="13"/>
      <c r="E69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EZ260"/>
  <sheetViews>
    <sheetView topLeftCell="A184" workbookViewId="0">
      <selection activeCell="A184" sqref="A184"/>
    </sheetView>
  </sheetViews>
  <sheetFormatPr defaultRowHeight="15"/>
  <cols>
    <col min="1" max="1" width="8.140625" style="160" customWidth="1"/>
    <col min="2" max="2" width="5.85546875" style="160" customWidth="1"/>
    <col min="3" max="3" width="8.7109375" style="160" customWidth="1"/>
    <col min="4" max="4" width="26.28515625" style="160" customWidth="1"/>
    <col min="5" max="5" width="10.28515625" style="131" customWidth="1"/>
    <col min="6" max="6" width="6.85546875" style="131" customWidth="1"/>
    <col min="7" max="7" width="10.140625" style="131" customWidth="1"/>
    <col min="8" max="8" width="12.42578125" style="131" customWidth="1"/>
    <col min="9" max="9" width="10.140625" style="131" customWidth="1"/>
    <col min="10" max="10" width="8.42578125" style="131" customWidth="1"/>
    <col min="11" max="16" width="11" style="131" customWidth="1"/>
    <col min="17" max="33" width="11" style="169" customWidth="1"/>
    <col min="34" max="34" width="9" style="169" customWidth="1"/>
    <col min="35" max="35" width="9.140625" style="169" customWidth="1"/>
    <col min="36" max="45" width="9.140625" style="169"/>
    <col min="46" max="16384" width="9.140625" style="131"/>
  </cols>
  <sheetData>
    <row r="1" spans="1:87" ht="45">
      <c r="D1" s="161" t="s">
        <v>281</v>
      </c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  <c r="R1" s="163"/>
      <c r="S1" s="164"/>
      <c r="T1" s="164"/>
      <c r="U1" s="164"/>
      <c r="V1" s="165"/>
      <c r="W1" s="165"/>
      <c r="X1" s="165"/>
      <c r="Y1" s="166"/>
      <c r="Z1" s="167"/>
      <c r="AA1" s="165"/>
      <c r="AB1" s="165"/>
      <c r="AC1" s="165"/>
      <c r="AD1" s="165"/>
      <c r="AE1" s="165"/>
      <c r="AF1" s="165"/>
      <c r="AG1" s="166"/>
      <c r="AH1" s="168"/>
      <c r="AI1" s="168"/>
      <c r="AJ1" s="168"/>
      <c r="BB1" s="169"/>
      <c r="BC1" s="169"/>
      <c r="BD1" s="169"/>
      <c r="BE1" s="169"/>
      <c r="BF1" s="169"/>
      <c r="BG1" s="169"/>
      <c r="BR1" s="169"/>
      <c r="BS1" s="169"/>
      <c r="BT1" s="169"/>
      <c r="BU1" s="169"/>
      <c r="BV1" s="169"/>
      <c r="BW1" s="169"/>
      <c r="BX1" s="169"/>
      <c r="BY1" s="169"/>
      <c r="BZ1" s="169"/>
      <c r="CA1" s="169"/>
      <c r="CB1" s="169"/>
      <c r="CC1" s="169"/>
      <c r="CD1" s="169"/>
      <c r="CE1" s="169"/>
      <c r="CF1" s="169"/>
      <c r="CG1" s="169"/>
      <c r="CH1" s="169"/>
      <c r="CI1" s="169"/>
    </row>
    <row r="2" spans="1:87" ht="30">
      <c r="A2" s="119" t="s">
        <v>282</v>
      </c>
      <c r="B2" s="131"/>
      <c r="C2" s="119" t="s">
        <v>61</v>
      </c>
      <c r="D2" s="170"/>
      <c r="E2" s="171" t="s">
        <v>283</v>
      </c>
      <c r="F2" s="171" t="s">
        <v>284</v>
      </c>
      <c r="G2" s="171" t="s">
        <v>285</v>
      </c>
      <c r="H2" s="171" t="s">
        <v>286</v>
      </c>
      <c r="I2" s="171" t="s">
        <v>63</v>
      </c>
      <c r="J2" s="171" t="s">
        <v>66</v>
      </c>
      <c r="K2" s="171" t="s">
        <v>67</v>
      </c>
      <c r="L2" s="171" t="s">
        <v>71</v>
      </c>
      <c r="M2" s="171" t="s">
        <v>72</v>
      </c>
      <c r="N2" s="171" t="s">
        <v>64</v>
      </c>
      <c r="O2" s="171" t="s">
        <v>65</v>
      </c>
      <c r="P2" s="171" t="s">
        <v>70</v>
      </c>
      <c r="Q2" s="171" t="s">
        <v>287</v>
      </c>
      <c r="R2" s="171" t="s">
        <v>68</v>
      </c>
      <c r="S2" s="171" t="s">
        <v>241</v>
      </c>
      <c r="T2" s="171" t="s">
        <v>288</v>
      </c>
      <c r="U2" s="171" t="s">
        <v>289</v>
      </c>
      <c r="V2" s="171" t="s">
        <v>290</v>
      </c>
      <c r="W2" s="171" t="s">
        <v>291</v>
      </c>
      <c r="X2" s="171" t="s">
        <v>292</v>
      </c>
      <c r="Y2" s="171" t="s">
        <v>293</v>
      </c>
      <c r="Z2" s="171" t="s">
        <v>69</v>
      </c>
      <c r="AA2" s="171" t="s">
        <v>294</v>
      </c>
      <c r="AB2" s="171" t="s">
        <v>295</v>
      </c>
      <c r="AC2" s="171" t="s">
        <v>296</v>
      </c>
      <c r="AD2" s="171" t="s">
        <v>297</v>
      </c>
      <c r="AE2" s="171" t="s">
        <v>298</v>
      </c>
      <c r="AF2" s="171" t="s">
        <v>299</v>
      </c>
      <c r="AG2" s="171" t="s">
        <v>300</v>
      </c>
      <c r="AH2" s="172"/>
      <c r="AI2" s="173"/>
      <c r="AJ2" s="173"/>
      <c r="BB2" s="169"/>
      <c r="BC2" s="169"/>
      <c r="BD2" s="169"/>
      <c r="BE2" s="169"/>
      <c r="BF2" s="169"/>
      <c r="BG2" s="169"/>
      <c r="BR2" s="169"/>
      <c r="BS2" s="169"/>
      <c r="BT2" s="169"/>
      <c r="BU2" s="169"/>
      <c r="BV2" s="169"/>
      <c r="BW2" s="169"/>
      <c r="BX2" s="169"/>
      <c r="BY2" s="169"/>
      <c r="BZ2" s="169"/>
      <c r="CA2" s="169"/>
      <c r="CB2" s="169"/>
      <c r="CC2" s="169"/>
      <c r="CD2" s="169"/>
      <c r="CE2" s="169"/>
      <c r="CF2" s="169"/>
      <c r="CG2" s="169"/>
      <c r="CH2" s="169"/>
      <c r="CI2" s="169"/>
    </row>
    <row r="3" spans="1:87" s="174" customFormat="1">
      <c r="B3" s="175"/>
      <c r="C3" s="175">
        <f t="shared" ref="C3:C13" si="0">(E3+F3)*4+G3*9</f>
        <v>98.28</v>
      </c>
      <c r="D3" s="171" t="s">
        <v>257</v>
      </c>
      <c r="E3" s="176">
        <f>E57</f>
        <v>22.344000000000001</v>
      </c>
      <c r="F3" s="176">
        <f t="shared" ref="F3:AG3" si="1">F57</f>
        <v>1.8480000000000001</v>
      </c>
      <c r="G3" s="176">
        <f t="shared" si="1"/>
        <v>0.16800000000000001</v>
      </c>
      <c r="H3" s="176">
        <f t="shared" si="1"/>
        <v>4.2000000000000003E-2</v>
      </c>
      <c r="I3" s="176">
        <f t="shared" si="1"/>
        <v>0</v>
      </c>
      <c r="J3" s="176">
        <f t="shared" si="1"/>
        <v>4.2000000000000003E-2</v>
      </c>
      <c r="K3" s="176">
        <f t="shared" si="1"/>
        <v>4.2000000000000003E-2</v>
      </c>
      <c r="L3" s="176">
        <f t="shared" si="1"/>
        <v>0.2</v>
      </c>
      <c r="M3" s="176">
        <f t="shared" si="1"/>
        <v>0</v>
      </c>
      <c r="N3" s="176">
        <f t="shared" si="1"/>
        <v>7.8120000000000003</v>
      </c>
      <c r="O3" s="176">
        <f t="shared" si="1"/>
        <v>35.909999999999997</v>
      </c>
      <c r="P3" s="176">
        <f>P57</f>
        <v>2.3519999999999999</v>
      </c>
      <c r="Q3" s="176">
        <f t="shared" si="1"/>
        <v>0</v>
      </c>
      <c r="R3" s="176">
        <f t="shared" si="1"/>
        <v>0</v>
      </c>
      <c r="S3" s="176">
        <f t="shared" si="1"/>
        <v>0</v>
      </c>
      <c r="T3" s="176">
        <f t="shared" si="1"/>
        <v>0</v>
      </c>
      <c r="U3" s="176">
        <f t="shared" si="1"/>
        <v>0</v>
      </c>
      <c r="V3" s="176">
        <f t="shared" si="1"/>
        <v>0.03</v>
      </c>
      <c r="W3" s="176">
        <f t="shared" si="1"/>
        <v>0</v>
      </c>
      <c r="X3" s="176">
        <f t="shared" si="1"/>
        <v>0.5</v>
      </c>
      <c r="Y3" s="176">
        <f t="shared" si="1"/>
        <v>4.2000000000000003E-2</v>
      </c>
      <c r="Z3" s="176">
        <f t="shared" si="1"/>
        <v>1.554</v>
      </c>
      <c r="AA3" s="176">
        <f t="shared" si="1"/>
        <v>0</v>
      </c>
      <c r="AB3" s="176">
        <f t="shared" si="1"/>
        <v>0</v>
      </c>
      <c r="AC3" s="176">
        <f t="shared" si="1"/>
        <v>10.08</v>
      </c>
      <c r="AD3" s="176">
        <f t="shared" si="1"/>
        <v>22.68</v>
      </c>
      <c r="AE3" s="176">
        <f t="shared" si="1"/>
        <v>0.33600000000000002</v>
      </c>
      <c r="AF3" s="176">
        <f t="shared" si="1"/>
        <v>4.2000000000000003E-2</v>
      </c>
      <c r="AG3" s="176">
        <f t="shared" si="1"/>
        <v>5.88</v>
      </c>
      <c r="AH3" s="177"/>
      <c r="AI3" s="177"/>
      <c r="AJ3" s="177"/>
      <c r="AK3" s="177"/>
      <c r="AL3" s="177"/>
      <c r="AM3" s="177"/>
      <c r="AN3" s="177"/>
      <c r="AO3" s="177"/>
      <c r="AP3" s="177"/>
      <c r="AQ3" s="177"/>
      <c r="AR3" s="177"/>
      <c r="AS3" s="177"/>
      <c r="BB3" s="177"/>
      <c r="BC3" s="177"/>
      <c r="BD3" s="177"/>
      <c r="BE3" s="177"/>
      <c r="BF3" s="177"/>
      <c r="BG3" s="177"/>
      <c r="BR3" s="177"/>
      <c r="BS3" s="177"/>
      <c r="BT3" s="177"/>
      <c r="BU3" s="177"/>
      <c r="BV3" s="177"/>
      <c r="BW3" s="177"/>
      <c r="BX3" s="177"/>
      <c r="BY3" s="177"/>
      <c r="BZ3" s="177"/>
      <c r="CA3" s="177"/>
      <c r="CB3" s="177"/>
      <c r="CC3" s="177"/>
      <c r="CD3" s="177"/>
      <c r="CE3" s="177"/>
      <c r="CF3" s="177"/>
      <c r="CG3" s="177"/>
      <c r="CH3" s="177"/>
      <c r="CI3" s="177"/>
    </row>
    <row r="4" spans="1:87">
      <c r="B4" s="178"/>
      <c r="C4" s="178">
        <f t="shared" si="0"/>
        <v>43.659791666666671</v>
      </c>
      <c r="D4" s="171" t="s">
        <v>301</v>
      </c>
      <c r="E4" s="179">
        <f t="shared" ref="E4:AG4" si="2">E212</f>
        <v>8.7895833333333329</v>
      </c>
      <c r="F4" s="179">
        <f t="shared" si="2"/>
        <v>1.7058333333333335</v>
      </c>
      <c r="G4" s="179">
        <f t="shared" si="2"/>
        <v>0.18645833333333336</v>
      </c>
      <c r="H4" s="179">
        <f t="shared" si="2"/>
        <v>3.7983333333333327E-2</v>
      </c>
      <c r="I4" s="179">
        <f t="shared" si="2"/>
        <v>0</v>
      </c>
      <c r="J4" s="179">
        <f t="shared" si="2"/>
        <v>5.3683333333333347E-2</v>
      </c>
      <c r="K4" s="179">
        <f t="shared" si="2"/>
        <v>0.11501500000000002</v>
      </c>
      <c r="L4" s="179">
        <f t="shared" si="2"/>
        <v>1.9987500000000002</v>
      </c>
      <c r="M4" s="179">
        <f t="shared" si="2"/>
        <v>225</v>
      </c>
      <c r="N4" s="179">
        <f t="shared" si="2"/>
        <v>0</v>
      </c>
      <c r="O4" s="179">
        <f t="shared" si="2"/>
        <v>0</v>
      </c>
      <c r="P4" s="179">
        <f t="shared" si="2"/>
        <v>24.910333333333334</v>
      </c>
      <c r="Q4" s="179">
        <f t="shared" si="2"/>
        <v>0</v>
      </c>
      <c r="R4" s="179">
        <f t="shared" si="2"/>
        <v>275.54925000000003</v>
      </c>
      <c r="S4" s="179">
        <f t="shared" si="2"/>
        <v>21.587</v>
      </c>
      <c r="T4" s="179">
        <f t="shared" si="2"/>
        <v>0</v>
      </c>
      <c r="U4" s="179">
        <f t="shared" si="2"/>
        <v>0.37000000000000005</v>
      </c>
      <c r="V4" s="179">
        <f t="shared" si="2"/>
        <v>7.4786666666666682E-2</v>
      </c>
      <c r="W4" s="179">
        <f t="shared" si="2"/>
        <v>4.8360833333333339E-2</v>
      </c>
      <c r="X4" s="179">
        <f t="shared" si="2"/>
        <v>0.72012583333333335</v>
      </c>
      <c r="Y4" s="179">
        <f t="shared" si="2"/>
        <v>4.0000000000000008E-2</v>
      </c>
      <c r="Z4" s="179">
        <f t="shared" si="2"/>
        <v>31.615108333333335</v>
      </c>
      <c r="AA4" s="179">
        <f t="shared" si="2"/>
        <v>0</v>
      </c>
      <c r="AB4" s="179">
        <f t="shared" si="2"/>
        <v>0.63954166666666667</v>
      </c>
      <c r="AC4" s="179">
        <f t="shared" si="2"/>
        <v>0</v>
      </c>
      <c r="AD4" s="179">
        <f t="shared" si="2"/>
        <v>102.96000000000001</v>
      </c>
      <c r="AE4" s="179">
        <f t="shared" si="2"/>
        <v>0.14850000000000002</v>
      </c>
      <c r="AF4" s="179">
        <f t="shared" si="2"/>
        <v>0</v>
      </c>
      <c r="AG4" s="179">
        <f t="shared" si="2"/>
        <v>0</v>
      </c>
      <c r="BR4" s="169"/>
      <c r="BS4" s="169"/>
      <c r="BT4" s="169"/>
      <c r="BU4" s="169"/>
      <c r="BV4" s="169"/>
      <c r="BW4" s="169"/>
      <c r="BX4" s="169"/>
      <c r="BY4" s="169"/>
      <c r="BZ4" s="169"/>
      <c r="CA4" s="169"/>
      <c r="CB4" s="169"/>
      <c r="CC4" s="169"/>
      <c r="CD4" s="169"/>
      <c r="CE4" s="169"/>
      <c r="CF4" s="169"/>
      <c r="CG4" s="169"/>
      <c r="CH4" s="169"/>
      <c r="CI4" s="169"/>
    </row>
    <row r="5" spans="1:87">
      <c r="B5" s="178"/>
      <c r="C5" s="178">
        <f t="shared" si="0"/>
        <v>67.483720930232579</v>
      </c>
      <c r="D5" s="171" t="s">
        <v>102</v>
      </c>
      <c r="E5" s="180">
        <f t="shared" ref="E5:AG5" si="3">E154</f>
        <v>13.532558139534888</v>
      </c>
      <c r="F5" s="180">
        <f t="shared" si="3"/>
        <v>1.1093023255813954</v>
      </c>
      <c r="G5" s="180">
        <f t="shared" si="3"/>
        <v>0.99069767441860468</v>
      </c>
      <c r="H5" s="180">
        <f t="shared" si="3"/>
        <v>0</v>
      </c>
      <c r="I5" s="180">
        <f t="shared" si="3"/>
        <v>0</v>
      </c>
      <c r="J5" s="180">
        <f t="shared" si="3"/>
        <v>0</v>
      </c>
      <c r="K5" s="180">
        <f t="shared" si="3"/>
        <v>0</v>
      </c>
      <c r="L5" s="180">
        <f t="shared" si="3"/>
        <v>3.6599999999999993</v>
      </c>
      <c r="M5" s="180">
        <f t="shared" si="3"/>
        <v>10.476744186046513</v>
      </c>
      <c r="N5" s="180">
        <f t="shared" si="3"/>
        <v>0</v>
      </c>
      <c r="O5" s="180">
        <f t="shared" si="3"/>
        <v>0</v>
      </c>
      <c r="P5" s="180">
        <f t="shared" si="3"/>
        <v>43.930232558139537</v>
      </c>
      <c r="Q5" s="180">
        <f t="shared" si="3"/>
        <v>0</v>
      </c>
      <c r="R5" s="180">
        <f t="shared" si="3"/>
        <v>14.145348837209303</v>
      </c>
      <c r="S5" s="180">
        <f t="shared" si="3"/>
        <v>21.476190476190474</v>
      </c>
      <c r="T5" s="180">
        <f t="shared" si="3"/>
        <v>0</v>
      </c>
      <c r="U5" s="180">
        <f t="shared" si="3"/>
        <v>0</v>
      </c>
      <c r="V5" s="180">
        <f t="shared" si="3"/>
        <v>3.8139534883720939E-2</v>
      </c>
      <c r="W5" s="180">
        <f t="shared" si="3"/>
        <v>5.1627906976744194E-2</v>
      </c>
      <c r="X5" s="180">
        <f t="shared" si="3"/>
        <v>0.42325581395348838</v>
      </c>
      <c r="Y5" s="180">
        <f t="shared" si="3"/>
        <v>0</v>
      </c>
      <c r="Z5" s="180">
        <f t="shared" si="3"/>
        <v>0</v>
      </c>
      <c r="AA5" s="180">
        <f t="shared" si="3"/>
        <v>0</v>
      </c>
      <c r="AB5" s="180">
        <f t="shared" si="3"/>
        <v>1.3771428571428577</v>
      </c>
      <c r="AC5" s="180">
        <f t="shared" si="3"/>
        <v>25.666666666666668</v>
      </c>
      <c r="AD5" s="180">
        <f t="shared" si="3"/>
        <v>121.54390243902439</v>
      </c>
      <c r="AE5" s="180">
        <f t="shared" si="3"/>
        <v>0.24399999999999997</v>
      </c>
      <c r="AF5" s="180">
        <f t="shared" si="3"/>
        <v>0.17655172413793105</v>
      </c>
      <c r="AG5" s="180">
        <f t="shared" si="3"/>
        <v>0</v>
      </c>
      <c r="BR5" s="169"/>
      <c r="BS5" s="169"/>
      <c r="BT5" s="169"/>
      <c r="BU5" s="169"/>
      <c r="BV5" s="169"/>
      <c r="BW5" s="169"/>
      <c r="BX5" s="169"/>
      <c r="BY5" s="169"/>
      <c r="BZ5" s="169"/>
      <c r="CA5" s="169"/>
      <c r="CB5" s="169"/>
      <c r="CC5" s="169"/>
      <c r="CD5" s="169"/>
      <c r="CE5" s="169"/>
      <c r="CF5" s="169"/>
      <c r="CG5" s="169"/>
      <c r="CH5" s="169"/>
      <c r="CI5" s="169"/>
    </row>
    <row r="6" spans="1:87">
      <c r="A6" s="131"/>
      <c r="B6" s="178"/>
      <c r="C6" s="178">
        <f t="shared" si="0"/>
        <v>174.82</v>
      </c>
      <c r="D6" s="171" t="s">
        <v>251</v>
      </c>
      <c r="E6" s="181">
        <f t="shared" ref="E6:AG6" si="4">E169</f>
        <v>5.62</v>
      </c>
      <c r="F6" s="181">
        <f t="shared" si="4"/>
        <v>6</v>
      </c>
      <c r="G6" s="181">
        <f t="shared" si="4"/>
        <v>14.26</v>
      </c>
      <c r="H6" s="181">
        <f t="shared" si="4"/>
        <v>1.6479999999999997</v>
      </c>
      <c r="I6" s="181">
        <f t="shared" si="4"/>
        <v>0</v>
      </c>
      <c r="J6" s="181">
        <f t="shared" si="4"/>
        <v>7.1</v>
      </c>
      <c r="K6" s="181">
        <f t="shared" si="4"/>
        <v>4.8800000000000008</v>
      </c>
      <c r="L6" s="181">
        <f t="shared" si="4"/>
        <v>2.2600000000000002</v>
      </c>
      <c r="M6" s="181">
        <f t="shared" si="4"/>
        <v>2.12</v>
      </c>
      <c r="N6" s="181">
        <f t="shared" si="4"/>
        <v>131</v>
      </c>
      <c r="O6" s="181">
        <f t="shared" si="4"/>
        <v>4711</v>
      </c>
      <c r="P6" s="181">
        <f t="shared" si="4"/>
        <v>31.82</v>
      </c>
      <c r="Q6" s="181">
        <f t="shared" si="4"/>
        <v>1.175</v>
      </c>
      <c r="R6" s="181">
        <f t="shared" si="4"/>
        <v>0</v>
      </c>
      <c r="S6" s="181">
        <f t="shared" si="4"/>
        <v>0.2</v>
      </c>
      <c r="T6" s="181">
        <f t="shared" si="4"/>
        <v>0</v>
      </c>
      <c r="U6" s="181">
        <f t="shared" si="4"/>
        <v>4.5999999999999996</v>
      </c>
      <c r="V6" s="181">
        <f t="shared" si="4"/>
        <v>0.1</v>
      </c>
      <c r="W6" s="181">
        <f t="shared" si="4"/>
        <v>0</v>
      </c>
      <c r="X6" s="181">
        <f t="shared" si="4"/>
        <v>3.9</v>
      </c>
      <c r="Y6" s="181">
        <f t="shared" si="4"/>
        <v>0.2</v>
      </c>
      <c r="Z6" s="181">
        <f t="shared" si="4"/>
        <v>20.3</v>
      </c>
      <c r="AA6" s="181">
        <f t="shared" si="4"/>
        <v>0</v>
      </c>
      <c r="AB6" s="181">
        <f t="shared" si="4"/>
        <v>1.3099999999999998</v>
      </c>
      <c r="AC6" s="181">
        <f t="shared" si="4"/>
        <v>58.46</v>
      </c>
      <c r="AD6" s="181">
        <f t="shared" si="4"/>
        <v>203.6</v>
      </c>
      <c r="AE6" s="181">
        <f t="shared" si="4"/>
        <v>0.96</v>
      </c>
      <c r="AF6" s="181">
        <f t="shared" si="4"/>
        <v>0.36</v>
      </c>
      <c r="AG6" s="181">
        <f t="shared" si="4"/>
        <v>2.96</v>
      </c>
      <c r="BR6" s="169"/>
      <c r="BS6" s="169"/>
      <c r="BT6" s="169"/>
      <c r="BU6" s="169"/>
      <c r="BV6" s="169"/>
      <c r="BW6" s="169"/>
      <c r="BX6" s="169"/>
      <c r="BY6" s="169"/>
      <c r="BZ6" s="169"/>
      <c r="CA6" s="169"/>
      <c r="CB6" s="169"/>
      <c r="CC6" s="169"/>
      <c r="CD6" s="169"/>
      <c r="CE6" s="169"/>
      <c r="CF6" s="169"/>
      <c r="CG6" s="169"/>
      <c r="CH6" s="169"/>
      <c r="CI6" s="169"/>
    </row>
    <row r="7" spans="1:87">
      <c r="B7" s="178"/>
      <c r="C7" s="178">
        <f t="shared" si="0"/>
        <v>0</v>
      </c>
      <c r="D7" s="171" t="s">
        <v>302</v>
      </c>
      <c r="E7" s="182">
        <f t="shared" ref="E7:AG7" si="5">E142*2</f>
        <v>0</v>
      </c>
      <c r="F7" s="182">
        <f t="shared" si="5"/>
        <v>0</v>
      </c>
      <c r="G7" s="182">
        <f t="shared" si="5"/>
        <v>0</v>
      </c>
      <c r="H7" s="182">
        <f t="shared" si="5"/>
        <v>0</v>
      </c>
      <c r="I7" s="182">
        <f t="shared" si="5"/>
        <v>0</v>
      </c>
      <c r="J7" s="182">
        <f t="shared" si="5"/>
        <v>0</v>
      </c>
      <c r="K7" s="182">
        <f t="shared" si="5"/>
        <v>0</v>
      </c>
      <c r="L7" s="182">
        <f t="shared" si="5"/>
        <v>0</v>
      </c>
      <c r="M7" s="182">
        <f t="shared" si="5"/>
        <v>0</v>
      </c>
      <c r="N7" s="182">
        <f t="shared" si="5"/>
        <v>0</v>
      </c>
      <c r="O7" s="182">
        <f t="shared" si="5"/>
        <v>0</v>
      </c>
      <c r="P7" s="182">
        <f t="shared" si="5"/>
        <v>0</v>
      </c>
      <c r="Q7" s="182">
        <f t="shared" si="5"/>
        <v>0</v>
      </c>
      <c r="R7" s="182">
        <f t="shared" si="5"/>
        <v>0</v>
      </c>
      <c r="S7" s="182">
        <f t="shared" si="5"/>
        <v>0</v>
      </c>
      <c r="T7" s="182">
        <f t="shared" si="5"/>
        <v>0</v>
      </c>
      <c r="U7" s="182">
        <f t="shared" si="5"/>
        <v>0</v>
      </c>
      <c r="V7" s="182">
        <f t="shared" si="5"/>
        <v>0</v>
      </c>
      <c r="W7" s="182">
        <f t="shared" si="5"/>
        <v>0</v>
      </c>
      <c r="X7" s="182">
        <f t="shared" si="5"/>
        <v>0</v>
      </c>
      <c r="Y7" s="182">
        <f t="shared" si="5"/>
        <v>0</v>
      </c>
      <c r="Z7" s="182">
        <f t="shared" si="5"/>
        <v>0</v>
      </c>
      <c r="AA7" s="182">
        <f t="shared" si="5"/>
        <v>0</v>
      </c>
      <c r="AB7" s="182">
        <f t="shared" si="5"/>
        <v>0</v>
      </c>
      <c r="AC7" s="182">
        <f t="shared" si="5"/>
        <v>0</v>
      </c>
      <c r="AD7" s="182">
        <f t="shared" si="5"/>
        <v>0</v>
      </c>
      <c r="AE7" s="182">
        <f t="shared" si="5"/>
        <v>0</v>
      </c>
      <c r="AF7" s="182">
        <f t="shared" si="5"/>
        <v>0</v>
      </c>
      <c r="AG7" s="182">
        <f t="shared" si="5"/>
        <v>0</v>
      </c>
      <c r="BR7" s="169"/>
      <c r="BS7" s="169"/>
      <c r="BT7" s="169"/>
      <c r="BU7" s="169"/>
      <c r="BV7" s="169"/>
      <c r="BW7" s="169"/>
      <c r="BX7" s="169"/>
      <c r="BY7" s="169"/>
      <c r="BZ7" s="169"/>
      <c r="CA7" s="169"/>
      <c r="CB7" s="169"/>
      <c r="CC7" s="169"/>
      <c r="CD7" s="169"/>
      <c r="CE7" s="169"/>
      <c r="CF7" s="169"/>
      <c r="CG7" s="169"/>
      <c r="CH7" s="169"/>
      <c r="CI7" s="169"/>
    </row>
    <row r="8" spans="1:87">
      <c r="B8" s="178"/>
      <c r="C8" s="178">
        <f t="shared" si="0"/>
        <v>67.5</v>
      </c>
      <c r="D8" s="171" t="s">
        <v>303</v>
      </c>
      <c r="E8" s="180">
        <f t="shared" ref="E8:AG8" si="6">E76</f>
        <v>1.2</v>
      </c>
      <c r="F8" s="180">
        <f t="shared" si="6"/>
        <v>6</v>
      </c>
      <c r="G8" s="180">
        <f t="shared" si="6"/>
        <v>4.3</v>
      </c>
      <c r="H8" s="180">
        <f t="shared" si="6"/>
        <v>1.6</v>
      </c>
      <c r="I8" s="180">
        <f t="shared" si="6"/>
        <v>212</v>
      </c>
      <c r="J8" s="180">
        <f t="shared" si="6"/>
        <v>2</v>
      </c>
      <c r="K8" s="180">
        <f t="shared" si="6"/>
        <v>0.7</v>
      </c>
      <c r="L8" s="180">
        <f t="shared" si="6"/>
        <v>0</v>
      </c>
      <c r="M8" s="180">
        <f t="shared" si="6"/>
        <v>62</v>
      </c>
      <c r="N8" s="180">
        <f t="shared" si="6"/>
        <v>37</v>
      </c>
      <c r="O8" s="180">
        <f t="shared" si="6"/>
        <v>572</v>
      </c>
      <c r="P8" s="180">
        <f t="shared" si="6"/>
        <v>25</v>
      </c>
      <c r="Q8" s="180">
        <f t="shared" si="6"/>
        <v>0</v>
      </c>
      <c r="R8" s="180">
        <f t="shared" si="6"/>
        <v>85</v>
      </c>
      <c r="S8" s="180">
        <f t="shared" si="6"/>
        <v>0</v>
      </c>
      <c r="T8" s="180">
        <f t="shared" si="6"/>
        <v>17</v>
      </c>
      <c r="U8" s="180">
        <f t="shared" si="6"/>
        <v>0.5</v>
      </c>
      <c r="V8" s="180">
        <f t="shared" si="6"/>
        <v>0.02</v>
      </c>
      <c r="W8" s="180">
        <f t="shared" si="6"/>
        <v>0.25</v>
      </c>
      <c r="X8" s="180">
        <f t="shared" si="6"/>
        <v>0.02</v>
      </c>
      <c r="Y8" s="180">
        <f t="shared" si="6"/>
        <v>0.1</v>
      </c>
      <c r="Z8" s="180">
        <f t="shared" si="6"/>
        <v>18</v>
      </c>
      <c r="AA8" s="180">
        <f t="shared" si="6"/>
        <v>0.6</v>
      </c>
      <c r="AB8" s="180">
        <f t="shared" si="6"/>
        <v>0.6</v>
      </c>
      <c r="AC8" s="180">
        <f t="shared" si="6"/>
        <v>5</v>
      </c>
      <c r="AD8" s="180">
        <f t="shared" si="6"/>
        <v>63</v>
      </c>
      <c r="AE8" s="180">
        <f t="shared" si="6"/>
        <v>0.5</v>
      </c>
      <c r="AF8" s="180">
        <f t="shared" si="6"/>
        <v>26.5</v>
      </c>
      <c r="AG8" s="180">
        <f t="shared" si="6"/>
        <v>16</v>
      </c>
      <c r="BR8" s="169"/>
      <c r="BS8" s="169"/>
      <c r="BT8" s="169"/>
      <c r="BU8" s="169"/>
      <c r="BV8" s="169"/>
      <c r="BW8" s="169"/>
      <c r="BX8" s="169"/>
      <c r="BY8" s="169"/>
      <c r="BZ8" s="169"/>
      <c r="CA8" s="169"/>
      <c r="CB8" s="169"/>
      <c r="CC8" s="169"/>
      <c r="CD8" s="169"/>
      <c r="CE8" s="169"/>
      <c r="CF8" s="169"/>
      <c r="CG8" s="169"/>
      <c r="CH8" s="169"/>
      <c r="CI8" s="169"/>
    </row>
    <row r="9" spans="1:87">
      <c r="B9" s="178"/>
      <c r="C9" s="178">
        <f t="shared" si="0"/>
        <v>100.71642857142858</v>
      </c>
      <c r="D9" s="171" t="s">
        <v>304</v>
      </c>
      <c r="E9" s="180">
        <f t="shared" ref="E9:AG9" si="7">E68</f>
        <v>17.56607142857143</v>
      </c>
      <c r="F9" s="180">
        <f t="shared" si="7"/>
        <v>6.8464285714285724</v>
      </c>
      <c r="G9" s="180">
        <f t="shared" si="7"/>
        <v>0.34071428571428569</v>
      </c>
      <c r="H9" s="180">
        <f t="shared" si="7"/>
        <v>9.1607142857142873E-2</v>
      </c>
      <c r="I9" s="180">
        <f t="shared" si="7"/>
        <v>0</v>
      </c>
      <c r="J9" s="180">
        <f t="shared" si="7"/>
        <v>9.8035714285714309E-2</v>
      </c>
      <c r="K9" s="180">
        <f t="shared" si="7"/>
        <v>0.15107142857142855</v>
      </c>
      <c r="L9" s="180">
        <f t="shared" si="7"/>
        <v>4.0821428571428573</v>
      </c>
      <c r="M9" s="180">
        <f t="shared" si="7"/>
        <v>195.42857142857142</v>
      </c>
      <c r="N9" s="180">
        <f t="shared" si="7"/>
        <v>28.542857142857144</v>
      </c>
      <c r="O9" s="180">
        <f t="shared" si="7"/>
        <v>104.14285714285714</v>
      </c>
      <c r="P9" s="180">
        <f>P68</f>
        <v>50.914285714285718</v>
      </c>
      <c r="Q9" s="180">
        <f t="shared" si="7"/>
        <v>0</v>
      </c>
      <c r="R9" s="180">
        <f t="shared" si="7"/>
        <v>1.4271428571428575</v>
      </c>
      <c r="S9" s="180">
        <f t="shared" si="7"/>
        <v>1.0012500000000002</v>
      </c>
      <c r="T9" s="180">
        <f t="shared" si="7"/>
        <v>0</v>
      </c>
      <c r="U9" s="180">
        <f t="shared" si="7"/>
        <v>0</v>
      </c>
      <c r="V9" s="180">
        <f t="shared" si="7"/>
        <v>0.14962500000000004</v>
      </c>
      <c r="W9" s="180">
        <f t="shared" si="7"/>
        <v>5.0142857142857149E-2</v>
      </c>
      <c r="X9" s="180">
        <f t="shared" si="7"/>
        <v>0.61312499999999992</v>
      </c>
      <c r="Y9" s="180">
        <f t="shared" si="7"/>
        <v>0.1767857142857143</v>
      </c>
      <c r="Z9" s="180">
        <f t="shared" si="7"/>
        <v>147.38142857142856</v>
      </c>
      <c r="AA9" s="180">
        <f t="shared" si="7"/>
        <v>7.7142857142857152E-2</v>
      </c>
      <c r="AB9" s="180">
        <f t="shared" si="7"/>
        <v>1.8316607142857142</v>
      </c>
      <c r="AC9" s="180">
        <f t="shared" si="7"/>
        <v>35.359232142857145</v>
      </c>
      <c r="AD9" s="180">
        <f t="shared" si="7"/>
        <v>277.2</v>
      </c>
      <c r="AE9" s="180">
        <f t="shared" si="7"/>
        <v>0.87910714285714298</v>
      </c>
      <c r="AF9" s="180">
        <f t="shared" si="7"/>
        <v>0.30765117857142865</v>
      </c>
      <c r="AG9" s="180">
        <f t="shared" si="7"/>
        <v>4.6124999999999998</v>
      </c>
      <c r="BR9" s="169"/>
      <c r="BS9" s="169"/>
      <c r="BT9" s="169"/>
      <c r="BU9" s="169"/>
      <c r="BV9" s="169"/>
      <c r="BW9" s="169"/>
      <c r="BX9" s="169"/>
      <c r="BY9" s="169"/>
      <c r="BZ9" s="169"/>
      <c r="CA9" s="169"/>
      <c r="CB9" s="169"/>
      <c r="CC9" s="169"/>
      <c r="CD9" s="169"/>
      <c r="CE9" s="169"/>
      <c r="CF9" s="169"/>
      <c r="CG9" s="169"/>
      <c r="CH9" s="169"/>
      <c r="CI9" s="169"/>
    </row>
    <row r="10" spans="1:87">
      <c r="A10" s="131"/>
      <c r="B10" s="178"/>
      <c r="C10" s="178">
        <f t="shared" si="0"/>
        <v>88</v>
      </c>
      <c r="D10" s="171" t="s">
        <v>305</v>
      </c>
      <c r="E10" s="179">
        <f t="shared" ref="E10:AG10" si="8">E79</f>
        <v>2</v>
      </c>
      <c r="F10" s="179">
        <f t="shared" si="8"/>
        <v>9.1999999999999993</v>
      </c>
      <c r="G10" s="179">
        <f t="shared" si="8"/>
        <v>4.8</v>
      </c>
      <c r="H10" s="179">
        <f t="shared" si="8"/>
        <v>0.8</v>
      </c>
      <c r="I10" s="179">
        <f t="shared" si="8"/>
        <v>0</v>
      </c>
      <c r="J10" s="179">
        <f t="shared" si="8"/>
        <v>1.2</v>
      </c>
      <c r="K10" s="179">
        <f t="shared" si="8"/>
        <v>2</v>
      </c>
      <c r="L10" s="179">
        <f t="shared" si="8"/>
        <v>1.2</v>
      </c>
      <c r="M10" s="179">
        <f t="shared" si="8"/>
        <v>4</v>
      </c>
      <c r="N10" s="179">
        <f t="shared" si="8"/>
        <v>202</v>
      </c>
      <c r="O10" s="179">
        <f t="shared" si="8"/>
        <v>1796</v>
      </c>
      <c r="P10" s="179">
        <f t="shared" si="8"/>
        <v>225</v>
      </c>
      <c r="Q10" s="179">
        <f t="shared" si="8"/>
        <v>0.8</v>
      </c>
      <c r="R10" s="179">
        <f t="shared" si="8"/>
        <v>0</v>
      </c>
      <c r="S10" s="179">
        <f t="shared" si="8"/>
        <v>0.4</v>
      </c>
      <c r="T10" s="179">
        <f t="shared" si="8"/>
        <v>0</v>
      </c>
      <c r="U10" s="179">
        <f t="shared" si="8"/>
        <v>0</v>
      </c>
      <c r="V10" s="179">
        <f t="shared" si="8"/>
        <v>0</v>
      </c>
      <c r="W10" s="179">
        <f t="shared" si="8"/>
        <v>0</v>
      </c>
      <c r="X10" s="179">
        <f t="shared" si="8"/>
        <v>0</v>
      </c>
      <c r="Y10" s="179">
        <f t="shared" si="8"/>
        <v>0</v>
      </c>
      <c r="Z10" s="179">
        <f t="shared" si="8"/>
        <v>21.2</v>
      </c>
      <c r="AA10" s="179">
        <f t="shared" si="8"/>
        <v>0</v>
      </c>
      <c r="AB10" s="179">
        <f t="shared" si="8"/>
        <v>2</v>
      </c>
      <c r="AC10" s="179">
        <f t="shared" si="8"/>
        <v>41.6</v>
      </c>
      <c r="AD10" s="179">
        <f t="shared" si="8"/>
        <v>165.6</v>
      </c>
      <c r="AE10" s="179">
        <f t="shared" si="8"/>
        <v>0.8</v>
      </c>
      <c r="AF10" s="179">
        <f t="shared" si="8"/>
        <v>0.4</v>
      </c>
      <c r="AG10" s="179">
        <f t="shared" si="8"/>
        <v>11.2</v>
      </c>
      <c r="BR10" s="169"/>
      <c r="BS10" s="169"/>
      <c r="BT10" s="169"/>
      <c r="BU10" s="169"/>
      <c r="BV10" s="169"/>
      <c r="BW10" s="169"/>
      <c r="BX10" s="169"/>
      <c r="BY10" s="169"/>
      <c r="BZ10" s="169"/>
      <c r="CA10" s="169"/>
      <c r="CB10" s="169"/>
      <c r="CC10" s="169"/>
      <c r="CD10" s="169"/>
      <c r="CE10" s="169"/>
      <c r="CF10" s="169"/>
      <c r="CG10" s="169"/>
      <c r="CH10" s="169"/>
      <c r="CI10" s="169"/>
    </row>
    <row r="11" spans="1:87">
      <c r="B11" s="178"/>
      <c r="C11" s="178">
        <f t="shared" si="0"/>
        <v>95.766899999999993</v>
      </c>
      <c r="D11" s="171" t="s">
        <v>306</v>
      </c>
      <c r="E11" s="180">
        <f t="shared" ref="E11:AG11" si="9">E121</f>
        <v>8.7830357142857132</v>
      </c>
      <c r="F11" s="180">
        <f t="shared" si="9"/>
        <v>10.369757142857143</v>
      </c>
      <c r="G11" s="180">
        <f t="shared" si="9"/>
        <v>2.1284142857142858</v>
      </c>
      <c r="H11" s="180">
        <f t="shared" si="9"/>
        <v>0.48620357142857146</v>
      </c>
      <c r="I11" s="180">
        <f t="shared" si="9"/>
        <v>20.058</v>
      </c>
      <c r="J11" s="180">
        <f t="shared" si="9"/>
        <v>0.81787500000000002</v>
      </c>
      <c r="K11" s="180">
        <f t="shared" si="9"/>
        <v>0.54405000000000003</v>
      </c>
      <c r="L11" s="180">
        <f t="shared" si="9"/>
        <v>2.3464285714285711</v>
      </c>
      <c r="M11" s="180">
        <f t="shared" si="9"/>
        <v>19.446214285714284</v>
      </c>
      <c r="N11" s="180">
        <f t="shared" si="9"/>
        <v>174.44914285714285</v>
      </c>
      <c r="O11" s="180">
        <f t="shared" si="9"/>
        <v>307.14085714285716</v>
      </c>
      <c r="P11" s="180">
        <f>P121</f>
        <v>35.471999999999994</v>
      </c>
      <c r="Q11" s="180">
        <f t="shared" si="9"/>
        <v>0</v>
      </c>
      <c r="R11" s="180">
        <f t="shared" si="9"/>
        <v>37.820999999999998</v>
      </c>
      <c r="S11" s="180">
        <f t="shared" si="9"/>
        <v>0.75708214285714281</v>
      </c>
      <c r="T11" s="180">
        <f t="shared" si="9"/>
        <v>0</v>
      </c>
      <c r="U11" s="180">
        <f t="shared" si="9"/>
        <v>3.5999999999999997E-2</v>
      </c>
      <c r="V11" s="180">
        <f t="shared" si="9"/>
        <v>9.0841071428571438E-2</v>
      </c>
      <c r="W11" s="180">
        <f t="shared" si="9"/>
        <v>4.1099999999999998E-2</v>
      </c>
      <c r="X11" s="180">
        <f t="shared" si="9"/>
        <v>1.3751625000000001</v>
      </c>
      <c r="Y11" s="180">
        <f t="shared" si="9"/>
        <v>0.15645000000000001</v>
      </c>
      <c r="Z11" s="180">
        <f t="shared" si="9"/>
        <v>77.135571428571424</v>
      </c>
      <c r="AA11" s="180">
        <f t="shared" si="9"/>
        <v>0.30300000000000005</v>
      </c>
      <c r="AB11" s="180">
        <f t="shared" si="9"/>
        <v>1.3162875000000001</v>
      </c>
      <c r="AC11" s="180">
        <f t="shared" si="9"/>
        <v>26.290473214285715</v>
      </c>
      <c r="AD11" s="180">
        <f t="shared" si="9"/>
        <v>228.642</v>
      </c>
      <c r="AE11" s="180">
        <f t="shared" si="9"/>
        <v>0.98409642857142865</v>
      </c>
      <c r="AF11" s="180">
        <f t="shared" si="9"/>
        <v>0.18185416071428573</v>
      </c>
      <c r="AG11" s="180">
        <f t="shared" si="9"/>
        <v>7.390821428571428</v>
      </c>
      <c r="BR11" s="169"/>
      <c r="BS11" s="169"/>
      <c r="BT11" s="169"/>
      <c r="BU11" s="169"/>
      <c r="BV11" s="169"/>
      <c r="BW11" s="169"/>
      <c r="BX11" s="169"/>
      <c r="BY11" s="169"/>
      <c r="BZ11" s="169"/>
      <c r="CA11" s="169"/>
      <c r="CB11" s="169"/>
      <c r="CC11" s="169"/>
      <c r="CD11" s="169"/>
      <c r="CE11" s="169"/>
      <c r="CF11" s="169"/>
      <c r="CG11" s="169"/>
      <c r="CH11" s="169"/>
      <c r="CI11" s="169"/>
    </row>
    <row r="12" spans="1:87">
      <c r="B12" s="178"/>
      <c r="C12" s="178">
        <f t="shared" si="0"/>
        <v>0</v>
      </c>
      <c r="D12" s="171" t="s">
        <v>307</v>
      </c>
      <c r="E12" s="182">
        <f t="shared" ref="E12:AG12" si="10">E203/3</f>
        <v>0</v>
      </c>
      <c r="F12" s="182">
        <f t="shared" si="10"/>
        <v>0</v>
      </c>
      <c r="G12" s="182">
        <f t="shared" si="10"/>
        <v>0</v>
      </c>
      <c r="H12" s="182">
        <f t="shared" si="10"/>
        <v>0</v>
      </c>
      <c r="I12" s="182">
        <f t="shared" si="10"/>
        <v>0</v>
      </c>
      <c r="J12" s="182">
        <f t="shared" si="10"/>
        <v>0</v>
      </c>
      <c r="K12" s="182">
        <f t="shared" si="10"/>
        <v>0</v>
      </c>
      <c r="L12" s="182">
        <f t="shared" si="10"/>
        <v>0</v>
      </c>
      <c r="M12" s="182">
        <f t="shared" si="10"/>
        <v>0</v>
      </c>
      <c r="N12" s="182">
        <f t="shared" si="10"/>
        <v>0</v>
      </c>
      <c r="O12" s="182">
        <f t="shared" si="10"/>
        <v>0</v>
      </c>
      <c r="P12" s="182">
        <f t="shared" si="10"/>
        <v>0</v>
      </c>
      <c r="Q12" s="182">
        <f t="shared" si="10"/>
        <v>0</v>
      </c>
      <c r="R12" s="182">
        <f t="shared" si="10"/>
        <v>0</v>
      </c>
      <c r="S12" s="182">
        <f t="shared" si="10"/>
        <v>0</v>
      </c>
      <c r="T12" s="182">
        <f t="shared" si="10"/>
        <v>0</v>
      </c>
      <c r="U12" s="182">
        <f t="shared" si="10"/>
        <v>0</v>
      </c>
      <c r="V12" s="182">
        <f t="shared" si="10"/>
        <v>0</v>
      </c>
      <c r="W12" s="182">
        <f t="shared" si="10"/>
        <v>0</v>
      </c>
      <c r="X12" s="182">
        <f t="shared" si="10"/>
        <v>0</v>
      </c>
      <c r="Y12" s="182">
        <f t="shared" si="10"/>
        <v>0</v>
      </c>
      <c r="Z12" s="182">
        <f t="shared" si="10"/>
        <v>0</v>
      </c>
      <c r="AA12" s="182">
        <f t="shared" si="10"/>
        <v>0</v>
      </c>
      <c r="AB12" s="182">
        <f t="shared" si="10"/>
        <v>0</v>
      </c>
      <c r="AC12" s="182">
        <f t="shared" si="10"/>
        <v>0</v>
      </c>
      <c r="AD12" s="182">
        <f t="shared" si="10"/>
        <v>0</v>
      </c>
      <c r="AE12" s="182">
        <f t="shared" si="10"/>
        <v>0</v>
      </c>
      <c r="AF12" s="182">
        <f t="shared" si="10"/>
        <v>0</v>
      </c>
      <c r="AG12" s="182">
        <f t="shared" si="10"/>
        <v>0</v>
      </c>
      <c r="BR12" s="169"/>
      <c r="BS12" s="169"/>
      <c r="BT12" s="169"/>
      <c r="BU12" s="169"/>
      <c r="BV12" s="169"/>
      <c r="BW12" s="169"/>
      <c r="BX12" s="169"/>
      <c r="BY12" s="169"/>
      <c r="BZ12" s="169"/>
      <c r="CA12" s="169"/>
      <c r="CB12" s="169"/>
      <c r="CC12" s="169"/>
      <c r="CD12" s="169"/>
      <c r="CE12" s="169"/>
      <c r="CF12" s="169"/>
      <c r="CG12" s="169"/>
      <c r="CH12" s="169"/>
      <c r="CI12" s="169"/>
    </row>
    <row r="13" spans="1:87">
      <c r="B13" s="178"/>
      <c r="C13" s="178">
        <f t="shared" si="0"/>
        <v>20</v>
      </c>
      <c r="D13" s="171" t="s">
        <v>308</v>
      </c>
      <c r="E13" s="181">
        <f t="shared" ref="E13:AG13" si="11">E160</f>
        <v>5</v>
      </c>
      <c r="F13" s="181">
        <f t="shared" si="11"/>
        <v>0</v>
      </c>
      <c r="G13" s="181">
        <f t="shared" si="11"/>
        <v>0</v>
      </c>
      <c r="H13" s="181">
        <f t="shared" si="11"/>
        <v>0</v>
      </c>
      <c r="I13" s="181">
        <f t="shared" si="11"/>
        <v>0</v>
      </c>
      <c r="J13" s="181">
        <f t="shared" si="11"/>
        <v>0</v>
      </c>
      <c r="K13" s="181">
        <f t="shared" si="11"/>
        <v>0</v>
      </c>
      <c r="L13" s="181">
        <f t="shared" si="11"/>
        <v>0</v>
      </c>
      <c r="M13" s="181">
        <f t="shared" si="11"/>
        <v>0</v>
      </c>
      <c r="N13" s="181">
        <f t="shared" si="11"/>
        <v>0</v>
      </c>
      <c r="O13" s="181">
        <f t="shared" si="11"/>
        <v>0</v>
      </c>
      <c r="P13" s="181">
        <f t="shared" si="11"/>
        <v>0</v>
      </c>
      <c r="Q13" s="181">
        <f t="shared" si="11"/>
        <v>5</v>
      </c>
      <c r="R13" s="181">
        <f t="shared" si="11"/>
        <v>0</v>
      </c>
      <c r="S13" s="181">
        <f t="shared" si="11"/>
        <v>0</v>
      </c>
      <c r="T13" s="181">
        <f t="shared" si="11"/>
        <v>0</v>
      </c>
      <c r="U13" s="181">
        <f t="shared" si="11"/>
        <v>0</v>
      </c>
      <c r="V13" s="181">
        <f t="shared" si="11"/>
        <v>0</v>
      </c>
      <c r="W13" s="181">
        <f t="shared" si="11"/>
        <v>0</v>
      </c>
      <c r="X13" s="181">
        <f t="shared" si="11"/>
        <v>0</v>
      </c>
      <c r="Y13" s="181">
        <f t="shared" si="11"/>
        <v>0</v>
      </c>
      <c r="Z13" s="181">
        <f t="shared" si="11"/>
        <v>0</v>
      </c>
      <c r="AA13" s="181">
        <f t="shared" si="11"/>
        <v>0</v>
      </c>
      <c r="AB13" s="181">
        <f t="shared" si="11"/>
        <v>0</v>
      </c>
      <c r="AC13" s="181">
        <f t="shared" si="11"/>
        <v>0</v>
      </c>
      <c r="AD13" s="181">
        <f t="shared" si="11"/>
        <v>0</v>
      </c>
      <c r="AE13" s="181">
        <f t="shared" si="11"/>
        <v>0</v>
      </c>
      <c r="AF13" s="181">
        <f t="shared" si="11"/>
        <v>0</v>
      </c>
      <c r="AG13" s="181">
        <f t="shared" si="11"/>
        <v>0</v>
      </c>
      <c r="BR13" s="169"/>
      <c r="BS13" s="169"/>
      <c r="BT13" s="169"/>
      <c r="BU13" s="169"/>
      <c r="BV13" s="169"/>
      <c r="BW13" s="169"/>
      <c r="BX13" s="169"/>
      <c r="BY13" s="169"/>
      <c r="BZ13" s="169"/>
      <c r="CA13" s="169"/>
      <c r="CB13" s="169"/>
      <c r="CC13" s="169"/>
      <c r="CD13" s="169"/>
      <c r="CE13" s="169"/>
      <c r="CF13" s="169"/>
      <c r="CG13" s="169"/>
      <c r="CH13" s="169"/>
      <c r="CI13" s="169"/>
    </row>
    <row r="14" spans="1:87" s="169" customFormat="1">
      <c r="B14" s="183"/>
      <c r="C14" s="183"/>
      <c r="D14" s="184"/>
      <c r="E14" s="184"/>
      <c r="F14" s="185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18"/>
      <c r="R14" s="118"/>
      <c r="S14" s="118"/>
      <c r="T14" s="118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8"/>
      <c r="AF14" s="118"/>
      <c r="AG14" s="118"/>
    </row>
    <row r="15" spans="1:87">
      <c r="A15" s="131"/>
      <c r="D15" s="189" t="s">
        <v>257</v>
      </c>
      <c r="E15" s="190"/>
      <c r="H15" s="190" t="s">
        <v>309</v>
      </c>
      <c r="J15" s="191"/>
      <c r="Q15" s="192"/>
      <c r="R15" s="193"/>
      <c r="S15" s="193"/>
      <c r="T15" s="193"/>
      <c r="U15" s="193"/>
      <c r="V15" s="193"/>
      <c r="W15" s="193"/>
      <c r="X15" s="193"/>
      <c r="Y15" s="193"/>
      <c r="Z15" s="193"/>
      <c r="AA15" s="193"/>
      <c r="AB15" s="193"/>
      <c r="AC15" s="193"/>
      <c r="AD15" s="193"/>
      <c r="AE15" s="194"/>
      <c r="BR15" s="169"/>
      <c r="BS15" s="169"/>
      <c r="BT15" s="169"/>
      <c r="BU15" s="169"/>
      <c r="BV15" s="169"/>
      <c r="BW15" s="169"/>
      <c r="BX15" s="169"/>
      <c r="BY15" s="169"/>
      <c r="BZ15" s="169"/>
      <c r="CA15" s="169"/>
      <c r="CB15" s="169"/>
      <c r="CC15" s="169"/>
      <c r="CD15" s="169"/>
      <c r="CE15" s="169"/>
      <c r="CF15" s="169"/>
      <c r="CG15" s="169"/>
      <c r="CH15" s="169"/>
      <c r="CI15" s="169"/>
    </row>
    <row r="16" spans="1:87" s="169" customFormat="1" ht="26.25">
      <c r="B16" s="183"/>
      <c r="C16" s="183"/>
      <c r="D16" s="120" t="s">
        <v>202</v>
      </c>
      <c r="F16" s="118" t="s">
        <v>310</v>
      </c>
      <c r="G16" s="118" t="s">
        <v>311</v>
      </c>
      <c r="H16" t="s">
        <v>272</v>
      </c>
      <c r="I16" t="s">
        <v>312</v>
      </c>
      <c r="J16" t="s">
        <v>313</v>
      </c>
      <c r="K16" t="s">
        <v>314</v>
      </c>
      <c r="Q16" s="195"/>
      <c r="R16" s="187"/>
      <c r="S16" s="187"/>
      <c r="T16" s="187"/>
      <c r="U16" s="187"/>
      <c r="V16" s="187"/>
      <c r="W16" s="187"/>
      <c r="X16" s="187"/>
      <c r="Y16" s="187"/>
      <c r="Z16" s="187"/>
      <c r="AA16" s="187"/>
      <c r="AB16" s="187"/>
      <c r="AC16" s="187"/>
      <c r="AD16" s="187"/>
      <c r="AE16" s="188"/>
    </row>
    <row r="17" spans="2:16380" s="169" customFormat="1">
      <c r="B17" s="183"/>
      <c r="C17" s="183"/>
      <c r="D17" s="115" t="s">
        <v>204</v>
      </c>
      <c r="E17" s="314">
        <f>'I&amp;O'!D77</f>
        <v>0</v>
      </c>
      <c r="H17" s="196">
        <v>0.33329999999999999</v>
      </c>
      <c r="I17" s="196">
        <v>0.33329999999999999</v>
      </c>
      <c r="J17" s="196">
        <v>0.33329999999999999</v>
      </c>
      <c r="K17" s="196">
        <v>0</v>
      </c>
      <c r="Q17" s="195"/>
      <c r="R17" s="187"/>
      <c r="S17" s="187"/>
      <c r="T17" s="187"/>
      <c r="U17" s="197">
        <f>2.4*0.6</f>
        <v>1.44</v>
      </c>
      <c r="V17" s="187"/>
      <c r="W17" s="187"/>
      <c r="X17" s="187"/>
      <c r="Y17" s="187"/>
      <c r="Z17" s="187"/>
      <c r="AA17" s="187"/>
      <c r="AB17" s="187"/>
      <c r="AC17" s="187"/>
      <c r="AD17" s="187"/>
      <c r="AE17" s="188"/>
    </row>
    <row r="18" spans="2:16380" s="169" customFormat="1">
      <c r="B18" s="183"/>
      <c r="C18" s="183"/>
      <c r="D18" s="115" t="s">
        <v>206</v>
      </c>
      <c r="E18" s="315" t="str">
        <f>'I&amp;O'!D78</f>
        <v>yes</v>
      </c>
      <c r="H18" s="196">
        <v>0</v>
      </c>
      <c r="I18" s="196">
        <v>0.5</v>
      </c>
      <c r="J18" s="196">
        <v>0.5</v>
      </c>
      <c r="K18" s="196">
        <v>0</v>
      </c>
      <c r="Q18" s="195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8"/>
    </row>
    <row r="19" spans="2:16380" s="169" customFormat="1">
      <c r="B19" s="183"/>
      <c r="C19" s="183"/>
      <c r="D19" s="3" t="s">
        <v>315</v>
      </c>
      <c r="E19" s="169">
        <f>IF(E17="yes",3,2)</f>
        <v>2</v>
      </c>
      <c r="H19"/>
      <c r="I19" s="196"/>
      <c r="J19" s="196"/>
      <c r="K19"/>
      <c r="Q19" s="195"/>
      <c r="R19" s="187"/>
      <c r="S19" s="187"/>
      <c r="T19" s="187"/>
      <c r="U19" s="187"/>
      <c r="V19" s="187"/>
      <c r="W19" s="187"/>
      <c r="X19" s="187"/>
      <c r="Y19" s="187"/>
      <c r="Z19" s="187"/>
      <c r="AA19" s="187"/>
      <c r="AB19" s="187"/>
      <c r="AC19" s="187"/>
      <c r="AD19" s="187"/>
      <c r="AE19" s="188"/>
    </row>
    <row r="20" spans="2:16380" s="169" customFormat="1">
      <c r="B20" s="183"/>
      <c r="C20" s="183"/>
      <c r="D20" s="115" t="s">
        <v>316</v>
      </c>
      <c r="I20" s="196"/>
      <c r="J20" s="196"/>
      <c r="K20"/>
      <c r="Q20" s="195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8"/>
    </row>
    <row r="21" spans="2:16380" s="169" customFormat="1">
      <c r="B21" s="183"/>
      <c r="C21" s="183"/>
      <c r="D21" s="3" t="s">
        <v>272</v>
      </c>
      <c r="E21" t="s">
        <v>312</v>
      </c>
      <c r="F21" t="s">
        <v>313</v>
      </c>
      <c r="G21" t="s">
        <v>314</v>
      </c>
      <c r="H21"/>
      <c r="I21" s="196"/>
      <c r="J21" s="196"/>
      <c r="K21"/>
      <c r="Q21" s="195"/>
      <c r="R21" s="187"/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87"/>
      <c r="AD21" s="187"/>
      <c r="AE21" s="188"/>
    </row>
    <row r="22" spans="2:16380" s="169" customFormat="1">
      <c r="B22" s="183"/>
      <c r="C22" s="183"/>
      <c r="D22" s="115">
        <f>IF($E$17="yes",H17,H$18)</f>
        <v>0</v>
      </c>
      <c r="E22" s="115">
        <f t="shared" ref="E22:G22" si="12">IF($E$17="yes",I17,I$18)</f>
        <v>0.5</v>
      </c>
      <c r="F22" s="115">
        <f t="shared" si="12"/>
        <v>0.5</v>
      </c>
      <c r="G22" s="115">
        <f t="shared" si="12"/>
        <v>0</v>
      </c>
      <c r="H22"/>
      <c r="I22" s="196"/>
      <c r="J22" s="196"/>
      <c r="K22"/>
      <c r="Q22" s="195"/>
      <c r="R22" s="187"/>
      <c r="S22" s="187"/>
      <c r="T22" s="187"/>
      <c r="U22" s="187"/>
      <c r="V22" s="187"/>
      <c r="W22" s="187"/>
      <c r="X22" s="187"/>
      <c r="Y22" s="187"/>
      <c r="Z22" s="187"/>
      <c r="AA22" s="187"/>
      <c r="AB22" s="187"/>
      <c r="AC22" s="187"/>
      <c r="AD22" s="187"/>
      <c r="AE22" s="188"/>
    </row>
    <row r="23" spans="2:16380" s="169" customFormat="1">
      <c r="B23" s="183"/>
      <c r="C23" s="183"/>
      <c r="D23" s="120" t="s">
        <v>207</v>
      </c>
      <c r="E23" s="118"/>
      <c r="J23" s="191"/>
      <c r="Q23" s="195"/>
      <c r="R23" s="187"/>
      <c r="S23" s="187"/>
      <c r="T23" s="187"/>
      <c r="U23" s="187"/>
      <c r="V23" s="187"/>
      <c r="W23" s="187"/>
      <c r="X23" s="187"/>
      <c r="Y23" s="187"/>
      <c r="Z23" s="187"/>
      <c r="AA23" s="187"/>
      <c r="AB23" s="187"/>
      <c r="AC23" s="187"/>
      <c r="AD23" s="187"/>
      <c r="AE23" s="188"/>
    </row>
    <row r="24" spans="2:16380" s="169" customFormat="1">
      <c r="B24" s="183"/>
      <c r="C24" s="183"/>
      <c r="D24" s="198" t="s">
        <v>209</v>
      </c>
      <c r="E24" s="312">
        <f>'I&amp;O'!D82</f>
        <v>0</v>
      </c>
      <c r="F24" s="115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  <c r="AMM24"/>
      <c r="AMN24"/>
      <c r="AMO24"/>
      <c r="AMP24"/>
      <c r="AMQ24"/>
      <c r="AMR24"/>
      <c r="AMS24"/>
      <c r="AMT24"/>
      <c r="AMU24"/>
      <c r="AMV24"/>
      <c r="AMW24"/>
      <c r="AMX24"/>
      <c r="AMY24"/>
      <c r="AMZ24"/>
      <c r="ANA24"/>
      <c r="ANB24"/>
      <c r="ANC24"/>
      <c r="AND24"/>
      <c r="ANE24"/>
      <c r="ANF24"/>
      <c r="ANG24"/>
      <c r="ANH24"/>
      <c r="ANI24"/>
      <c r="ANJ24"/>
      <c r="ANK24"/>
      <c r="ANL24"/>
      <c r="ANM24"/>
      <c r="ANN24"/>
      <c r="ANO24"/>
      <c r="ANP24"/>
      <c r="ANQ24"/>
      <c r="ANR24"/>
      <c r="ANS24"/>
      <c r="ANT24"/>
      <c r="ANU24"/>
      <c r="ANV24"/>
      <c r="ANW24"/>
      <c r="ANX24"/>
      <c r="ANY24"/>
      <c r="ANZ24"/>
      <c r="AOA24"/>
      <c r="AOB24"/>
      <c r="AOC24"/>
      <c r="AOD24"/>
      <c r="AOE24"/>
      <c r="AOF24"/>
      <c r="AOG24"/>
      <c r="AOH24"/>
      <c r="AOI24"/>
      <c r="AOJ24"/>
      <c r="AOK24"/>
      <c r="AOL24"/>
      <c r="AOM24"/>
      <c r="AON24"/>
      <c r="AOO24"/>
      <c r="AOP24"/>
      <c r="AOQ24"/>
      <c r="AOR24"/>
      <c r="AOS24"/>
      <c r="AOT24"/>
      <c r="AOU24"/>
      <c r="AOV24"/>
      <c r="AOW24"/>
      <c r="AOX24"/>
      <c r="AOY24"/>
      <c r="AOZ24"/>
      <c r="APA24"/>
      <c r="APB24"/>
      <c r="APC24"/>
      <c r="APD24"/>
      <c r="APE24"/>
      <c r="APF24"/>
      <c r="APG24"/>
      <c r="APH24"/>
      <c r="API24"/>
      <c r="APJ24"/>
      <c r="APK24"/>
      <c r="APL24"/>
      <c r="APM24"/>
      <c r="APN24"/>
      <c r="APO24"/>
      <c r="APP24"/>
      <c r="APQ24"/>
      <c r="APR24"/>
      <c r="APS24"/>
      <c r="APT24"/>
      <c r="APU24"/>
      <c r="APV24"/>
      <c r="APW24"/>
      <c r="APX24"/>
      <c r="APY24"/>
      <c r="APZ24"/>
      <c r="AQA24"/>
      <c r="AQB24"/>
      <c r="AQC24"/>
      <c r="AQD24"/>
      <c r="AQE24"/>
      <c r="AQF24"/>
      <c r="AQG24"/>
      <c r="AQH24"/>
      <c r="AQI24"/>
      <c r="AQJ24"/>
      <c r="AQK24"/>
      <c r="AQL24"/>
      <c r="AQM24"/>
      <c r="AQN24"/>
      <c r="AQO24"/>
      <c r="AQP24"/>
      <c r="AQQ24"/>
      <c r="AQR24"/>
      <c r="AQS24"/>
      <c r="AQT24"/>
      <c r="AQU24"/>
      <c r="AQV24"/>
      <c r="AQW24"/>
      <c r="AQX24"/>
      <c r="AQY24"/>
      <c r="AQZ24"/>
      <c r="ARA24"/>
      <c r="ARB24"/>
      <c r="ARC24"/>
      <c r="ARD24"/>
      <c r="ARE24"/>
      <c r="ARF24"/>
      <c r="ARG24"/>
      <c r="ARH24"/>
      <c r="ARI24"/>
      <c r="ARJ24"/>
      <c r="ARK24"/>
      <c r="ARL24"/>
      <c r="ARM24"/>
      <c r="ARN24"/>
      <c r="ARO24"/>
      <c r="ARP24"/>
      <c r="ARQ24"/>
      <c r="ARR24"/>
      <c r="ARS24"/>
      <c r="ART24"/>
      <c r="ARU24"/>
      <c r="ARV24"/>
      <c r="ARW24"/>
      <c r="ARX24"/>
      <c r="ARY24"/>
      <c r="ARZ24"/>
      <c r="ASA24"/>
      <c r="ASB24"/>
      <c r="ASC24"/>
      <c r="ASD24"/>
      <c r="ASE24"/>
      <c r="ASF24"/>
      <c r="ASG24"/>
      <c r="ASH24"/>
      <c r="ASI24"/>
      <c r="ASJ24"/>
      <c r="ASK24"/>
      <c r="ASL24"/>
      <c r="ASM24"/>
      <c r="ASN24"/>
      <c r="ASO24"/>
      <c r="ASP24"/>
      <c r="ASQ24"/>
      <c r="ASR24"/>
      <c r="ASS24"/>
      <c r="AST24"/>
      <c r="ASU24"/>
      <c r="ASV24"/>
      <c r="ASW24"/>
      <c r="ASX24"/>
      <c r="ASY24"/>
      <c r="ASZ24"/>
      <c r="ATA24"/>
      <c r="ATB24"/>
      <c r="ATC24"/>
      <c r="ATD24"/>
      <c r="ATE24"/>
      <c r="ATF24"/>
      <c r="ATG24"/>
      <c r="ATH24"/>
      <c r="ATI24"/>
      <c r="ATJ24"/>
      <c r="ATK24"/>
      <c r="ATL24"/>
      <c r="ATM24"/>
      <c r="ATN24"/>
      <c r="ATO24"/>
      <c r="ATP24"/>
      <c r="ATQ24"/>
      <c r="ATR24"/>
      <c r="ATS24"/>
      <c r="ATT24"/>
      <c r="ATU24"/>
      <c r="ATV24"/>
      <c r="ATW24"/>
      <c r="ATX24"/>
      <c r="ATY24"/>
      <c r="ATZ24"/>
      <c r="AUA24"/>
      <c r="AUB24"/>
      <c r="AUC24"/>
      <c r="AUD24"/>
      <c r="AUE24"/>
      <c r="AUF24"/>
      <c r="AUG24"/>
      <c r="AUH24"/>
      <c r="AUI24"/>
      <c r="AUJ24"/>
      <c r="AUK24"/>
      <c r="AUL24"/>
      <c r="AUM24"/>
      <c r="AUN24"/>
      <c r="AUO24"/>
      <c r="AUP24"/>
      <c r="AUQ24"/>
      <c r="AUR24"/>
      <c r="AUS24"/>
      <c r="AUT24"/>
      <c r="AUU24"/>
      <c r="AUV24"/>
      <c r="AUW24"/>
      <c r="AUX24"/>
      <c r="AUY24"/>
      <c r="AUZ24"/>
      <c r="AVA24"/>
      <c r="AVB24"/>
      <c r="AVC24"/>
      <c r="AVD24"/>
      <c r="AVE24"/>
      <c r="AVF24"/>
      <c r="AVG24"/>
      <c r="AVH24"/>
      <c r="AVI24"/>
      <c r="AVJ24"/>
      <c r="AVK24"/>
      <c r="AVL24"/>
      <c r="AVM24"/>
      <c r="AVN24"/>
      <c r="AVO24"/>
      <c r="AVP24"/>
      <c r="AVQ24"/>
      <c r="AVR24"/>
      <c r="AVS24"/>
      <c r="AVT24"/>
      <c r="AVU24"/>
      <c r="AVV24"/>
      <c r="AVW24"/>
      <c r="AVX24"/>
      <c r="AVY24"/>
      <c r="AVZ24"/>
      <c r="AWA24"/>
      <c r="AWB24"/>
      <c r="AWC24"/>
      <c r="AWD24"/>
      <c r="AWE24"/>
      <c r="AWF24"/>
      <c r="AWG24"/>
      <c r="AWH24"/>
      <c r="AWI24"/>
      <c r="AWJ24"/>
      <c r="AWK24"/>
      <c r="AWL24"/>
      <c r="AWM24"/>
      <c r="AWN24"/>
      <c r="AWO24"/>
      <c r="AWP24"/>
      <c r="AWQ24"/>
      <c r="AWR24"/>
      <c r="AWS24"/>
      <c r="AWT24"/>
      <c r="AWU24"/>
      <c r="AWV24"/>
      <c r="AWW24"/>
      <c r="AWX24"/>
      <c r="AWY24"/>
      <c r="AWZ24"/>
      <c r="AXA24"/>
      <c r="AXB24"/>
      <c r="AXC24"/>
      <c r="AXD24"/>
      <c r="AXE24"/>
      <c r="AXF24"/>
      <c r="AXG24"/>
      <c r="AXH24"/>
      <c r="AXI24"/>
      <c r="AXJ24"/>
      <c r="AXK24"/>
      <c r="AXL24"/>
      <c r="AXM24"/>
      <c r="AXN24"/>
      <c r="AXO24"/>
      <c r="AXP24"/>
      <c r="AXQ24"/>
      <c r="AXR24"/>
      <c r="AXS24"/>
      <c r="AXT24"/>
      <c r="AXU24"/>
      <c r="AXV24"/>
      <c r="AXW24"/>
      <c r="AXX24"/>
      <c r="AXY24"/>
      <c r="AXZ24"/>
      <c r="AYA24"/>
      <c r="AYB24"/>
      <c r="AYC24"/>
      <c r="AYD24"/>
      <c r="AYE24"/>
      <c r="AYF24"/>
      <c r="AYG24"/>
      <c r="AYH24"/>
      <c r="AYI24"/>
      <c r="AYJ24"/>
      <c r="AYK24"/>
      <c r="AYL24"/>
      <c r="AYM24"/>
      <c r="AYN24"/>
      <c r="AYO24"/>
      <c r="AYP24"/>
      <c r="AYQ24"/>
      <c r="AYR24"/>
      <c r="AYS24"/>
      <c r="AYT24"/>
      <c r="AYU24"/>
      <c r="AYV24"/>
      <c r="AYW24"/>
      <c r="AYX24"/>
      <c r="AYY24"/>
      <c r="AYZ24"/>
      <c r="AZA24"/>
      <c r="AZB24"/>
      <c r="AZC24"/>
      <c r="AZD24"/>
      <c r="AZE24"/>
      <c r="AZF24"/>
      <c r="AZG24"/>
      <c r="AZH24"/>
      <c r="AZI24"/>
      <c r="AZJ24"/>
      <c r="AZK24"/>
      <c r="AZL24"/>
      <c r="AZM24"/>
      <c r="AZN24"/>
      <c r="AZO24"/>
      <c r="AZP24"/>
      <c r="AZQ24"/>
      <c r="AZR24"/>
      <c r="AZS24"/>
      <c r="AZT24"/>
      <c r="AZU24"/>
      <c r="AZV24"/>
      <c r="AZW24"/>
      <c r="AZX24"/>
      <c r="AZY24"/>
      <c r="AZZ24"/>
      <c r="BAA24"/>
      <c r="BAB24"/>
      <c r="BAC24"/>
      <c r="BAD24"/>
      <c r="BAE24"/>
      <c r="BAF24"/>
      <c r="BAG24"/>
      <c r="BAH24"/>
      <c r="BAI24"/>
      <c r="BAJ24"/>
      <c r="BAK24"/>
      <c r="BAL24"/>
      <c r="BAM24"/>
      <c r="BAN24"/>
      <c r="BAO24"/>
      <c r="BAP24"/>
      <c r="BAQ24"/>
      <c r="BAR24"/>
      <c r="BAS24"/>
      <c r="BAT24"/>
      <c r="BAU24"/>
      <c r="BAV24"/>
      <c r="BAW24"/>
      <c r="BAX24"/>
      <c r="BAY24"/>
      <c r="BAZ24"/>
      <c r="BBA24"/>
      <c r="BBB24"/>
      <c r="BBC24"/>
      <c r="BBD24"/>
      <c r="BBE24"/>
      <c r="BBF24"/>
      <c r="BBG24"/>
      <c r="BBH24"/>
      <c r="BBI24"/>
      <c r="BBJ24"/>
      <c r="BBK24"/>
      <c r="BBL24"/>
      <c r="BBM24"/>
      <c r="BBN24"/>
      <c r="BBO24"/>
      <c r="BBP24"/>
      <c r="BBQ24"/>
      <c r="BBR24"/>
      <c r="BBS24"/>
      <c r="BBT24"/>
      <c r="BBU24"/>
      <c r="BBV24"/>
      <c r="BBW24"/>
      <c r="BBX24"/>
      <c r="BBY24"/>
      <c r="BBZ24"/>
      <c r="BCA24"/>
      <c r="BCB24"/>
      <c r="BCC24"/>
      <c r="BCD24"/>
      <c r="BCE24"/>
      <c r="BCF24"/>
      <c r="BCG24"/>
      <c r="BCH24"/>
      <c r="BCI24"/>
      <c r="BCJ24"/>
      <c r="BCK24"/>
      <c r="BCL24"/>
      <c r="BCM24"/>
      <c r="BCN24"/>
      <c r="BCO24"/>
      <c r="BCP24"/>
      <c r="BCQ24"/>
      <c r="BCR24"/>
      <c r="BCS24"/>
      <c r="BCT24"/>
      <c r="BCU24"/>
      <c r="BCV24"/>
      <c r="BCW24"/>
      <c r="BCX24"/>
      <c r="BCY24"/>
      <c r="BCZ24"/>
      <c r="BDA24"/>
      <c r="BDB24"/>
      <c r="BDC24"/>
      <c r="BDD24"/>
      <c r="BDE24"/>
      <c r="BDF24"/>
      <c r="BDG24"/>
      <c r="BDH24"/>
      <c r="BDI24"/>
      <c r="BDJ24"/>
      <c r="BDK24"/>
      <c r="BDL24"/>
      <c r="BDM24"/>
      <c r="BDN24"/>
      <c r="BDO24"/>
      <c r="BDP24"/>
      <c r="BDQ24"/>
      <c r="BDR24"/>
      <c r="BDS24"/>
      <c r="BDT24"/>
      <c r="BDU24"/>
      <c r="BDV24"/>
      <c r="BDW24"/>
      <c r="BDX24"/>
      <c r="BDY24"/>
      <c r="BDZ24"/>
      <c r="BEA24"/>
      <c r="BEB24"/>
      <c r="BEC24"/>
      <c r="BED24"/>
      <c r="BEE24"/>
      <c r="BEF24"/>
      <c r="BEG24"/>
      <c r="BEH24"/>
      <c r="BEI24"/>
      <c r="BEJ24"/>
      <c r="BEK24"/>
      <c r="BEL24"/>
      <c r="BEM24"/>
      <c r="BEN24"/>
      <c r="BEO24"/>
      <c r="BEP24"/>
      <c r="BEQ24"/>
      <c r="BER24"/>
      <c r="BES24"/>
      <c r="BET24"/>
      <c r="BEU24"/>
      <c r="BEV24"/>
      <c r="BEW24"/>
      <c r="BEX24"/>
      <c r="BEY24"/>
      <c r="BEZ24"/>
      <c r="BFA24"/>
      <c r="BFB24"/>
      <c r="BFC24"/>
      <c r="BFD24"/>
      <c r="BFE24"/>
      <c r="BFF24"/>
      <c r="BFG24"/>
      <c r="BFH24"/>
      <c r="BFI24"/>
      <c r="BFJ24"/>
      <c r="BFK24"/>
      <c r="BFL24"/>
      <c r="BFM24"/>
      <c r="BFN24"/>
      <c r="BFO24"/>
      <c r="BFP24"/>
      <c r="BFQ24"/>
      <c r="BFR24"/>
      <c r="BFS24"/>
      <c r="BFT24"/>
      <c r="BFU24"/>
      <c r="BFV24"/>
      <c r="BFW24"/>
      <c r="BFX24"/>
      <c r="BFY24"/>
      <c r="BFZ24"/>
      <c r="BGA24"/>
      <c r="BGB24"/>
      <c r="BGC24"/>
      <c r="BGD24"/>
      <c r="BGE24"/>
      <c r="BGF24"/>
      <c r="BGG24"/>
      <c r="BGH24"/>
      <c r="BGI24"/>
      <c r="BGJ24"/>
      <c r="BGK24"/>
      <c r="BGL24"/>
      <c r="BGM24"/>
      <c r="BGN24"/>
      <c r="BGO24"/>
      <c r="BGP24"/>
      <c r="BGQ24"/>
      <c r="BGR24"/>
      <c r="BGS24"/>
      <c r="BGT24"/>
      <c r="BGU24"/>
      <c r="BGV24"/>
      <c r="BGW24"/>
      <c r="BGX24"/>
      <c r="BGY24"/>
      <c r="BGZ24"/>
      <c r="BHA24"/>
      <c r="BHB24"/>
      <c r="BHC24"/>
      <c r="BHD24"/>
      <c r="BHE24"/>
      <c r="BHF24"/>
      <c r="BHG24"/>
      <c r="BHH24"/>
      <c r="BHI24"/>
      <c r="BHJ24"/>
      <c r="BHK24"/>
      <c r="BHL24"/>
      <c r="BHM24"/>
      <c r="BHN24"/>
      <c r="BHO24"/>
      <c r="BHP24"/>
      <c r="BHQ24"/>
      <c r="BHR24"/>
      <c r="BHS24"/>
      <c r="BHT24"/>
      <c r="BHU24"/>
      <c r="BHV24"/>
      <c r="BHW24"/>
      <c r="BHX24"/>
      <c r="BHY24"/>
      <c r="BHZ24"/>
      <c r="BIA24"/>
      <c r="BIB24"/>
      <c r="BIC24"/>
      <c r="BID24"/>
      <c r="BIE24"/>
      <c r="BIF24"/>
      <c r="BIG24"/>
      <c r="BIH24"/>
      <c r="BII24"/>
      <c r="BIJ24"/>
      <c r="BIK24"/>
      <c r="BIL24"/>
      <c r="BIM24"/>
      <c r="BIN24"/>
      <c r="BIO24"/>
      <c r="BIP24"/>
      <c r="BIQ24"/>
      <c r="BIR24"/>
      <c r="BIS24"/>
      <c r="BIT24"/>
      <c r="BIU24"/>
      <c r="BIV24"/>
      <c r="BIW24"/>
      <c r="BIX24"/>
      <c r="BIY24"/>
      <c r="BIZ24"/>
      <c r="BJA24"/>
      <c r="BJB24"/>
      <c r="BJC24"/>
      <c r="BJD24"/>
      <c r="BJE24"/>
      <c r="BJF24"/>
      <c r="BJG24"/>
      <c r="BJH24"/>
      <c r="BJI24"/>
      <c r="BJJ24"/>
      <c r="BJK24"/>
      <c r="BJL24"/>
      <c r="BJM24"/>
      <c r="BJN24"/>
      <c r="BJO24"/>
      <c r="BJP24"/>
      <c r="BJQ24"/>
      <c r="BJR24"/>
      <c r="BJS24"/>
      <c r="BJT24"/>
      <c r="BJU24"/>
      <c r="BJV24"/>
      <c r="BJW24"/>
      <c r="BJX24"/>
      <c r="BJY24"/>
      <c r="BJZ24"/>
      <c r="BKA24"/>
      <c r="BKB24"/>
      <c r="BKC24"/>
      <c r="BKD24"/>
      <c r="BKE24"/>
      <c r="BKF24"/>
      <c r="BKG24"/>
      <c r="BKH24"/>
      <c r="BKI24"/>
      <c r="BKJ24"/>
      <c r="BKK24"/>
      <c r="BKL24"/>
      <c r="BKM24"/>
      <c r="BKN24"/>
      <c r="BKO24"/>
      <c r="BKP24"/>
      <c r="BKQ24"/>
      <c r="BKR24"/>
      <c r="BKS24"/>
      <c r="BKT24"/>
      <c r="BKU24"/>
      <c r="BKV24"/>
      <c r="BKW24"/>
      <c r="BKX24"/>
      <c r="BKY24"/>
      <c r="BKZ24"/>
      <c r="BLA24"/>
      <c r="BLB24"/>
      <c r="BLC24"/>
      <c r="BLD24"/>
      <c r="BLE24"/>
      <c r="BLF24"/>
      <c r="BLG24"/>
      <c r="BLH24"/>
      <c r="BLI24"/>
      <c r="BLJ24"/>
      <c r="BLK24"/>
      <c r="BLL24"/>
      <c r="BLM24"/>
      <c r="BLN24"/>
      <c r="BLO24"/>
      <c r="BLP24"/>
      <c r="BLQ24"/>
      <c r="BLR24"/>
      <c r="BLS24"/>
      <c r="BLT24"/>
      <c r="BLU24"/>
      <c r="BLV24"/>
      <c r="BLW24"/>
      <c r="BLX24"/>
      <c r="BLY24"/>
      <c r="BLZ24"/>
      <c r="BMA24"/>
      <c r="BMB24"/>
      <c r="BMC24"/>
      <c r="BMD24"/>
      <c r="BME24"/>
      <c r="BMF24"/>
      <c r="BMG24"/>
      <c r="BMH24"/>
      <c r="BMI24"/>
      <c r="BMJ24"/>
      <c r="BMK24"/>
      <c r="BML24"/>
      <c r="BMM24"/>
      <c r="BMN24"/>
      <c r="BMO24"/>
      <c r="BMP24"/>
      <c r="BMQ24"/>
      <c r="BMR24"/>
      <c r="BMS24"/>
      <c r="BMT24"/>
      <c r="BMU24"/>
      <c r="BMV24"/>
      <c r="BMW24"/>
      <c r="BMX24"/>
      <c r="BMY24"/>
      <c r="BMZ24"/>
      <c r="BNA24"/>
      <c r="BNB24"/>
      <c r="BNC24"/>
      <c r="BND24"/>
      <c r="BNE24"/>
      <c r="BNF24"/>
      <c r="BNG24"/>
      <c r="BNH24"/>
      <c r="BNI24"/>
      <c r="BNJ24"/>
      <c r="BNK24"/>
      <c r="BNL24"/>
      <c r="BNM24"/>
      <c r="BNN24"/>
      <c r="BNO24"/>
      <c r="BNP24"/>
      <c r="BNQ24"/>
      <c r="BNR24"/>
      <c r="BNS24"/>
      <c r="BNT24"/>
      <c r="BNU24"/>
      <c r="BNV24"/>
      <c r="BNW24"/>
      <c r="BNX24"/>
      <c r="BNY24"/>
      <c r="BNZ24"/>
      <c r="BOA24"/>
      <c r="BOB24"/>
      <c r="BOC24"/>
      <c r="BOD24"/>
      <c r="BOE24"/>
      <c r="BOF24"/>
      <c r="BOG24"/>
      <c r="BOH24"/>
      <c r="BOI24"/>
      <c r="BOJ24"/>
      <c r="BOK24"/>
      <c r="BOL24"/>
      <c r="BOM24"/>
      <c r="BON24"/>
      <c r="BOO24"/>
      <c r="BOP24"/>
      <c r="BOQ24"/>
      <c r="BOR24"/>
      <c r="BOS24"/>
      <c r="BOT24"/>
      <c r="BOU24"/>
      <c r="BOV24"/>
      <c r="BOW24"/>
      <c r="BOX24"/>
      <c r="BOY24"/>
      <c r="BOZ24"/>
      <c r="BPA24"/>
      <c r="BPB24"/>
      <c r="BPC24"/>
      <c r="BPD24"/>
      <c r="BPE24"/>
      <c r="BPF24"/>
      <c r="BPG24"/>
      <c r="BPH24"/>
      <c r="BPI24"/>
      <c r="BPJ24"/>
      <c r="BPK24"/>
      <c r="BPL24"/>
      <c r="BPM24"/>
      <c r="BPN24"/>
      <c r="BPO24"/>
      <c r="BPP24"/>
      <c r="BPQ24"/>
      <c r="BPR24"/>
      <c r="BPS24"/>
      <c r="BPT24"/>
      <c r="BPU24"/>
      <c r="BPV24"/>
      <c r="BPW24"/>
      <c r="BPX24"/>
      <c r="BPY24"/>
      <c r="BPZ24"/>
      <c r="BQA24"/>
      <c r="BQB24"/>
      <c r="BQC24"/>
      <c r="BQD24"/>
      <c r="BQE24"/>
      <c r="BQF24"/>
      <c r="BQG24"/>
      <c r="BQH24"/>
      <c r="BQI24"/>
      <c r="BQJ24"/>
      <c r="BQK24"/>
      <c r="BQL24"/>
      <c r="BQM24"/>
      <c r="BQN24"/>
      <c r="BQO24"/>
      <c r="BQP24"/>
      <c r="BQQ24"/>
      <c r="BQR24"/>
      <c r="BQS24"/>
      <c r="BQT24"/>
      <c r="BQU24"/>
      <c r="BQV24"/>
      <c r="BQW24"/>
      <c r="BQX24"/>
      <c r="BQY24"/>
      <c r="BQZ24"/>
      <c r="BRA24"/>
      <c r="BRB24"/>
      <c r="BRC24"/>
      <c r="BRD24"/>
      <c r="BRE24"/>
      <c r="BRF24"/>
      <c r="BRG24"/>
      <c r="BRH24"/>
      <c r="BRI24"/>
      <c r="BRJ24"/>
      <c r="BRK24"/>
      <c r="BRL24"/>
      <c r="BRM24"/>
      <c r="BRN24"/>
      <c r="BRO24"/>
      <c r="BRP24"/>
      <c r="BRQ24"/>
      <c r="BRR24"/>
      <c r="BRS24"/>
      <c r="BRT24"/>
      <c r="BRU24"/>
      <c r="BRV24"/>
      <c r="BRW24"/>
      <c r="BRX24"/>
      <c r="BRY24"/>
      <c r="BRZ24"/>
      <c r="BSA24"/>
      <c r="BSB24"/>
      <c r="BSC24"/>
      <c r="BSD24"/>
      <c r="BSE24"/>
      <c r="BSF24"/>
      <c r="BSG24"/>
      <c r="BSH24"/>
      <c r="BSI24"/>
      <c r="BSJ24"/>
      <c r="BSK24"/>
      <c r="BSL24"/>
      <c r="BSM24"/>
      <c r="BSN24"/>
      <c r="BSO24"/>
      <c r="BSP24"/>
      <c r="BSQ24"/>
      <c r="BSR24"/>
      <c r="BSS24"/>
      <c r="BST24"/>
      <c r="BSU24"/>
      <c r="BSV24"/>
      <c r="BSW24"/>
      <c r="BSX24"/>
      <c r="BSY24"/>
      <c r="BSZ24"/>
      <c r="BTA24"/>
      <c r="BTB24"/>
      <c r="BTC24"/>
      <c r="BTD24"/>
      <c r="BTE24"/>
      <c r="BTF24"/>
      <c r="BTG24"/>
      <c r="BTH24"/>
      <c r="BTI24"/>
      <c r="BTJ24"/>
      <c r="BTK24"/>
      <c r="BTL24"/>
      <c r="BTM24"/>
      <c r="BTN24"/>
      <c r="BTO24"/>
      <c r="BTP24"/>
      <c r="BTQ24"/>
      <c r="BTR24"/>
      <c r="BTS24"/>
      <c r="BTT24"/>
      <c r="BTU24"/>
      <c r="BTV24"/>
      <c r="BTW24"/>
      <c r="BTX24"/>
      <c r="BTY24"/>
      <c r="BTZ24"/>
      <c r="BUA24"/>
      <c r="BUB24"/>
      <c r="BUC24"/>
      <c r="BUD24"/>
      <c r="BUE24"/>
      <c r="BUF24"/>
      <c r="BUG24"/>
      <c r="BUH24"/>
      <c r="BUI24"/>
      <c r="BUJ24"/>
      <c r="BUK24"/>
      <c r="BUL24"/>
      <c r="BUM24"/>
      <c r="BUN24"/>
      <c r="BUO24"/>
      <c r="BUP24"/>
      <c r="BUQ24"/>
      <c r="BUR24"/>
      <c r="BUS24"/>
      <c r="BUT24"/>
      <c r="BUU24"/>
      <c r="BUV24"/>
      <c r="BUW24"/>
      <c r="BUX24"/>
      <c r="BUY24"/>
      <c r="BUZ24"/>
      <c r="BVA24"/>
      <c r="BVB24"/>
      <c r="BVC24"/>
      <c r="BVD24"/>
      <c r="BVE24"/>
      <c r="BVF24"/>
      <c r="BVG24"/>
      <c r="BVH24"/>
      <c r="BVI24"/>
      <c r="BVJ24"/>
      <c r="BVK24"/>
      <c r="BVL24"/>
      <c r="BVM24"/>
      <c r="BVN24"/>
      <c r="BVO24"/>
      <c r="BVP24"/>
      <c r="BVQ24"/>
      <c r="BVR24"/>
      <c r="BVS24"/>
      <c r="BVT24"/>
      <c r="BVU24"/>
      <c r="BVV24"/>
      <c r="BVW24"/>
      <c r="BVX24"/>
      <c r="BVY24"/>
      <c r="BVZ24"/>
      <c r="BWA24"/>
      <c r="BWB24"/>
      <c r="BWC24"/>
      <c r="BWD24"/>
      <c r="BWE24"/>
      <c r="BWF24"/>
      <c r="BWG24"/>
      <c r="BWH24"/>
      <c r="BWI24"/>
      <c r="BWJ24"/>
      <c r="BWK24"/>
      <c r="BWL24"/>
      <c r="BWM24"/>
      <c r="BWN24"/>
      <c r="BWO24"/>
      <c r="BWP24"/>
      <c r="BWQ24"/>
      <c r="BWR24"/>
      <c r="BWS24"/>
      <c r="BWT24"/>
      <c r="BWU24"/>
      <c r="BWV24"/>
      <c r="BWW24"/>
      <c r="BWX24"/>
      <c r="BWY24"/>
      <c r="BWZ24"/>
      <c r="BXA24"/>
      <c r="BXB24"/>
      <c r="BXC24"/>
      <c r="BXD24"/>
      <c r="BXE24"/>
      <c r="BXF24"/>
      <c r="BXG24"/>
      <c r="BXH24"/>
      <c r="BXI24"/>
      <c r="BXJ24"/>
      <c r="BXK24"/>
      <c r="BXL24"/>
      <c r="BXM24"/>
      <c r="BXN24"/>
      <c r="BXO24"/>
      <c r="BXP24"/>
      <c r="BXQ24"/>
      <c r="BXR24"/>
      <c r="BXS24"/>
      <c r="BXT24"/>
      <c r="BXU24"/>
      <c r="BXV24"/>
      <c r="BXW24"/>
      <c r="BXX24"/>
      <c r="BXY24"/>
      <c r="BXZ24"/>
      <c r="BYA24"/>
      <c r="BYB24"/>
      <c r="BYC24"/>
      <c r="BYD24"/>
      <c r="BYE24"/>
      <c r="BYF24"/>
      <c r="BYG24"/>
      <c r="BYH24"/>
      <c r="BYI24"/>
      <c r="BYJ24"/>
      <c r="BYK24"/>
      <c r="BYL24"/>
      <c r="BYM24"/>
      <c r="BYN24"/>
      <c r="BYO24"/>
      <c r="BYP24"/>
      <c r="BYQ24"/>
      <c r="BYR24"/>
      <c r="BYS24"/>
      <c r="BYT24"/>
      <c r="BYU24"/>
      <c r="BYV24"/>
      <c r="BYW24"/>
      <c r="BYX24"/>
      <c r="BYY24"/>
      <c r="BYZ24"/>
      <c r="BZA24"/>
      <c r="BZB24"/>
      <c r="BZC24"/>
      <c r="BZD24"/>
      <c r="BZE24"/>
      <c r="BZF24"/>
      <c r="BZG24"/>
      <c r="BZH24"/>
      <c r="BZI24"/>
      <c r="BZJ24"/>
      <c r="BZK24"/>
      <c r="BZL24"/>
      <c r="BZM24"/>
      <c r="BZN24"/>
      <c r="BZO24"/>
      <c r="BZP24"/>
      <c r="BZQ24"/>
      <c r="BZR24"/>
      <c r="BZS24"/>
      <c r="BZT24"/>
      <c r="BZU24"/>
      <c r="BZV24"/>
      <c r="BZW24"/>
      <c r="BZX24"/>
      <c r="BZY24"/>
      <c r="BZZ24"/>
      <c r="CAA24"/>
      <c r="CAB24"/>
      <c r="CAC24"/>
      <c r="CAD24"/>
      <c r="CAE24"/>
      <c r="CAF24"/>
      <c r="CAG24"/>
      <c r="CAH24"/>
      <c r="CAI24"/>
      <c r="CAJ24"/>
      <c r="CAK24"/>
      <c r="CAL24"/>
      <c r="CAM24"/>
      <c r="CAN24"/>
      <c r="CAO24"/>
      <c r="CAP24"/>
      <c r="CAQ24"/>
      <c r="CAR24"/>
      <c r="CAS24"/>
      <c r="CAT24"/>
      <c r="CAU24"/>
      <c r="CAV24"/>
      <c r="CAW24"/>
      <c r="CAX24"/>
      <c r="CAY24"/>
      <c r="CAZ24"/>
      <c r="CBA24"/>
      <c r="CBB24"/>
      <c r="CBC24"/>
      <c r="CBD24"/>
      <c r="CBE24"/>
      <c r="CBF24"/>
      <c r="CBG24"/>
      <c r="CBH24"/>
      <c r="CBI24"/>
      <c r="CBJ24"/>
      <c r="CBK24"/>
      <c r="CBL24"/>
      <c r="CBM24"/>
      <c r="CBN24"/>
      <c r="CBO24"/>
      <c r="CBP24"/>
      <c r="CBQ24"/>
      <c r="CBR24"/>
      <c r="CBS24"/>
      <c r="CBT24"/>
      <c r="CBU24"/>
      <c r="CBV24"/>
      <c r="CBW24"/>
      <c r="CBX24"/>
      <c r="CBY24"/>
      <c r="CBZ24"/>
      <c r="CCA24"/>
      <c r="CCB24"/>
      <c r="CCC24"/>
      <c r="CCD24"/>
      <c r="CCE24"/>
      <c r="CCF24"/>
      <c r="CCG24"/>
      <c r="CCH24"/>
      <c r="CCI24"/>
      <c r="CCJ24"/>
      <c r="CCK24"/>
      <c r="CCL24"/>
      <c r="CCM24"/>
      <c r="CCN24"/>
      <c r="CCO24"/>
      <c r="CCP24"/>
      <c r="CCQ24"/>
      <c r="CCR24"/>
      <c r="CCS24"/>
      <c r="CCT24"/>
      <c r="CCU24"/>
      <c r="CCV24"/>
      <c r="CCW24"/>
      <c r="CCX24"/>
      <c r="CCY24"/>
      <c r="CCZ24"/>
      <c r="CDA24"/>
      <c r="CDB24"/>
      <c r="CDC24"/>
      <c r="CDD24"/>
      <c r="CDE24"/>
      <c r="CDF24"/>
      <c r="CDG24"/>
      <c r="CDH24"/>
      <c r="CDI24"/>
      <c r="CDJ24"/>
      <c r="CDK24"/>
      <c r="CDL24"/>
      <c r="CDM24"/>
      <c r="CDN24"/>
      <c r="CDO24"/>
      <c r="CDP24"/>
      <c r="CDQ24"/>
      <c r="CDR24"/>
      <c r="CDS24"/>
      <c r="CDT24"/>
      <c r="CDU24"/>
      <c r="CDV24"/>
      <c r="CDW24"/>
      <c r="CDX24"/>
      <c r="CDY24"/>
      <c r="CDZ24"/>
      <c r="CEA24"/>
      <c r="CEB24"/>
      <c r="CEC24"/>
      <c r="CED24"/>
      <c r="CEE24"/>
      <c r="CEF24"/>
      <c r="CEG24"/>
      <c r="CEH24"/>
      <c r="CEI24"/>
      <c r="CEJ24"/>
      <c r="CEK24"/>
      <c r="CEL24"/>
      <c r="CEM24"/>
      <c r="CEN24"/>
      <c r="CEO24"/>
      <c r="CEP24"/>
      <c r="CEQ24"/>
      <c r="CER24"/>
      <c r="CES24"/>
      <c r="CET24"/>
      <c r="CEU24"/>
      <c r="CEV24"/>
      <c r="CEW24"/>
      <c r="CEX24"/>
      <c r="CEY24"/>
      <c r="CEZ24"/>
      <c r="CFA24"/>
      <c r="CFB24"/>
      <c r="CFC24"/>
      <c r="CFD24"/>
      <c r="CFE24"/>
      <c r="CFF24"/>
      <c r="CFG24"/>
      <c r="CFH24"/>
      <c r="CFI24"/>
      <c r="CFJ24"/>
      <c r="CFK24"/>
      <c r="CFL24"/>
      <c r="CFM24"/>
      <c r="CFN24"/>
      <c r="CFO24"/>
      <c r="CFP24"/>
      <c r="CFQ24"/>
      <c r="CFR24"/>
      <c r="CFS24"/>
      <c r="CFT24"/>
      <c r="CFU24"/>
      <c r="CFV24"/>
      <c r="CFW24"/>
      <c r="CFX24"/>
      <c r="CFY24"/>
      <c r="CFZ24"/>
      <c r="CGA24"/>
      <c r="CGB24"/>
      <c r="CGC24"/>
      <c r="CGD24"/>
      <c r="CGE24"/>
      <c r="CGF24"/>
      <c r="CGG24"/>
      <c r="CGH24"/>
      <c r="CGI24"/>
      <c r="CGJ24"/>
      <c r="CGK24"/>
      <c r="CGL24"/>
      <c r="CGM24"/>
      <c r="CGN24"/>
      <c r="CGO24"/>
      <c r="CGP24"/>
      <c r="CGQ24"/>
      <c r="CGR24"/>
      <c r="CGS24"/>
      <c r="CGT24"/>
      <c r="CGU24"/>
      <c r="CGV24"/>
      <c r="CGW24"/>
      <c r="CGX24"/>
      <c r="CGY24"/>
      <c r="CGZ24"/>
      <c r="CHA24"/>
      <c r="CHB24"/>
      <c r="CHC24"/>
      <c r="CHD24"/>
      <c r="CHE24"/>
      <c r="CHF24"/>
      <c r="CHG24"/>
      <c r="CHH24"/>
      <c r="CHI24"/>
      <c r="CHJ24"/>
      <c r="CHK24"/>
      <c r="CHL24"/>
      <c r="CHM24"/>
      <c r="CHN24"/>
      <c r="CHO24"/>
      <c r="CHP24"/>
      <c r="CHQ24"/>
      <c r="CHR24"/>
      <c r="CHS24"/>
      <c r="CHT24"/>
      <c r="CHU24"/>
      <c r="CHV24"/>
      <c r="CHW24"/>
      <c r="CHX24"/>
      <c r="CHY24"/>
      <c r="CHZ24"/>
      <c r="CIA24"/>
      <c r="CIB24"/>
      <c r="CIC24"/>
      <c r="CID24"/>
      <c r="CIE24"/>
      <c r="CIF24"/>
      <c r="CIG24"/>
      <c r="CIH24"/>
      <c r="CII24"/>
      <c r="CIJ24"/>
      <c r="CIK24"/>
      <c r="CIL24"/>
      <c r="CIM24"/>
      <c r="CIN24"/>
      <c r="CIO24"/>
      <c r="CIP24"/>
      <c r="CIQ24"/>
      <c r="CIR24"/>
      <c r="CIS24"/>
      <c r="CIT24"/>
      <c r="CIU24"/>
      <c r="CIV24"/>
      <c r="CIW24"/>
      <c r="CIX24"/>
      <c r="CIY24"/>
      <c r="CIZ24"/>
      <c r="CJA24"/>
      <c r="CJB24"/>
      <c r="CJC24"/>
      <c r="CJD24"/>
      <c r="CJE24"/>
      <c r="CJF24"/>
      <c r="CJG24"/>
      <c r="CJH24"/>
      <c r="CJI24"/>
      <c r="CJJ24"/>
      <c r="CJK24"/>
      <c r="CJL24"/>
      <c r="CJM24"/>
      <c r="CJN24"/>
      <c r="CJO24"/>
      <c r="CJP24"/>
      <c r="CJQ24"/>
      <c r="CJR24"/>
      <c r="CJS24"/>
      <c r="CJT24"/>
      <c r="CJU24"/>
      <c r="CJV24"/>
      <c r="CJW24"/>
      <c r="CJX24"/>
      <c r="CJY24"/>
      <c r="CJZ24"/>
      <c r="CKA24"/>
      <c r="CKB24"/>
      <c r="CKC24"/>
      <c r="CKD24"/>
      <c r="CKE24"/>
      <c r="CKF24"/>
      <c r="CKG24"/>
      <c r="CKH24"/>
      <c r="CKI24"/>
      <c r="CKJ24"/>
      <c r="CKK24"/>
      <c r="CKL24"/>
      <c r="CKM24"/>
      <c r="CKN24"/>
      <c r="CKO24"/>
      <c r="CKP24"/>
      <c r="CKQ24"/>
      <c r="CKR24"/>
      <c r="CKS24"/>
      <c r="CKT24"/>
      <c r="CKU24"/>
      <c r="CKV24"/>
      <c r="CKW24"/>
      <c r="CKX24"/>
      <c r="CKY24"/>
      <c r="CKZ24"/>
      <c r="CLA24"/>
      <c r="CLB24"/>
      <c r="CLC24"/>
      <c r="CLD24"/>
      <c r="CLE24"/>
      <c r="CLF24"/>
      <c r="CLG24"/>
      <c r="CLH24"/>
      <c r="CLI24"/>
      <c r="CLJ24"/>
      <c r="CLK24"/>
      <c r="CLL24"/>
      <c r="CLM24"/>
      <c r="CLN24"/>
      <c r="CLO24"/>
      <c r="CLP24"/>
      <c r="CLQ24"/>
      <c r="CLR24"/>
      <c r="CLS24"/>
      <c r="CLT24"/>
      <c r="CLU24"/>
      <c r="CLV24"/>
      <c r="CLW24"/>
      <c r="CLX24"/>
      <c r="CLY24"/>
      <c r="CLZ24"/>
      <c r="CMA24"/>
      <c r="CMB24"/>
      <c r="CMC24"/>
      <c r="CMD24"/>
      <c r="CME24"/>
      <c r="CMF24"/>
      <c r="CMG24"/>
      <c r="CMH24"/>
      <c r="CMI24"/>
      <c r="CMJ24"/>
      <c r="CMK24"/>
      <c r="CML24"/>
      <c r="CMM24"/>
      <c r="CMN24"/>
      <c r="CMO24"/>
      <c r="CMP24"/>
      <c r="CMQ24"/>
      <c r="CMR24"/>
      <c r="CMS24"/>
      <c r="CMT24"/>
      <c r="CMU24"/>
      <c r="CMV24"/>
      <c r="CMW24"/>
      <c r="CMX24"/>
      <c r="CMY24"/>
      <c r="CMZ24"/>
      <c r="CNA24"/>
      <c r="CNB24"/>
      <c r="CNC24"/>
      <c r="CND24"/>
      <c r="CNE24"/>
      <c r="CNF24"/>
      <c r="CNG24"/>
      <c r="CNH24"/>
      <c r="CNI24"/>
      <c r="CNJ24"/>
      <c r="CNK24"/>
      <c r="CNL24"/>
      <c r="CNM24"/>
      <c r="CNN24"/>
      <c r="CNO24"/>
      <c r="CNP24"/>
      <c r="CNQ24"/>
      <c r="CNR24"/>
      <c r="CNS24"/>
      <c r="CNT24"/>
      <c r="CNU24"/>
      <c r="CNV24"/>
      <c r="CNW24"/>
      <c r="CNX24"/>
      <c r="CNY24"/>
      <c r="CNZ24"/>
      <c r="COA24"/>
      <c r="COB24"/>
      <c r="COC24"/>
      <c r="COD24"/>
      <c r="COE24"/>
      <c r="COF24"/>
      <c r="COG24"/>
      <c r="COH24"/>
      <c r="COI24"/>
      <c r="COJ24"/>
      <c r="COK24"/>
      <c r="COL24"/>
      <c r="COM24"/>
      <c r="CON24"/>
      <c r="COO24"/>
      <c r="COP24"/>
      <c r="COQ24"/>
      <c r="COR24"/>
      <c r="COS24"/>
      <c r="COT24"/>
      <c r="COU24"/>
      <c r="COV24"/>
      <c r="COW24"/>
      <c r="COX24"/>
      <c r="COY24"/>
      <c r="COZ24"/>
      <c r="CPA24"/>
      <c r="CPB24"/>
      <c r="CPC24"/>
      <c r="CPD24"/>
      <c r="CPE24"/>
      <c r="CPF24"/>
      <c r="CPG24"/>
      <c r="CPH24"/>
      <c r="CPI24"/>
      <c r="CPJ24"/>
      <c r="CPK24"/>
      <c r="CPL24"/>
      <c r="CPM24"/>
      <c r="CPN24"/>
      <c r="CPO24"/>
      <c r="CPP24"/>
      <c r="CPQ24"/>
      <c r="CPR24"/>
      <c r="CPS24"/>
      <c r="CPT24"/>
      <c r="CPU24"/>
      <c r="CPV24"/>
      <c r="CPW24"/>
      <c r="CPX24"/>
      <c r="CPY24"/>
      <c r="CPZ24"/>
      <c r="CQA24"/>
      <c r="CQB24"/>
      <c r="CQC24"/>
      <c r="CQD24"/>
      <c r="CQE24"/>
      <c r="CQF24"/>
      <c r="CQG24"/>
      <c r="CQH24"/>
      <c r="CQI24"/>
      <c r="CQJ24"/>
      <c r="CQK24"/>
      <c r="CQL24"/>
      <c r="CQM24"/>
      <c r="CQN24"/>
      <c r="CQO24"/>
      <c r="CQP24"/>
      <c r="CQQ24"/>
      <c r="CQR24"/>
      <c r="CQS24"/>
      <c r="CQT24"/>
      <c r="CQU24"/>
      <c r="CQV24"/>
      <c r="CQW24"/>
      <c r="CQX24"/>
      <c r="CQY24"/>
      <c r="CQZ24"/>
      <c r="CRA24"/>
      <c r="CRB24"/>
      <c r="CRC24"/>
      <c r="CRD24"/>
      <c r="CRE24"/>
      <c r="CRF24"/>
      <c r="CRG24"/>
      <c r="CRH24"/>
      <c r="CRI24"/>
      <c r="CRJ24"/>
      <c r="CRK24"/>
      <c r="CRL24"/>
      <c r="CRM24"/>
      <c r="CRN24"/>
      <c r="CRO24"/>
      <c r="CRP24"/>
      <c r="CRQ24"/>
      <c r="CRR24"/>
      <c r="CRS24"/>
      <c r="CRT24"/>
      <c r="CRU24"/>
      <c r="CRV24"/>
      <c r="CRW24"/>
      <c r="CRX24"/>
      <c r="CRY24"/>
      <c r="CRZ24"/>
      <c r="CSA24"/>
      <c r="CSB24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  <c r="CSW24"/>
      <c r="CSX24"/>
      <c r="CSY24"/>
      <c r="CSZ24"/>
      <c r="CTA24"/>
      <c r="CTB24"/>
      <c r="CTC24"/>
      <c r="CTD24"/>
      <c r="CTE24"/>
      <c r="CTF24"/>
      <c r="CTG24"/>
      <c r="CTH24"/>
      <c r="CTI24"/>
      <c r="CTJ24"/>
      <c r="CTK24"/>
      <c r="CTL24"/>
      <c r="CTM24"/>
      <c r="CTN24"/>
      <c r="CTO24"/>
      <c r="CTP24"/>
      <c r="CTQ24"/>
      <c r="CTR24"/>
      <c r="CTS24"/>
      <c r="CTT24"/>
      <c r="CTU24"/>
      <c r="CTV24"/>
      <c r="CTW24"/>
      <c r="CTX24"/>
      <c r="CTY24"/>
      <c r="CTZ24"/>
      <c r="CUA24"/>
      <c r="CUB24"/>
      <c r="CUC24"/>
      <c r="CUD24"/>
      <c r="CUE24"/>
      <c r="CUF24"/>
      <c r="CUG24"/>
      <c r="CUH24"/>
      <c r="CUI24"/>
      <c r="CUJ24"/>
      <c r="CUK24"/>
      <c r="CUL24"/>
      <c r="CUM24"/>
      <c r="CUN24"/>
      <c r="CUO24"/>
      <c r="CUP24"/>
      <c r="CUQ24"/>
      <c r="CUR24"/>
      <c r="CUS24"/>
      <c r="CUT24"/>
      <c r="CUU24"/>
      <c r="CUV24"/>
      <c r="CUW24"/>
      <c r="CUX24"/>
      <c r="CUY24"/>
      <c r="CUZ24"/>
      <c r="CVA24"/>
      <c r="CVB24"/>
      <c r="CVC24"/>
      <c r="CVD24"/>
      <c r="CVE24"/>
      <c r="CVF24"/>
      <c r="CVG24"/>
      <c r="CVH24"/>
      <c r="CVI24"/>
      <c r="CVJ24"/>
      <c r="CVK24"/>
      <c r="CVL24"/>
      <c r="CVM24"/>
      <c r="CVN24"/>
      <c r="CVO24"/>
      <c r="CVP24"/>
      <c r="CVQ24"/>
      <c r="CVR24"/>
      <c r="CVS24"/>
      <c r="CVT24"/>
      <c r="CVU24"/>
      <c r="CVV24"/>
      <c r="CVW24"/>
      <c r="CVX24"/>
      <c r="CVY24"/>
      <c r="CVZ24"/>
      <c r="CWA24"/>
      <c r="CWB24"/>
      <c r="CWC24"/>
      <c r="CWD24"/>
      <c r="CWE24"/>
      <c r="CWF24"/>
      <c r="CWG24"/>
      <c r="CWH24"/>
      <c r="CWI24"/>
      <c r="CWJ24"/>
      <c r="CWK24"/>
      <c r="CWL24"/>
      <c r="CWM24"/>
      <c r="CWN24"/>
      <c r="CWO24"/>
      <c r="CWP24"/>
      <c r="CWQ24"/>
      <c r="CWR24"/>
      <c r="CWS24"/>
      <c r="CWT24"/>
      <c r="CWU24"/>
      <c r="CWV24"/>
      <c r="CWW24"/>
      <c r="CWX24"/>
      <c r="CWY24"/>
      <c r="CWZ24"/>
      <c r="CXA24"/>
      <c r="CXB24"/>
      <c r="CXC24"/>
      <c r="CXD24"/>
      <c r="CXE24"/>
      <c r="CXF24"/>
      <c r="CXG24"/>
      <c r="CXH24"/>
      <c r="CXI24"/>
      <c r="CXJ24"/>
      <c r="CXK24"/>
      <c r="CXL24"/>
      <c r="CXM24"/>
      <c r="CXN24"/>
      <c r="CXO24"/>
      <c r="CXP24"/>
      <c r="CXQ24"/>
      <c r="CXR24"/>
      <c r="CXS24"/>
      <c r="CXT24"/>
      <c r="CXU24"/>
      <c r="CXV24"/>
      <c r="CXW24"/>
      <c r="CXX24"/>
      <c r="CXY24"/>
      <c r="CXZ24"/>
      <c r="CYA24"/>
      <c r="CYB24"/>
      <c r="CYC24"/>
      <c r="CYD24"/>
      <c r="CYE24"/>
      <c r="CYF24"/>
      <c r="CYG24"/>
      <c r="CYH24"/>
      <c r="CYI24"/>
      <c r="CYJ24"/>
      <c r="CYK24"/>
      <c r="CYL24"/>
      <c r="CYM24"/>
      <c r="CYN24"/>
      <c r="CYO24"/>
      <c r="CYP24"/>
      <c r="CYQ24"/>
      <c r="CYR24"/>
      <c r="CYS24"/>
      <c r="CYT24"/>
      <c r="CYU24"/>
      <c r="CYV24"/>
      <c r="CYW24"/>
      <c r="CYX24"/>
      <c r="CYY24"/>
      <c r="CYZ24"/>
      <c r="CZA24"/>
      <c r="CZB24"/>
      <c r="CZC24"/>
      <c r="CZD24"/>
      <c r="CZE24"/>
      <c r="CZF24"/>
      <c r="CZG24"/>
      <c r="CZH24"/>
      <c r="CZI24"/>
      <c r="CZJ24"/>
      <c r="CZK24"/>
      <c r="CZL24"/>
      <c r="CZM24"/>
      <c r="CZN24"/>
      <c r="CZO24"/>
      <c r="CZP24"/>
      <c r="CZQ24"/>
      <c r="CZR24"/>
      <c r="CZS24"/>
      <c r="CZT24"/>
      <c r="CZU24"/>
      <c r="CZV24"/>
      <c r="CZW24"/>
      <c r="CZX24"/>
      <c r="CZY24"/>
      <c r="CZZ24"/>
      <c r="DAA24"/>
      <c r="DAB24"/>
      <c r="DAC24"/>
      <c r="DAD24"/>
      <c r="DAE24"/>
      <c r="DAF24"/>
      <c r="DAG24"/>
      <c r="DAH24"/>
      <c r="DAI24"/>
      <c r="DAJ24"/>
      <c r="DAK24"/>
      <c r="DAL24"/>
      <c r="DAM24"/>
      <c r="DAN24"/>
      <c r="DAO24"/>
      <c r="DAP24"/>
      <c r="DAQ24"/>
      <c r="DAR24"/>
      <c r="DAS24"/>
      <c r="DAT24"/>
      <c r="DAU24"/>
      <c r="DAV24"/>
      <c r="DAW24"/>
      <c r="DAX24"/>
      <c r="DAY24"/>
      <c r="DAZ24"/>
      <c r="DBA24"/>
      <c r="DBB24"/>
      <c r="DBC24"/>
      <c r="DBD24"/>
      <c r="DBE24"/>
      <c r="DBF24"/>
      <c r="DBG24"/>
      <c r="DBH24"/>
      <c r="DBI24"/>
      <c r="DBJ24"/>
      <c r="DBK24"/>
      <c r="DBL24"/>
      <c r="DBM24"/>
      <c r="DBN24"/>
      <c r="DBO24"/>
      <c r="DBP24"/>
      <c r="DBQ24"/>
      <c r="DBR24"/>
      <c r="DBS24"/>
      <c r="DBT24"/>
      <c r="DBU24"/>
      <c r="DBV24"/>
      <c r="DBW24"/>
      <c r="DBX24"/>
      <c r="DBY24"/>
      <c r="DBZ24"/>
      <c r="DCA24"/>
      <c r="DCB24"/>
      <c r="DCC24"/>
      <c r="DCD24"/>
      <c r="DCE24"/>
      <c r="DCF24"/>
      <c r="DCG24"/>
      <c r="DCH24"/>
      <c r="DCI24"/>
      <c r="DCJ24"/>
      <c r="DCK24"/>
      <c r="DCL24"/>
      <c r="DCM24"/>
      <c r="DCN24"/>
      <c r="DCO24"/>
      <c r="DCP24"/>
      <c r="DCQ24"/>
      <c r="DCR24"/>
      <c r="DCS24"/>
      <c r="DCT24"/>
      <c r="DCU24"/>
      <c r="DCV24"/>
      <c r="DCW24"/>
      <c r="DCX24"/>
      <c r="DCY24"/>
      <c r="DCZ24"/>
      <c r="DDA24"/>
      <c r="DDB24"/>
      <c r="DDC24"/>
      <c r="DDD24"/>
      <c r="DDE24"/>
      <c r="DDF24"/>
      <c r="DDG24"/>
      <c r="DDH24"/>
      <c r="DDI24"/>
      <c r="DDJ24"/>
      <c r="DDK24"/>
      <c r="DDL24"/>
      <c r="DDM24"/>
      <c r="DDN24"/>
      <c r="DDO24"/>
      <c r="DDP24"/>
      <c r="DDQ24"/>
      <c r="DDR24"/>
      <c r="DDS24"/>
      <c r="DDT24"/>
      <c r="DDU24"/>
      <c r="DDV24"/>
      <c r="DDW24"/>
      <c r="DDX24"/>
      <c r="DDY24"/>
      <c r="DDZ24"/>
      <c r="DEA24"/>
      <c r="DEB24"/>
      <c r="DEC24"/>
      <c r="DED24"/>
      <c r="DEE24"/>
      <c r="DEF24"/>
      <c r="DEG24"/>
      <c r="DEH24"/>
      <c r="DEI24"/>
      <c r="DEJ24"/>
      <c r="DEK24"/>
      <c r="DEL24"/>
      <c r="DEM24"/>
      <c r="DEN24"/>
      <c r="DEO24"/>
      <c r="DEP24"/>
      <c r="DEQ24"/>
      <c r="DER24"/>
      <c r="DES24"/>
      <c r="DET24"/>
      <c r="DEU24"/>
      <c r="DEV24"/>
      <c r="DEW24"/>
      <c r="DEX24"/>
      <c r="DEY24"/>
      <c r="DEZ24"/>
      <c r="DFA24"/>
      <c r="DFB24"/>
      <c r="DFC24"/>
      <c r="DFD24"/>
      <c r="DFE24"/>
      <c r="DFF24"/>
      <c r="DFG24"/>
      <c r="DFH24"/>
      <c r="DFI24"/>
      <c r="DFJ24"/>
      <c r="DFK24"/>
      <c r="DFL24"/>
      <c r="DFM24"/>
      <c r="DFN24"/>
      <c r="DFO24"/>
      <c r="DFP24"/>
      <c r="DFQ24"/>
      <c r="DFR24"/>
      <c r="DFS24"/>
      <c r="DFT24"/>
      <c r="DFU24"/>
      <c r="DFV24"/>
      <c r="DFW24"/>
      <c r="DFX24"/>
      <c r="DFY24"/>
      <c r="DFZ24"/>
      <c r="DGA24"/>
      <c r="DGB24"/>
      <c r="DGC24"/>
      <c r="DGD24"/>
      <c r="DGE24"/>
      <c r="DGF24"/>
      <c r="DGG24"/>
      <c r="DGH24"/>
      <c r="DGI24"/>
      <c r="DGJ24"/>
      <c r="DGK24"/>
      <c r="DGL24"/>
      <c r="DGM24"/>
      <c r="DGN24"/>
      <c r="DGO24"/>
      <c r="DGP24"/>
      <c r="DGQ24"/>
      <c r="DGR24"/>
      <c r="DGS24"/>
      <c r="DGT24"/>
      <c r="DGU24"/>
      <c r="DGV24"/>
      <c r="DGW24"/>
      <c r="DGX24"/>
      <c r="DGY24"/>
      <c r="DGZ24"/>
      <c r="DHA24"/>
      <c r="DHB24"/>
      <c r="DHC24"/>
      <c r="DHD24"/>
      <c r="DHE24"/>
      <c r="DHF24"/>
      <c r="DHG24"/>
      <c r="DHH24"/>
      <c r="DHI24"/>
      <c r="DHJ24"/>
      <c r="DHK24"/>
      <c r="DHL24"/>
      <c r="DHM24"/>
      <c r="DHN24"/>
      <c r="DHO24"/>
      <c r="DHP24"/>
      <c r="DHQ24"/>
      <c r="DHR24"/>
      <c r="DHS24"/>
      <c r="DHT24"/>
      <c r="DHU24"/>
      <c r="DHV24"/>
      <c r="DHW24"/>
      <c r="DHX24"/>
      <c r="DHY24"/>
      <c r="DHZ24"/>
      <c r="DIA24"/>
      <c r="DIB24"/>
      <c r="DIC24"/>
      <c r="DID24"/>
      <c r="DIE24"/>
      <c r="DIF24"/>
      <c r="DIG24"/>
      <c r="DIH24"/>
      <c r="DII24"/>
      <c r="DIJ24"/>
      <c r="DIK24"/>
      <c r="DIL24"/>
      <c r="DIM24"/>
      <c r="DIN24"/>
      <c r="DIO24"/>
      <c r="DIP24"/>
      <c r="DIQ24"/>
      <c r="DIR24"/>
      <c r="DIS24"/>
      <c r="DIT24"/>
      <c r="DIU24"/>
      <c r="DIV24"/>
      <c r="DIW24"/>
      <c r="DIX24"/>
      <c r="DIY24"/>
      <c r="DIZ24"/>
      <c r="DJA24"/>
      <c r="DJB24"/>
      <c r="DJC24"/>
      <c r="DJD24"/>
      <c r="DJE24"/>
      <c r="DJF24"/>
      <c r="DJG24"/>
      <c r="DJH24"/>
      <c r="DJI24"/>
      <c r="DJJ24"/>
      <c r="DJK24"/>
      <c r="DJL24"/>
      <c r="DJM24"/>
      <c r="DJN24"/>
      <c r="DJO24"/>
      <c r="DJP24"/>
      <c r="DJQ24"/>
      <c r="DJR24"/>
      <c r="DJS24"/>
      <c r="DJT24"/>
      <c r="DJU24"/>
      <c r="DJV24"/>
      <c r="DJW24"/>
      <c r="DJX24"/>
      <c r="DJY24"/>
      <c r="DJZ24"/>
      <c r="DKA24"/>
      <c r="DKB24"/>
      <c r="DKC24"/>
      <c r="DKD24"/>
      <c r="DKE24"/>
      <c r="DKF24"/>
      <c r="DKG24"/>
      <c r="DKH24"/>
      <c r="DKI24"/>
      <c r="DKJ24"/>
      <c r="DKK24"/>
      <c r="DKL24"/>
      <c r="DKM24"/>
      <c r="DKN24"/>
      <c r="DKO24"/>
      <c r="DKP24"/>
      <c r="DKQ24"/>
      <c r="DKR24"/>
      <c r="DKS24"/>
      <c r="DKT24"/>
      <c r="DKU24"/>
      <c r="DKV24"/>
      <c r="DKW24"/>
      <c r="DKX24"/>
      <c r="DKY24"/>
      <c r="DKZ24"/>
      <c r="DLA24"/>
      <c r="DLB24"/>
      <c r="DLC24"/>
      <c r="DLD24"/>
      <c r="DLE24"/>
      <c r="DLF24"/>
      <c r="DLG24"/>
      <c r="DLH24"/>
      <c r="DLI24"/>
      <c r="DLJ24"/>
      <c r="DLK24"/>
      <c r="DLL24"/>
      <c r="DLM24"/>
      <c r="DLN24"/>
      <c r="DLO24"/>
      <c r="DLP24"/>
      <c r="DLQ24"/>
      <c r="DLR24"/>
      <c r="DLS24"/>
      <c r="DLT24"/>
      <c r="DLU24"/>
      <c r="DLV24"/>
      <c r="DLW24"/>
      <c r="DLX24"/>
      <c r="DLY24"/>
      <c r="DLZ24"/>
      <c r="DMA24"/>
      <c r="DMB24"/>
      <c r="DMC24"/>
      <c r="DMD24"/>
      <c r="DME24"/>
      <c r="DMF24"/>
      <c r="DMG24"/>
      <c r="DMH24"/>
      <c r="DMI24"/>
      <c r="DMJ24"/>
      <c r="DMK24"/>
      <c r="DML24"/>
      <c r="DMM24"/>
      <c r="DMN24"/>
      <c r="DMO24"/>
      <c r="DMP24"/>
      <c r="DMQ24"/>
      <c r="DMR24"/>
      <c r="DMS24"/>
      <c r="DMT24"/>
      <c r="DMU24"/>
      <c r="DMV24"/>
      <c r="DMW24"/>
      <c r="DMX24"/>
      <c r="DMY24"/>
      <c r="DMZ24"/>
      <c r="DNA24"/>
      <c r="DNB24"/>
      <c r="DNC24"/>
      <c r="DND24"/>
      <c r="DNE24"/>
      <c r="DNF24"/>
      <c r="DNG24"/>
      <c r="DNH24"/>
      <c r="DNI24"/>
      <c r="DNJ24"/>
      <c r="DNK24"/>
      <c r="DNL24"/>
      <c r="DNM24"/>
      <c r="DNN24"/>
      <c r="DNO24"/>
      <c r="DNP24"/>
      <c r="DNQ24"/>
      <c r="DNR24"/>
      <c r="DNS24"/>
      <c r="DNT24"/>
      <c r="DNU24"/>
      <c r="DNV24"/>
      <c r="DNW24"/>
      <c r="DNX24"/>
      <c r="DNY24"/>
      <c r="DNZ24"/>
      <c r="DOA24"/>
      <c r="DOB24"/>
      <c r="DOC24"/>
      <c r="DOD24"/>
      <c r="DOE24"/>
      <c r="DOF24"/>
      <c r="DOG24"/>
      <c r="DOH24"/>
      <c r="DOI24"/>
      <c r="DOJ24"/>
      <c r="DOK24"/>
      <c r="DOL24"/>
      <c r="DOM24"/>
      <c r="DON24"/>
      <c r="DOO24"/>
      <c r="DOP24"/>
      <c r="DOQ24"/>
      <c r="DOR24"/>
      <c r="DOS24"/>
      <c r="DOT24"/>
      <c r="DOU24"/>
      <c r="DOV24"/>
      <c r="DOW24"/>
      <c r="DOX24"/>
      <c r="DOY24"/>
      <c r="DOZ24"/>
      <c r="DPA24"/>
      <c r="DPB24"/>
      <c r="DPC24"/>
      <c r="DPD24"/>
      <c r="DPE24"/>
      <c r="DPF24"/>
      <c r="DPG24"/>
      <c r="DPH24"/>
      <c r="DPI24"/>
      <c r="DPJ24"/>
      <c r="DPK24"/>
      <c r="DPL24"/>
      <c r="DPM24"/>
      <c r="DPN24"/>
      <c r="DPO24"/>
      <c r="DPP24"/>
      <c r="DPQ24"/>
      <c r="DPR24"/>
      <c r="DPS24"/>
      <c r="DPT24"/>
      <c r="DPU24"/>
      <c r="DPV24"/>
      <c r="DPW24"/>
      <c r="DPX24"/>
      <c r="DPY24"/>
      <c r="DPZ24"/>
      <c r="DQA24"/>
      <c r="DQB24"/>
      <c r="DQC24"/>
      <c r="DQD24"/>
      <c r="DQE24"/>
      <c r="DQF24"/>
      <c r="DQG24"/>
      <c r="DQH24"/>
      <c r="DQI24"/>
      <c r="DQJ24"/>
      <c r="DQK24"/>
      <c r="DQL24"/>
      <c r="DQM24"/>
      <c r="DQN24"/>
      <c r="DQO24"/>
      <c r="DQP24"/>
      <c r="DQQ24"/>
      <c r="DQR24"/>
      <c r="DQS24"/>
      <c r="DQT24"/>
      <c r="DQU24"/>
      <c r="DQV24"/>
      <c r="DQW24"/>
      <c r="DQX24"/>
      <c r="DQY24"/>
      <c r="DQZ24"/>
      <c r="DRA24"/>
      <c r="DRB24"/>
      <c r="DRC24"/>
      <c r="DRD24"/>
      <c r="DRE24"/>
      <c r="DRF24"/>
      <c r="DRG24"/>
      <c r="DRH24"/>
      <c r="DRI24"/>
      <c r="DRJ24"/>
      <c r="DRK24"/>
      <c r="DRL24"/>
      <c r="DRM24"/>
      <c r="DRN24"/>
      <c r="DRO24"/>
      <c r="DRP24"/>
      <c r="DRQ24"/>
      <c r="DRR24"/>
      <c r="DRS24"/>
      <c r="DRT24"/>
      <c r="DRU24"/>
      <c r="DRV24"/>
      <c r="DRW24"/>
      <c r="DRX24"/>
      <c r="DRY24"/>
      <c r="DRZ24"/>
      <c r="DSA24"/>
      <c r="DSB24"/>
      <c r="DSC24"/>
      <c r="DSD24"/>
      <c r="DSE24"/>
      <c r="DSF24"/>
      <c r="DSG24"/>
      <c r="DSH24"/>
      <c r="DSI24"/>
      <c r="DSJ24"/>
      <c r="DSK24"/>
      <c r="DSL24"/>
      <c r="DSM24"/>
      <c r="DSN24"/>
      <c r="DSO24"/>
      <c r="DSP24"/>
      <c r="DSQ24"/>
      <c r="DSR24"/>
      <c r="DSS24"/>
      <c r="DST24"/>
      <c r="DSU24"/>
      <c r="DSV24"/>
      <c r="DSW24"/>
      <c r="DSX24"/>
      <c r="DSY24"/>
      <c r="DSZ24"/>
      <c r="DTA24"/>
      <c r="DTB24"/>
      <c r="DTC24"/>
      <c r="DTD24"/>
      <c r="DTE24"/>
      <c r="DTF24"/>
      <c r="DTG24"/>
      <c r="DTH24"/>
      <c r="DTI24"/>
      <c r="DTJ24"/>
      <c r="DTK24"/>
      <c r="DTL24"/>
      <c r="DTM24"/>
      <c r="DTN24"/>
      <c r="DTO24"/>
      <c r="DTP24"/>
      <c r="DTQ24"/>
      <c r="DTR24"/>
      <c r="DTS24"/>
      <c r="DTT24"/>
      <c r="DTU24"/>
      <c r="DTV24"/>
      <c r="DTW24"/>
      <c r="DTX24"/>
      <c r="DTY24"/>
      <c r="DTZ24"/>
      <c r="DUA24"/>
      <c r="DUB24"/>
      <c r="DUC24"/>
      <c r="DUD24"/>
      <c r="DUE24"/>
      <c r="DUF24"/>
      <c r="DUG24"/>
      <c r="DUH24"/>
      <c r="DUI24"/>
      <c r="DUJ24"/>
      <c r="DUK24"/>
      <c r="DUL24"/>
      <c r="DUM24"/>
      <c r="DUN24"/>
      <c r="DUO24"/>
      <c r="DUP24"/>
      <c r="DUQ24"/>
      <c r="DUR24"/>
      <c r="DUS24"/>
      <c r="DUT24"/>
      <c r="DUU24"/>
      <c r="DUV24"/>
      <c r="DUW24"/>
      <c r="DUX24"/>
      <c r="DUY24"/>
      <c r="DUZ24"/>
      <c r="DVA24"/>
      <c r="DVB24"/>
      <c r="DVC24"/>
      <c r="DVD24"/>
      <c r="DVE24"/>
      <c r="DVF24"/>
      <c r="DVG24"/>
      <c r="DVH24"/>
      <c r="DVI24"/>
      <c r="DVJ24"/>
      <c r="DVK24"/>
      <c r="DVL24"/>
      <c r="DVM24"/>
      <c r="DVN24"/>
      <c r="DVO24"/>
      <c r="DVP24"/>
      <c r="DVQ24"/>
      <c r="DVR24"/>
      <c r="DVS24"/>
      <c r="DVT24"/>
      <c r="DVU24"/>
      <c r="DVV24"/>
      <c r="DVW24"/>
      <c r="DVX24"/>
      <c r="DVY24"/>
      <c r="DVZ24"/>
      <c r="DWA24"/>
      <c r="DWB24"/>
      <c r="DWC24"/>
      <c r="DWD24"/>
      <c r="DWE24"/>
      <c r="DWF24"/>
      <c r="DWG24"/>
      <c r="DWH24"/>
      <c r="DWI24"/>
      <c r="DWJ24"/>
      <c r="DWK24"/>
      <c r="DWL24"/>
      <c r="DWM24"/>
      <c r="DWN24"/>
      <c r="DWO24"/>
      <c r="DWP24"/>
      <c r="DWQ24"/>
      <c r="DWR24"/>
      <c r="DWS24"/>
      <c r="DWT24"/>
      <c r="DWU24"/>
      <c r="DWV24"/>
      <c r="DWW24"/>
      <c r="DWX24"/>
      <c r="DWY24"/>
      <c r="DWZ24"/>
      <c r="DXA24"/>
      <c r="DXB24"/>
      <c r="DXC24"/>
      <c r="DXD24"/>
      <c r="DXE24"/>
      <c r="DXF24"/>
      <c r="DXG24"/>
      <c r="DXH24"/>
      <c r="DXI24"/>
      <c r="DXJ24"/>
      <c r="DXK24"/>
      <c r="DXL24"/>
      <c r="DXM24"/>
      <c r="DXN24"/>
      <c r="DXO24"/>
      <c r="DXP24"/>
      <c r="DXQ24"/>
      <c r="DXR24"/>
      <c r="DXS24"/>
      <c r="DXT24"/>
      <c r="DXU24"/>
      <c r="DXV24"/>
      <c r="DXW24"/>
      <c r="DXX24"/>
      <c r="DXY24"/>
      <c r="DXZ24"/>
      <c r="DYA24"/>
      <c r="DYB24"/>
      <c r="DYC24"/>
      <c r="DYD24"/>
      <c r="DYE24"/>
      <c r="DYF24"/>
      <c r="DYG24"/>
      <c r="DYH24"/>
      <c r="DYI24"/>
      <c r="DYJ24"/>
      <c r="DYK24"/>
      <c r="DYL24"/>
      <c r="DYM24"/>
      <c r="DYN24"/>
      <c r="DYO24"/>
      <c r="DYP24"/>
      <c r="DYQ24"/>
      <c r="DYR24"/>
      <c r="DYS24"/>
      <c r="DYT24"/>
      <c r="DYU24"/>
      <c r="DYV24"/>
      <c r="DYW24"/>
      <c r="DYX24"/>
      <c r="DYY24"/>
      <c r="DYZ24"/>
      <c r="DZA24"/>
      <c r="DZB24"/>
      <c r="DZC24"/>
      <c r="DZD24"/>
      <c r="DZE24"/>
      <c r="DZF24"/>
      <c r="DZG24"/>
      <c r="DZH24"/>
      <c r="DZI24"/>
      <c r="DZJ24"/>
      <c r="DZK24"/>
      <c r="DZL24"/>
      <c r="DZM24"/>
      <c r="DZN24"/>
      <c r="DZO24"/>
      <c r="DZP24"/>
      <c r="DZQ24"/>
      <c r="DZR24"/>
      <c r="DZS24"/>
      <c r="DZT24"/>
      <c r="DZU24"/>
      <c r="DZV24"/>
      <c r="DZW24"/>
      <c r="DZX24"/>
      <c r="DZY24"/>
      <c r="DZZ24"/>
      <c r="EAA24"/>
      <c r="EAB24"/>
      <c r="EAC24"/>
      <c r="EAD24"/>
      <c r="EAE24"/>
      <c r="EAF24"/>
      <c r="EAG24"/>
      <c r="EAH24"/>
      <c r="EAI24"/>
      <c r="EAJ24"/>
      <c r="EAK24"/>
      <c r="EAL24"/>
      <c r="EAM24"/>
      <c r="EAN24"/>
      <c r="EAO24"/>
      <c r="EAP24"/>
      <c r="EAQ24"/>
      <c r="EAR24"/>
      <c r="EAS24"/>
      <c r="EAT24"/>
      <c r="EAU24"/>
      <c r="EAV24"/>
      <c r="EAW24"/>
      <c r="EAX24"/>
      <c r="EAY24"/>
      <c r="EAZ24"/>
      <c r="EBA24"/>
      <c r="EBB24"/>
      <c r="EBC24"/>
      <c r="EBD24"/>
      <c r="EBE24"/>
      <c r="EBF24"/>
      <c r="EBG24"/>
      <c r="EBH24"/>
      <c r="EBI24"/>
      <c r="EBJ24"/>
      <c r="EBK24"/>
      <c r="EBL24"/>
      <c r="EBM24"/>
      <c r="EBN24"/>
      <c r="EBO24"/>
      <c r="EBP24"/>
      <c r="EBQ24"/>
      <c r="EBR24"/>
      <c r="EBS24"/>
      <c r="EBT24"/>
      <c r="EBU24"/>
      <c r="EBV24"/>
      <c r="EBW24"/>
      <c r="EBX24"/>
      <c r="EBY24"/>
      <c r="EBZ24"/>
      <c r="ECA24"/>
      <c r="ECB24"/>
      <c r="ECC24"/>
      <c r="ECD24"/>
      <c r="ECE24"/>
      <c r="ECF24"/>
      <c r="ECG24"/>
      <c r="ECH24"/>
      <c r="ECI24"/>
      <c r="ECJ24"/>
      <c r="ECK24"/>
      <c r="ECL24"/>
      <c r="ECM24"/>
      <c r="ECN24"/>
      <c r="ECO24"/>
      <c r="ECP24"/>
      <c r="ECQ24"/>
      <c r="ECR24"/>
      <c r="ECS24"/>
      <c r="ECT24"/>
      <c r="ECU24"/>
      <c r="ECV24"/>
      <c r="ECW24"/>
      <c r="ECX24"/>
      <c r="ECY24"/>
      <c r="ECZ24"/>
      <c r="EDA24"/>
      <c r="EDB24"/>
      <c r="EDC24"/>
      <c r="EDD24"/>
      <c r="EDE24"/>
      <c r="EDF24"/>
      <c r="EDG24"/>
      <c r="EDH24"/>
      <c r="EDI24"/>
      <c r="EDJ24"/>
      <c r="EDK24"/>
      <c r="EDL24"/>
      <c r="EDM24"/>
      <c r="EDN24"/>
      <c r="EDO24"/>
      <c r="EDP24"/>
      <c r="EDQ24"/>
      <c r="EDR24"/>
      <c r="EDS24"/>
      <c r="EDT24"/>
      <c r="EDU24"/>
      <c r="EDV24"/>
      <c r="EDW24"/>
      <c r="EDX24"/>
      <c r="EDY24"/>
      <c r="EDZ24"/>
      <c r="EEA24"/>
      <c r="EEB24"/>
      <c r="EEC24"/>
      <c r="EED24"/>
      <c r="EEE24"/>
      <c r="EEF24"/>
      <c r="EEG24"/>
      <c r="EEH24"/>
      <c r="EEI24"/>
      <c r="EEJ24"/>
      <c r="EEK24"/>
      <c r="EEL24"/>
      <c r="EEM24"/>
      <c r="EEN24"/>
      <c r="EEO24"/>
      <c r="EEP24"/>
      <c r="EEQ24"/>
      <c r="EER24"/>
      <c r="EES24"/>
      <c r="EET24"/>
      <c r="EEU24"/>
      <c r="EEV24"/>
      <c r="EEW24"/>
      <c r="EEX24"/>
      <c r="EEY24"/>
      <c r="EEZ24"/>
      <c r="EFA24"/>
      <c r="EFB24"/>
      <c r="EFC24"/>
      <c r="EFD24"/>
      <c r="EFE24"/>
      <c r="EFF24"/>
      <c r="EFG24"/>
      <c r="EFH24"/>
      <c r="EFI24"/>
      <c r="EFJ24"/>
      <c r="EFK24"/>
      <c r="EFL24"/>
      <c r="EFM24"/>
      <c r="EFN24"/>
      <c r="EFO24"/>
      <c r="EFP24"/>
      <c r="EFQ24"/>
      <c r="EFR24"/>
      <c r="EFS24"/>
      <c r="EFT24"/>
      <c r="EFU24"/>
      <c r="EFV24"/>
      <c r="EFW24"/>
      <c r="EFX24"/>
      <c r="EFY24"/>
      <c r="EFZ24"/>
      <c r="EGA24"/>
      <c r="EGB24"/>
      <c r="EGC24"/>
      <c r="EGD24"/>
      <c r="EGE24"/>
      <c r="EGF24"/>
      <c r="EGG24"/>
      <c r="EGH24"/>
      <c r="EGI24"/>
      <c r="EGJ24"/>
      <c r="EGK24"/>
      <c r="EGL24"/>
      <c r="EGM24"/>
      <c r="EGN24"/>
      <c r="EGO24"/>
      <c r="EGP24"/>
      <c r="EGQ24"/>
      <c r="EGR24"/>
      <c r="EGS24"/>
      <c r="EGT24"/>
      <c r="EGU24"/>
      <c r="EGV24"/>
      <c r="EGW24"/>
      <c r="EGX24"/>
      <c r="EGY24"/>
      <c r="EGZ24"/>
      <c r="EHA24"/>
      <c r="EHB24"/>
      <c r="EHC24"/>
      <c r="EHD24"/>
      <c r="EHE24"/>
      <c r="EHF24"/>
      <c r="EHG24"/>
      <c r="EHH24"/>
      <c r="EHI24"/>
      <c r="EHJ24"/>
      <c r="EHK24"/>
      <c r="EHL24"/>
      <c r="EHM24"/>
      <c r="EHN24"/>
      <c r="EHO24"/>
      <c r="EHP24"/>
      <c r="EHQ24"/>
      <c r="EHR24"/>
      <c r="EHS24"/>
      <c r="EHT24"/>
      <c r="EHU24"/>
      <c r="EHV24"/>
      <c r="EHW24"/>
      <c r="EHX24"/>
      <c r="EHY24"/>
      <c r="EHZ24"/>
      <c r="EIA24"/>
      <c r="EIB24"/>
      <c r="EIC24"/>
      <c r="EID24"/>
      <c r="EIE24"/>
      <c r="EIF24"/>
      <c r="EIG24"/>
      <c r="EIH24"/>
      <c r="EII24"/>
      <c r="EIJ24"/>
      <c r="EIK24"/>
      <c r="EIL24"/>
      <c r="EIM24"/>
      <c r="EIN24"/>
      <c r="EIO24"/>
      <c r="EIP24"/>
      <c r="EIQ24"/>
      <c r="EIR24"/>
      <c r="EIS24"/>
      <c r="EIT24"/>
      <c r="EIU24"/>
      <c r="EIV24"/>
      <c r="EIW24"/>
      <c r="EIX24"/>
      <c r="EIY24"/>
      <c r="EIZ24"/>
      <c r="EJA24"/>
      <c r="EJB24"/>
      <c r="EJC24"/>
      <c r="EJD24"/>
      <c r="EJE24"/>
      <c r="EJF24"/>
      <c r="EJG24"/>
      <c r="EJH24"/>
      <c r="EJI24"/>
      <c r="EJJ24"/>
      <c r="EJK24"/>
      <c r="EJL24"/>
      <c r="EJM24"/>
      <c r="EJN24"/>
      <c r="EJO24"/>
      <c r="EJP24"/>
      <c r="EJQ24"/>
      <c r="EJR24"/>
      <c r="EJS24"/>
      <c r="EJT24"/>
      <c r="EJU24"/>
      <c r="EJV24"/>
      <c r="EJW24"/>
      <c r="EJX24"/>
      <c r="EJY24"/>
      <c r="EJZ24"/>
      <c r="EKA24"/>
      <c r="EKB24"/>
      <c r="EKC24"/>
      <c r="EKD24"/>
      <c r="EKE24"/>
      <c r="EKF24"/>
      <c r="EKG24"/>
      <c r="EKH24"/>
      <c r="EKI24"/>
      <c r="EKJ24"/>
      <c r="EKK24"/>
      <c r="EKL24"/>
      <c r="EKM24"/>
      <c r="EKN24"/>
      <c r="EKO24"/>
      <c r="EKP24"/>
      <c r="EKQ24"/>
      <c r="EKR24"/>
      <c r="EKS24"/>
      <c r="EKT24"/>
      <c r="EKU24"/>
      <c r="EKV24"/>
      <c r="EKW24"/>
      <c r="EKX24"/>
      <c r="EKY24"/>
      <c r="EKZ24"/>
      <c r="ELA24"/>
      <c r="ELB24"/>
      <c r="ELC24"/>
      <c r="ELD24"/>
      <c r="ELE24"/>
      <c r="ELF24"/>
      <c r="ELG24"/>
      <c r="ELH24"/>
      <c r="ELI24"/>
      <c r="ELJ24"/>
      <c r="ELK24"/>
      <c r="ELL24"/>
      <c r="ELM24"/>
      <c r="ELN24"/>
      <c r="ELO24"/>
      <c r="ELP24"/>
      <c r="ELQ24"/>
      <c r="ELR24"/>
      <c r="ELS24"/>
      <c r="ELT24"/>
      <c r="ELU24"/>
      <c r="ELV24"/>
      <c r="ELW24"/>
      <c r="ELX24"/>
      <c r="ELY24"/>
      <c r="ELZ24"/>
      <c r="EMA24"/>
      <c r="EMB24"/>
      <c r="EMC24"/>
      <c r="EMD24"/>
      <c r="EME24"/>
      <c r="EMF24"/>
      <c r="EMG24"/>
      <c r="EMH24"/>
      <c r="EMI24"/>
      <c r="EMJ24"/>
      <c r="EMK24"/>
      <c r="EML24"/>
      <c r="EMM24"/>
      <c r="EMN24"/>
      <c r="EMO24"/>
      <c r="EMP24"/>
      <c r="EMQ24"/>
      <c r="EMR24"/>
      <c r="EMS24"/>
      <c r="EMT24"/>
      <c r="EMU24"/>
      <c r="EMV24"/>
      <c r="EMW24"/>
      <c r="EMX24"/>
      <c r="EMY24"/>
      <c r="EMZ24"/>
      <c r="ENA24"/>
      <c r="ENB24"/>
      <c r="ENC24"/>
      <c r="END24"/>
      <c r="ENE24"/>
      <c r="ENF24"/>
      <c r="ENG24"/>
      <c r="ENH24"/>
      <c r="ENI24"/>
      <c r="ENJ24"/>
      <c r="ENK24"/>
      <c r="ENL24"/>
      <c r="ENM24"/>
      <c r="ENN24"/>
      <c r="ENO24"/>
      <c r="ENP24"/>
      <c r="ENQ24"/>
      <c r="ENR24"/>
      <c r="ENS24"/>
      <c r="ENT24"/>
      <c r="ENU24"/>
      <c r="ENV24"/>
      <c r="ENW24"/>
      <c r="ENX24"/>
      <c r="ENY24"/>
      <c r="ENZ24"/>
      <c r="EOA24"/>
      <c r="EOB24"/>
      <c r="EOC24"/>
      <c r="EOD24"/>
      <c r="EOE24"/>
      <c r="EOF24"/>
      <c r="EOG24"/>
      <c r="EOH24"/>
      <c r="EOI24"/>
      <c r="EOJ24"/>
      <c r="EOK24"/>
      <c r="EOL24"/>
      <c r="EOM24"/>
      <c r="EON24"/>
      <c r="EOO24"/>
      <c r="EOP24"/>
      <c r="EOQ24"/>
      <c r="EOR24"/>
      <c r="EOS24"/>
      <c r="EOT24"/>
      <c r="EOU24"/>
      <c r="EOV24"/>
      <c r="EOW24"/>
      <c r="EOX24"/>
      <c r="EOY24"/>
      <c r="EOZ24"/>
      <c r="EPA24"/>
      <c r="EPB24"/>
      <c r="EPC24"/>
      <c r="EPD24"/>
      <c r="EPE24"/>
      <c r="EPF24"/>
      <c r="EPG24"/>
      <c r="EPH24"/>
      <c r="EPI24"/>
      <c r="EPJ24"/>
      <c r="EPK24"/>
      <c r="EPL24"/>
      <c r="EPM24"/>
      <c r="EPN24"/>
      <c r="EPO24"/>
      <c r="EPP24"/>
      <c r="EPQ24"/>
      <c r="EPR24"/>
      <c r="EPS24"/>
      <c r="EPT24"/>
      <c r="EPU24"/>
      <c r="EPV24"/>
      <c r="EPW24"/>
      <c r="EPX24"/>
      <c r="EPY24"/>
      <c r="EPZ24"/>
      <c r="EQA24"/>
      <c r="EQB24"/>
      <c r="EQC24"/>
      <c r="EQD24"/>
      <c r="EQE24"/>
      <c r="EQF24"/>
      <c r="EQG24"/>
      <c r="EQH24"/>
      <c r="EQI24"/>
      <c r="EQJ24"/>
      <c r="EQK24"/>
      <c r="EQL24"/>
      <c r="EQM24"/>
      <c r="EQN24"/>
      <c r="EQO24"/>
      <c r="EQP24"/>
      <c r="EQQ24"/>
      <c r="EQR24"/>
      <c r="EQS24"/>
      <c r="EQT24"/>
      <c r="EQU24"/>
      <c r="EQV24"/>
      <c r="EQW24"/>
      <c r="EQX24"/>
      <c r="EQY24"/>
      <c r="EQZ24"/>
      <c r="ERA24"/>
      <c r="ERB24"/>
      <c r="ERC24"/>
      <c r="ERD24"/>
      <c r="ERE24"/>
      <c r="ERF24"/>
      <c r="ERG24"/>
      <c r="ERH24"/>
      <c r="ERI24"/>
      <c r="ERJ24"/>
      <c r="ERK24"/>
      <c r="ERL24"/>
      <c r="ERM24"/>
      <c r="ERN24"/>
      <c r="ERO24"/>
      <c r="ERP24"/>
      <c r="ERQ24"/>
      <c r="ERR24"/>
      <c r="ERS24"/>
      <c r="ERT24"/>
      <c r="ERU24"/>
      <c r="ERV24"/>
      <c r="ERW24"/>
      <c r="ERX24"/>
      <c r="ERY24"/>
      <c r="ERZ24"/>
      <c r="ESA24"/>
      <c r="ESB24"/>
      <c r="ESC24"/>
      <c r="ESD24"/>
      <c r="ESE24"/>
      <c r="ESF24"/>
      <c r="ESG24"/>
      <c r="ESH24"/>
      <c r="ESI24"/>
      <c r="ESJ24"/>
      <c r="ESK24"/>
      <c r="ESL24"/>
      <c r="ESM24"/>
      <c r="ESN24"/>
      <c r="ESO24"/>
      <c r="ESP24"/>
      <c r="ESQ24"/>
      <c r="ESR24"/>
      <c r="ESS24"/>
      <c r="EST24"/>
      <c r="ESU24"/>
      <c r="ESV24"/>
      <c r="ESW24"/>
      <c r="ESX24"/>
      <c r="ESY24"/>
      <c r="ESZ24"/>
      <c r="ETA24"/>
      <c r="ETB24"/>
      <c r="ETC24"/>
      <c r="ETD24"/>
      <c r="ETE24"/>
      <c r="ETF24"/>
      <c r="ETG24"/>
      <c r="ETH24"/>
      <c r="ETI24"/>
      <c r="ETJ24"/>
      <c r="ETK24"/>
      <c r="ETL24"/>
      <c r="ETM24"/>
      <c r="ETN24"/>
      <c r="ETO24"/>
      <c r="ETP24"/>
      <c r="ETQ24"/>
      <c r="ETR24"/>
      <c r="ETS24"/>
      <c r="ETT24"/>
      <c r="ETU24"/>
      <c r="ETV24"/>
      <c r="ETW24"/>
      <c r="ETX24"/>
      <c r="ETY24"/>
      <c r="ETZ24"/>
      <c r="EUA24"/>
      <c r="EUB24"/>
      <c r="EUC24"/>
      <c r="EUD24"/>
      <c r="EUE24"/>
      <c r="EUF24"/>
      <c r="EUG24"/>
      <c r="EUH24"/>
      <c r="EUI24"/>
      <c r="EUJ24"/>
      <c r="EUK24"/>
      <c r="EUL24"/>
      <c r="EUM24"/>
      <c r="EUN24"/>
      <c r="EUO24"/>
      <c r="EUP24"/>
      <c r="EUQ24"/>
      <c r="EUR24"/>
      <c r="EUS24"/>
      <c r="EUT24"/>
      <c r="EUU24"/>
      <c r="EUV24"/>
      <c r="EUW24"/>
      <c r="EUX24"/>
      <c r="EUY24"/>
      <c r="EUZ24"/>
      <c r="EVA24"/>
      <c r="EVB24"/>
      <c r="EVC24"/>
      <c r="EVD24"/>
      <c r="EVE24"/>
      <c r="EVF24"/>
      <c r="EVG24"/>
      <c r="EVH24"/>
      <c r="EVI24"/>
      <c r="EVJ24"/>
      <c r="EVK24"/>
      <c r="EVL24"/>
      <c r="EVM24"/>
      <c r="EVN24"/>
      <c r="EVO24"/>
      <c r="EVP24"/>
      <c r="EVQ24"/>
      <c r="EVR24"/>
      <c r="EVS24"/>
      <c r="EVT24"/>
      <c r="EVU24"/>
      <c r="EVV24"/>
      <c r="EVW24"/>
      <c r="EVX24"/>
      <c r="EVY24"/>
      <c r="EVZ24"/>
      <c r="EWA24"/>
      <c r="EWB24"/>
      <c r="EWC24"/>
      <c r="EWD24"/>
      <c r="EWE24"/>
      <c r="EWF24"/>
      <c r="EWG24"/>
      <c r="EWH24"/>
      <c r="EWI24"/>
      <c r="EWJ24"/>
      <c r="EWK24"/>
      <c r="EWL24"/>
      <c r="EWM24"/>
      <c r="EWN24"/>
      <c r="EWO24"/>
      <c r="EWP24"/>
      <c r="EWQ24"/>
      <c r="EWR24"/>
      <c r="EWS24"/>
      <c r="EWT24"/>
      <c r="EWU24"/>
      <c r="EWV24"/>
      <c r="EWW24"/>
      <c r="EWX24"/>
      <c r="EWY24"/>
      <c r="EWZ24"/>
      <c r="EXA24"/>
      <c r="EXB24"/>
      <c r="EXC24"/>
      <c r="EXD24"/>
      <c r="EXE24"/>
      <c r="EXF24"/>
      <c r="EXG24"/>
      <c r="EXH24"/>
      <c r="EXI24"/>
      <c r="EXJ24"/>
      <c r="EXK24"/>
      <c r="EXL24"/>
      <c r="EXM24"/>
      <c r="EXN24"/>
      <c r="EXO24"/>
      <c r="EXP24"/>
      <c r="EXQ24"/>
      <c r="EXR24"/>
      <c r="EXS24"/>
      <c r="EXT24"/>
      <c r="EXU24"/>
      <c r="EXV24"/>
      <c r="EXW24"/>
      <c r="EXX24"/>
      <c r="EXY24"/>
      <c r="EXZ24"/>
      <c r="EYA24"/>
      <c r="EYB24"/>
      <c r="EYC24"/>
      <c r="EYD24"/>
      <c r="EYE24"/>
      <c r="EYF24"/>
      <c r="EYG24"/>
      <c r="EYH24"/>
      <c r="EYI24"/>
      <c r="EYJ24"/>
      <c r="EYK24"/>
      <c r="EYL24"/>
      <c r="EYM24"/>
      <c r="EYN24"/>
      <c r="EYO24"/>
      <c r="EYP24"/>
      <c r="EYQ24"/>
      <c r="EYR24"/>
      <c r="EYS24"/>
      <c r="EYT24"/>
      <c r="EYU24"/>
      <c r="EYV24"/>
      <c r="EYW24"/>
      <c r="EYX24"/>
      <c r="EYY24"/>
      <c r="EYZ24"/>
      <c r="EZA24"/>
      <c r="EZB24"/>
      <c r="EZC24"/>
      <c r="EZD24"/>
      <c r="EZE24"/>
      <c r="EZF24"/>
      <c r="EZG24"/>
      <c r="EZH24"/>
      <c r="EZI24"/>
      <c r="EZJ24"/>
      <c r="EZK24"/>
      <c r="EZL24"/>
      <c r="EZM24"/>
      <c r="EZN24"/>
      <c r="EZO24"/>
      <c r="EZP24"/>
      <c r="EZQ24"/>
      <c r="EZR24"/>
      <c r="EZS24"/>
      <c r="EZT24"/>
      <c r="EZU24"/>
      <c r="EZV24"/>
      <c r="EZW24"/>
      <c r="EZX24"/>
      <c r="EZY24"/>
      <c r="EZZ24"/>
      <c r="FAA24"/>
      <c r="FAB24"/>
      <c r="FAC24"/>
      <c r="FAD24"/>
      <c r="FAE24"/>
      <c r="FAF24"/>
      <c r="FAG24"/>
      <c r="FAH24"/>
      <c r="FAI24"/>
      <c r="FAJ24"/>
      <c r="FAK24"/>
      <c r="FAL24"/>
      <c r="FAM24"/>
      <c r="FAN24"/>
      <c r="FAO24"/>
      <c r="FAP24"/>
      <c r="FAQ24"/>
      <c r="FAR24"/>
      <c r="FAS24"/>
      <c r="FAT24"/>
      <c r="FAU24"/>
      <c r="FAV24"/>
      <c r="FAW24"/>
      <c r="FAX24"/>
      <c r="FAY24"/>
      <c r="FAZ24"/>
      <c r="FBA24"/>
      <c r="FBB24"/>
      <c r="FBC24"/>
      <c r="FBD24"/>
      <c r="FBE24"/>
      <c r="FBF24"/>
      <c r="FBG24"/>
      <c r="FBH24"/>
      <c r="FBI24"/>
      <c r="FBJ24"/>
      <c r="FBK24"/>
      <c r="FBL24"/>
      <c r="FBM24"/>
      <c r="FBN24"/>
      <c r="FBO24"/>
      <c r="FBP24"/>
      <c r="FBQ24"/>
      <c r="FBR24"/>
      <c r="FBS24"/>
      <c r="FBT24"/>
      <c r="FBU24"/>
      <c r="FBV24"/>
      <c r="FBW24"/>
      <c r="FBX24"/>
      <c r="FBY24"/>
      <c r="FBZ24"/>
      <c r="FCA24"/>
      <c r="FCB24"/>
      <c r="FCC24"/>
      <c r="FCD24"/>
      <c r="FCE24"/>
      <c r="FCF24"/>
      <c r="FCG24"/>
      <c r="FCH24"/>
      <c r="FCI24"/>
      <c r="FCJ24"/>
      <c r="FCK24"/>
      <c r="FCL24"/>
      <c r="FCM24"/>
      <c r="FCN24"/>
      <c r="FCO24"/>
      <c r="FCP24"/>
      <c r="FCQ24"/>
      <c r="FCR24"/>
      <c r="FCS24"/>
      <c r="FCT24"/>
      <c r="FCU24"/>
      <c r="FCV24"/>
      <c r="FCW24"/>
      <c r="FCX24"/>
      <c r="FCY24"/>
      <c r="FCZ24"/>
      <c r="FDA24"/>
      <c r="FDB24"/>
      <c r="FDC24"/>
      <c r="FDD24"/>
      <c r="FDE24"/>
      <c r="FDF24"/>
      <c r="FDG24"/>
      <c r="FDH24"/>
      <c r="FDI24"/>
      <c r="FDJ24"/>
      <c r="FDK24"/>
      <c r="FDL24"/>
      <c r="FDM24"/>
      <c r="FDN24"/>
      <c r="FDO24"/>
      <c r="FDP24"/>
      <c r="FDQ24"/>
      <c r="FDR24"/>
      <c r="FDS24"/>
      <c r="FDT24"/>
      <c r="FDU24"/>
      <c r="FDV24"/>
      <c r="FDW24"/>
      <c r="FDX24"/>
      <c r="FDY24"/>
      <c r="FDZ24"/>
      <c r="FEA24"/>
      <c r="FEB24"/>
      <c r="FEC24"/>
      <c r="FED24"/>
      <c r="FEE24"/>
      <c r="FEF24"/>
      <c r="FEG24"/>
      <c r="FEH24"/>
      <c r="FEI24"/>
      <c r="FEJ24"/>
      <c r="FEK24"/>
      <c r="FEL24"/>
      <c r="FEM24"/>
      <c r="FEN24"/>
      <c r="FEO24"/>
      <c r="FEP24"/>
      <c r="FEQ24"/>
      <c r="FER24"/>
      <c r="FES24"/>
      <c r="FET24"/>
      <c r="FEU24"/>
      <c r="FEV24"/>
      <c r="FEW24"/>
      <c r="FEX24"/>
      <c r="FEY24"/>
      <c r="FEZ24"/>
      <c r="FFA24"/>
      <c r="FFB24"/>
      <c r="FFC24"/>
      <c r="FFD24"/>
      <c r="FFE24"/>
      <c r="FFF24"/>
      <c r="FFG24"/>
      <c r="FFH24"/>
      <c r="FFI24"/>
      <c r="FFJ24"/>
      <c r="FFK24"/>
      <c r="FFL24"/>
      <c r="FFM24"/>
      <c r="FFN24"/>
      <c r="FFO24"/>
      <c r="FFP24"/>
      <c r="FFQ24"/>
      <c r="FFR24"/>
      <c r="FFS24"/>
      <c r="FFT24"/>
      <c r="FFU24"/>
      <c r="FFV24"/>
      <c r="FFW24"/>
      <c r="FFX24"/>
      <c r="FFY24"/>
      <c r="FFZ24"/>
      <c r="FGA24"/>
      <c r="FGB24"/>
      <c r="FGC24"/>
      <c r="FGD24"/>
      <c r="FGE24"/>
      <c r="FGF24"/>
      <c r="FGG24"/>
      <c r="FGH24"/>
      <c r="FGI24"/>
      <c r="FGJ24"/>
      <c r="FGK24"/>
      <c r="FGL24"/>
      <c r="FGM24"/>
      <c r="FGN24"/>
      <c r="FGO24"/>
      <c r="FGP24"/>
      <c r="FGQ24"/>
      <c r="FGR24"/>
      <c r="FGS24"/>
      <c r="FGT24"/>
      <c r="FGU24"/>
      <c r="FGV24"/>
      <c r="FGW24"/>
      <c r="FGX24"/>
      <c r="FGY24"/>
      <c r="FGZ24"/>
      <c r="FHA24"/>
      <c r="FHB24"/>
      <c r="FHC24"/>
      <c r="FHD24"/>
      <c r="FHE24"/>
      <c r="FHF24"/>
      <c r="FHG24"/>
      <c r="FHH24"/>
      <c r="FHI24"/>
      <c r="FHJ24"/>
      <c r="FHK24"/>
      <c r="FHL24"/>
      <c r="FHM24"/>
      <c r="FHN24"/>
      <c r="FHO24"/>
      <c r="FHP24"/>
      <c r="FHQ24"/>
      <c r="FHR24"/>
      <c r="FHS24"/>
      <c r="FHT24"/>
      <c r="FHU24"/>
      <c r="FHV24"/>
      <c r="FHW24"/>
      <c r="FHX24"/>
      <c r="FHY24"/>
      <c r="FHZ24"/>
      <c r="FIA24"/>
      <c r="FIB24"/>
      <c r="FIC24"/>
      <c r="FID24"/>
      <c r="FIE24"/>
      <c r="FIF24"/>
      <c r="FIG24"/>
      <c r="FIH24"/>
      <c r="FII24"/>
      <c r="FIJ24"/>
      <c r="FIK24"/>
      <c r="FIL24"/>
      <c r="FIM24"/>
      <c r="FIN24"/>
      <c r="FIO24"/>
      <c r="FIP24"/>
      <c r="FIQ24"/>
      <c r="FIR24"/>
      <c r="FIS24"/>
      <c r="FIT24"/>
      <c r="FIU24"/>
      <c r="FIV24"/>
      <c r="FIW24"/>
      <c r="FIX24"/>
      <c r="FIY24"/>
      <c r="FIZ24"/>
      <c r="FJA24"/>
      <c r="FJB24"/>
      <c r="FJC24"/>
      <c r="FJD24"/>
      <c r="FJE24"/>
      <c r="FJF24"/>
      <c r="FJG24"/>
      <c r="FJH24"/>
      <c r="FJI24"/>
      <c r="FJJ24"/>
      <c r="FJK24"/>
      <c r="FJL24"/>
      <c r="FJM24"/>
      <c r="FJN24"/>
      <c r="FJO24"/>
      <c r="FJP24"/>
      <c r="FJQ24"/>
      <c r="FJR24"/>
      <c r="FJS24"/>
      <c r="FJT24"/>
      <c r="FJU24"/>
      <c r="FJV24"/>
      <c r="FJW24"/>
      <c r="FJX24"/>
      <c r="FJY24"/>
      <c r="FJZ24"/>
      <c r="FKA24"/>
      <c r="FKB24"/>
      <c r="FKC24"/>
      <c r="FKD24"/>
      <c r="FKE24"/>
      <c r="FKF24"/>
      <c r="FKG24"/>
      <c r="FKH24"/>
      <c r="FKI24"/>
      <c r="FKJ24"/>
      <c r="FKK24"/>
      <c r="FKL24"/>
      <c r="FKM24"/>
      <c r="FKN24"/>
      <c r="FKO24"/>
      <c r="FKP24"/>
      <c r="FKQ24"/>
      <c r="FKR24"/>
      <c r="FKS24"/>
      <c r="FKT24"/>
      <c r="FKU24"/>
      <c r="FKV24"/>
      <c r="FKW24"/>
      <c r="FKX24"/>
      <c r="FKY24"/>
      <c r="FKZ24"/>
      <c r="FLA24"/>
      <c r="FLB24"/>
      <c r="FLC24"/>
      <c r="FLD24"/>
      <c r="FLE24"/>
      <c r="FLF24"/>
      <c r="FLG24"/>
      <c r="FLH24"/>
      <c r="FLI24"/>
      <c r="FLJ24"/>
      <c r="FLK24"/>
      <c r="FLL24"/>
      <c r="FLM24"/>
      <c r="FLN24"/>
      <c r="FLO24"/>
      <c r="FLP24"/>
      <c r="FLQ24"/>
      <c r="FLR24"/>
      <c r="FLS24"/>
      <c r="FLT24"/>
      <c r="FLU24"/>
      <c r="FLV24"/>
      <c r="FLW24"/>
      <c r="FLX24"/>
      <c r="FLY24"/>
      <c r="FLZ24"/>
      <c r="FMA24"/>
      <c r="FMB24"/>
      <c r="FMC24"/>
      <c r="FMD24"/>
      <c r="FME24"/>
      <c r="FMF24"/>
      <c r="FMG24"/>
      <c r="FMH24"/>
      <c r="FMI24"/>
      <c r="FMJ24"/>
      <c r="FMK24"/>
      <c r="FML24"/>
      <c r="FMM24"/>
      <c r="FMN24"/>
      <c r="FMO24"/>
      <c r="FMP24"/>
      <c r="FMQ24"/>
      <c r="FMR24"/>
      <c r="FMS24"/>
      <c r="FMT24"/>
      <c r="FMU24"/>
      <c r="FMV24"/>
      <c r="FMW24"/>
      <c r="FMX24"/>
      <c r="FMY24"/>
      <c r="FMZ24"/>
      <c r="FNA24"/>
      <c r="FNB24"/>
      <c r="FNC24"/>
      <c r="FND24"/>
      <c r="FNE24"/>
      <c r="FNF24"/>
      <c r="FNG24"/>
      <c r="FNH24"/>
      <c r="FNI24"/>
      <c r="FNJ24"/>
      <c r="FNK24"/>
      <c r="FNL24"/>
      <c r="FNM24"/>
      <c r="FNN24"/>
      <c r="FNO24"/>
      <c r="FNP24"/>
      <c r="FNQ24"/>
      <c r="FNR24"/>
      <c r="FNS24"/>
      <c r="FNT24"/>
      <c r="FNU24"/>
      <c r="FNV24"/>
      <c r="FNW24"/>
      <c r="FNX24"/>
      <c r="FNY24"/>
      <c r="FNZ24"/>
      <c r="FOA24"/>
      <c r="FOB24"/>
      <c r="FOC24"/>
      <c r="FOD24"/>
      <c r="FOE24"/>
      <c r="FOF24"/>
      <c r="FOG24"/>
      <c r="FOH24"/>
      <c r="FOI24"/>
      <c r="FOJ24"/>
      <c r="FOK24"/>
      <c r="FOL24"/>
      <c r="FOM24"/>
      <c r="FON24"/>
      <c r="FOO24"/>
      <c r="FOP24"/>
      <c r="FOQ24"/>
      <c r="FOR24"/>
      <c r="FOS24"/>
      <c r="FOT24"/>
      <c r="FOU24"/>
      <c r="FOV24"/>
      <c r="FOW24"/>
      <c r="FOX24"/>
      <c r="FOY24"/>
      <c r="FOZ24"/>
      <c r="FPA24"/>
      <c r="FPB24"/>
      <c r="FPC24"/>
      <c r="FPD24"/>
      <c r="FPE24"/>
      <c r="FPF24"/>
      <c r="FPG24"/>
      <c r="FPH24"/>
      <c r="FPI24"/>
      <c r="FPJ24"/>
      <c r="FPK24"/>
      <c r="FPL24"/>
      <c r="FPM24"/>
      <c r="FPN24"/>
      <c r="FPO24"/>
      <c r="FPP24"/>
      <c r="FPQ24"/>
      <c r="FPR24"/>
      <c r="FPS24"/>
      <c r="FPT24"/>
      <c r="FPU24"/>
      <c r="FPV24"/>
      <c r="FPW24"/>
      <c r="FPX24"/>
      <c r="FPY24"/>
      <c r="FPZ24"/>
      <c r="FQA24"/>
      <c r="FQB24"/>
      <c r="FQC24"/>
      <c r="FQD24"/>
      <c r="FQE24"/>
      <c r="FQF24"/>
      <c r="FQG24"/>
      <c r="FQH24"/>
      <c r="FQI24"/>
      <c r="FQJ24"/>
      <c r="FQK24"/>
      <c r="FQL24"/>
      <c r="FQM24"/>
      <c r="FQN24"/>
      <c r="FQO24"/>
      <c r="FQP24"/>
      <c r="FQQ24"/>
      <c r="FQR24"/>
      <c r="FQS24"/>
      <c r="FQT24"/>
      <c r="FQU24"/>
      <c r="FQV24"/>
      <c r="FQW24"/>
      <c r="FQX24"/>
      <c r="FQY24"/>
      <c r="FQZ24"/>
      <c r="FRA24"/>
      <c r="FRB24"/>
      <c r="FRC24"/>
      <c r="FRD24"/>
      <c r="FRE24"/>
      <c r="FRF24"/>
      <c r="FRG24"/>
      <c r="FRH24"/>
      <c r="FRI24"/>
      <c r="FRJ24"/>
      <c r="FRK24"/>
      <c r="FRL24"/>
      <c r="FRM24"/>
      <c r="FRN24"/>
      <c r="FRO24"/>
      <c r="FRP24"/>
      <c r="FRQ24"/>
      <c r="FRR24"/>
      <c r="FRS24"/>
      <c r="FRT24"/>
      <c r="FRU24"/>
      <c r="FRV24"/>
      <c r="FRW24"/>
      <c r="FRX24"/>
      <c r="FRY24"/>
      <c r="FRZ24"/>
      <c r="FSA24"/>
      <c r="FSB24"/>
      <c r="FSC24"/>
      <c r="FSD24"/>
      <c r="FSE24"/>
      <c r="FSF24"/>
      <c r="FSG24"/>
      <c r="FSH24"/>
      <c r="FSI24"/>
      <c r="FSJ24"/>
      <c r="FSK24"/>
      <c r="FSL24"/>
      <c r="FSM24"/>
      <c r="FSN24"/>
      <c r="FSO24"/>
      <c r="FSP24"/>
      <c r="FSQ24"/>
      <c r="FSR24"/>
      <c r="FSS24"/>
      <c r="FST24"/>
      <c r="FSU24"/>
      <c r="FSV24"/>
      <c r="FSW24"/>
      <c r="FSX24"/>
      <c r="FSY24"/>
      <c r="FSZ24"/>
      <c r="FTA24"/>
      <c r="FTB24"/>
      <c r="FTC24"/>
      <c r="FTD24"/>
      <c r="FTE24"/>
      <c r="FTF24"/>
      <c r="FTG24"/>
      <c r="FTH24"/>
      <c r="FTI24"/>
      <c r="FTJ24"/>
      <c r="FTK24"/>
      <c r="FTL24"/>
      <c r="FTM24"/>
      <c r="FTN24"/>
      <c r="FTO24"/>
      <c r="FTP24"/>
      <c r="FTQ24"/>
      <c r="FTR24"/>
      <c r="FTS24"/>
      <c r="FTT24"/>
      <c r="FTU24"/>
      <c r="FTV24"/>
      <c r="FTW24"/>
      <c r="FTX24"/>
      <c r="FTY24"/>
      <c r="FTZ24"/>
      <c r="FUA24"/>
      <c r="FUB24"/>
      <c r="FUC24"/>
      <c r="FUD24"/>
      <c r="FUE24"/>
      <c r="FUF24"/>
      <c r="FUG24"/>
      <c r="FUH24"/>
      <c r="FUI24"/>
      <c r="FUJ24"/>
      <c r="FUK24"/>
      <c r="FUL24"/>
      <c r="FUM24"/>
      <c r="FUN24"/>
      <c r="FUO24"/>
      <c r="FUP24"/>
      <c r="FUQ24"/>
      <c r="FUR24"/>
      <c r="FUS24"/>
      <c r="FUT24"/>
      <c r="FUU24"/>
      <c r="FUV24"/>
      <c r="FUW24"/>
      <c r="FUX24"/>
      <c r="FUY24"/>
      <c r="FUZ24"/>
      <c r="FVA24"/>
      <c r="FVB24"/>
      <c r="FVC24"/>
      <c r="FVD24"/>
      <c r="FVE24"/>
      <c r="FVF24"/>
      <c r="FVG24"/>
      <c r="FVH24"/>
      <c r="FVI24"/>
      <c r="FVJ24"/>
      <c r="FVK24"/>
      <c r="FVL24"/>
      <c r="FVM24"/>
      <c r="FVN24"/>
      <c r="FVO24"/>
      <c r="FVP24"/>
      <c r="FVQ24"/>
      <c r="FVR24"/>
      <c r="FVS24"/>
      <c r="FVT24"/>
      <c r="FVU24"/>
      <c r="FVV24"/>
      <c r="FVW24"/>
      <c r="FVX24"/>
      <c r="FVY24"/>
      <c r="FVZ24"/>
      <c r="FWA24"/>
      <c r="FWB24"/>
      <c r="FWC24"/>
      <c r="FWD24"/>
      <c r="FWE24"/>
      <c r="FWF24"/>
      <c r="FWG24"/>
      <c r="FWH24"/>
      <c r="FWI24"/>
      <c r="FWJ24"/>
      <c r="FWK24"/>
      <c r="FWL24"/>
      <c r="FWM24"/>
      <c r="FWN24"/>
      <c r="FWO24"/>
      <c r="FWP24"/>
      <c r="FWQ24"/>
      <c r="FWR24"/>
      <c r="FWS24"/>
      <c r="FWT24"/>
      <c r="FWU24"/>
      <c r="FWV24"/>
      <c r="FWW24"/>
      <c r="FWX24"/>
      <c r="FWY24"/>
      <c r="FWZ24"/>
      <c r="FXA24"/>
      <c r="FXB24"/>
      <c r="FXC24"/>
      <c r="FXD24"/>
      <c r="FXE24"/>
      <c r="FXF24"/>
      <c r="FXG24"/>
      <c r="FXH24"/>
      <c r="FXI24"/>
      <c r="FXJ24"/>
      <c r="FXK24"/>
      <c r="FXL24"/>
      <c r="FXM24"/>
      <c r="FXN24"/>
      <c r="FXO24"/>
      <c r="FXP24"/>
      <c r="FXQ24"/>
      <c r="FXR24"/>
      <c r="FXS24"/>
      <c r="FXT24"/>
      <c r="FXU24"/>
      <c r="FXV24"/>
      <c r="FXW24"/>
      <c r="FXX24"/>
      <c r="FXY24"/>
      <c r="FXZ24"/>
      <c r="FYA24"/>
      <c r="FYB24"/>
      <c r="FYC24"/>
      <c r="FYD24"/>
      <c r="FYE24"/>
      <c r="FYF24"/>
      <c r="FYG24"/>
      <c r="FYH24"/>
      <c r="FYI24"/>
      <c r="FYJ24"/>
      <c r="FYK24"/>
      <c r="FYL24"/>
      <c r="FYM24"/>
      <c r="FYN24"/>
      <c r="FYO24"/>
      <c r="FYP24"/>
      <c r="FYQ24"/>
      <c r="FYR24"/>
      <c r="FYS24"/>
      <c r="FYT24"/>
      <c r="FYU24"/>
      <c r="FYV24"/>
      <c r="FYW24"/>
      <c r="FYX24"/>
      <c r="FYY24"/>
      <c r="FYZ24"/>
      <c r="FZA24"/>
      <c r="FZB24"/>
      <c r="FZC24"/>
      <c r="FZD24"/>
      <c r="FZE24"/>
      <c r="FZF24"/>
      <c r="FZG24"/>
      <c r="FZH24"/>
      <c r="FZI24"/>
      <c r="FZJ24"/>
      <c r="FZK24"/>
      <c r="FZL24"/>
      <c r="FZM24"/>
      <c r="FZN24"/>
      <c r="FZO24"/>
      <c r="FZP24"/>
      <c r="FZQ24"/>
      <c r="FZR24"/>
      <c r="FZS24"/>
      <c r="FZT24"/>
      <c r="FZU24"/>
      <c r="FZV24"/>
      <c r="FZW24"/>
      <c r="FZX24"/>
      <c r="FZY24"/>
      <c r="FZZ24"/>
      <c r="GAA24"/>
      <c r="GAB24"/>
      <c r="GAC24"/>
      <c r="GAD24"/>
      <c r="GAE24"/>
      <c r="GAF24"/>
      <c r="GAG24"/>
      <c r="GAH24"/>
      <c r="GAI24"/>
      <c r="GAJ24"/>
      <c r="GAK24"/>
      <c r="GAL24"/>
      <c r="GAM24"/>
      <c r="GAN24"/>
      <c r="GAO24"/>
      <c r="GAP24"/>
      <c r="GAQ24"/>
      <c r="GAR24"/>
      <c r="GAS24"/>
      <c r="GAT24"/>
      <c r="GAU24"/>
      <c r="GAV24"/>
      <c r="GAW24"/>
      <c r="GAX24"/>
      <c r="GAY24"/>
      <c r="GAZ24"/>
      <c r="GBA24"/>
      <c r="GBB24"/>
      <c r="GBC24"/>
      <c r="GBD24"/>
      <c r="GBE24"/>
      <c r="GBF24"/>
      <c r="GBG24"/>
      <c r="GBH24"/>
      <c r="GBI24"/>
      <c r="GBJ24"/>
      <c r="GBK24"/>
      <c r="GBL24"/>
      <c r="GBM24"/>
      <c r="GBN24"/>
      <c r="GBO24"/>
      <c r="GBP24"/>
      <c r="GBQ24"/>
      <c r="GBR24"/>
      <c r="GBS24"/>
      <c r="GBT24"/>
      <c r="GBU24"/>
      <c r="GBV24"/>
      <c r="GBW24"/>
      <c r="GBX24"/>
      <c r="GBY24"/>
      <c r="GBZ24"/>
      <c r="GCA24"/>
      <c r="GCB24"/>
      <c r="GCC24"/>
      <c r="GCD24"/>
      <c r="GCE24"/>
      <c r="GCF24"/>
      <c r="GCG24"/>
      <c r="GCH24"/>
      <c r="GCI24"/>
      <c r="GCJ24"/>
      <c r="GCK24"/>
      <c r="GCL24"/>
      <c r="GCM24"/>
      <c r="GCN24"/>
      <c r="GCO24"/>
      <c r="GCP24"/>
      <c r="GCQ24"/>
      <c r="GCR24"/>
      <c r="GCS24"/>
      <c r="GCT24"/>
      <c r="GCU24"/>
      <c r="GCV24"/>
      <c r="GCW24"/>
      <c r="GCX24"/>
      <c r="GCY24"/>
      <c r="GCZ24"/>
      <c r="GDA24"/>
      <c r="GDB24"/>
      <c r="GDC24"/>
      <c r="GDD24"/>
      <c r="GDE24"/>
      <c r="GDF24"/>
      <c r="GDG24"/>
      <c r="GDH24"/>
      <c r="GDI24"/>
      <c r="GDJ24"/>
      <c r="GDK24"/>
      <c r="GDL24"/>
      <c r="GDM24"/>
      <c r="GDN24"/>
      <c r="GDO24"/>
      <c r="GDP24"/>
      <c r="GDQ24"/>
      <c r="GDR24"/>
      <c r="GDS24"/>
      <c r="GDT24"/>
      <c r="GDU24"/>
      <c r="GDV24"/>
      <c r="GDW24"/>
      <c r="GDX24"/>
      <c r="GDY24"/>
      <c r="GDZ24"/>
      <c r="GEA24"/>
      <c r="GEB24"/>
      <c r="GEC24"/>
      <c r="GED24"/>
      <c r="GEE24"/>
      <c r="GEF24"/>
      <c r="GEG24"/>
      <c r="GEH24"/>
      <c r="GEI24"/>
      <c r="GEJ24"/>
      <c r="GEK24"/>
      <c r="GEL24"/>
      <c r="GEM24"/>
      <c r="GEN24"/>
      <c r="GEO24"/>
      <c r="GEP24"/>
      <c r="GEQ24"/>
      <c r="GER24"/>
      <c r="GES24"/>
      <c r="GET24"/>
      <c r="GEU24"/>
      <c r="GEV24"/>
      <c r="GEW24"/>
      <c r="GEX24"/>
      <c r="GEY24"/>
      <c r="GEZ24"/>
      <c r="GFA24"/>
      <c r="GFB24"/>
      <c r="GFC24"/>
      <c r="GFD24"/>
      <c r="GFE24"/>
      <c r="GFF24"/>
      <c r="GFG24"/>
      <c r="GFH24"/>
      <c r="GFI24"/>
      <c r="GFJ24"/>
      <c r="GFK24"/>
      <c r="GFL24"/>
      <c r="GFM24"/>
      <c r="GFN24"/>
      <c r="GFO24"/>
      <c r="GFP24"/>
      <c r="GFQ24"/>
      <c r="GFR24"/>
      <c r="GFS24"/>
      <c r="GFT24"/>
      <c r="GFU24"/>
      <c r="GFV24"/>
      <c r="GFW24"/>
      <c r="GFX24"/>
      <c r="GFY24"/>
      <c r="GFZ24"/>
      <c r="GGA24"/>
      <c r="GGB24"/>
      <c r="GGC24"/>
      <c r="GGD24"/>
      <c r="GGE24"/>
      <c r="GGF24"/>
      <c r="GGG24"/>
      <c r="GGH24"/>
      <c r="GGI24"/>
      <c r="GGJ24"/>
      <c r="GGK24"/>
      <c r="GGL24"/>
      <c r="GGM24"/>
      <c r="GGN24"/>
      <c r="GGO24"/>
      <c r="GGP24"/>
      <c r="GGQ24"/>
      <c r="GGR24"/>
      <c r="GGS24"/>
      <c r="GGT24"/>
      <c r="GGU24"/>
      <c r="GGV24"/>
      <c r="GGW24"/>
      <c r="GGX24"/>
      <c r="GGY24"/>
      <c r="GGZ24"/>
      <c r="GHA24"/>
      <c r="GHB24"/>
      <c r="GHC24"/>
      <c r="GHD24"/>
      <c r="GHE24"/>
      <c r="GHF24"/>
      <c r="GHG24"/>
      <c r="GHH24"/>
      <c r="GHI24"/>
      <c r="GHJ24"/>
      <c r="GHK24"/>
      <c r="GHL24"/>
      <c r="GHM24"/>
      <c r="GHN24"/>
      <c r="GHO24"/>
      <c r="GHP24"/>
      <c r="GHQ24"/>
      <c r="GHR24"/>
      <c r="GHS24"/>
      <c r="GHT24"/>
      <c r="GHU24"/>
      <c r="GHV24"/>
      <c r="GHW24"/>
      <c r="GHX24"/>
      <c r="GHY24"/>
      <c r="GHZ24"/>
      <c r="GIA24"/>
      <c r="GIB24"/>
      <c r="GIC24"/>
      <c r="GID24"/>
      <c r="GIE24"/>
      <c r="GIF24"/>
      <c r="GIG24"/>
      <c r="GIH24"/>
      <c r="GII24"/>
      <c r="GIJ24"/>
      <c r="GIK24"/>
      <c r="GIL24"/>
      <c r="GIM24"/>
      <c r="GIN24"/>
      <c r="GIO24"/>
      <c r="GIP24"/>
      <c r="GIQ24"/>
      <c r="GIR24"/>
      <c r="GIS24"/>
      <c r="GIT24"/>
      <c r="GIU24"/>
      <c r="GIV24"/>
      <c r="GIW24"/>
      <c r="GIX24"/>
      <c r="GIY24"/>
      <c r="GIZ24"/>
      <c r="GJA24"/>
      <c r="GJB24"/>
      <c r="GJC24"/>
      <c r="GJD24"/>
      <c r="GJE24"/>
      <c r="GJF24"/>
      <c r="GJG24"/>
      <c r="GJH24"/>
      <c r="GJI24"/>
      <c r="GJJ24"/>
      <c r="GJK24"/>
      <c r="GJL24"/>
      <c r="GJM24"/>
      <c r="GJN24"/>
      <c r="GJO24"/>
      <c r="GJP24"/>
      <c r="GJQ24"/>
      <c r="GJR24"/>
      <c r="GJS24"/>
      <c r="GJT24"/>
      <c r="GJU24"/>
      <c r="GJV24"/>
      <c r="GJW24"/>
      <c r="GJX24"/>
      <c r="GJY24"/>
      <c r="GJZ24"/>
      <c r="GKA24"/>
      <c r="GKB24"/>
      <c r="GKC24"/>
      <c r="GKD24"/>
      <c r="GKE24"/>
      <c r="GKF24"/>
      <c r="GKG24"/>
      <c r="GKH24"/>
      <c r="GKI24"/>
      <c r="GKJ24"/>
      <c r="GKK24"/>
      <c r="GKL24"/>
      <c r="GKM24"/>
      <c r="GKN24"/>
      <c r="GKO24"/>
      <c r="GKP24"/>
      <c r="GKQ24"/>
      <c r="GKR24"/>
      <c r="GKS24"/>
      <c r="GKT24"/>
      <c r="GKU24"/>
      <c r="GKV24"/>
      <c r="GKW24"/>
      <c r="GKX24"/>
      <c r="GKY24"/>
      <c r="GKZ24"/>
      <c r="GLA24"/>
      <c r="GLB24"/>
      <c r="GLC24"/>
      <c r="GLD24"/>
      <c r="GLE24"/>
      <c r="GLF24"/>
      <c r="GLG24"/>
      <c r="GLH24"/>
      <c r="GLI24"/>
      <c r="GLJ24"/>
      <c r="GLK24"/>
      <c r="GLL24"/>
      <c r="GLM24"/>
      <c r="GLN24"/>
      <c r="GLO24"/>
      <c r="GLP24"/>
      <c r="GLQ24"/>
      <c r="GLR24"/>
      <c r="GLS24"/>
      <c r="GLT24"/>
      <c r="GLU24"/>
      <c r="GLV24"/>
      <c r="GLW24"/>
      <c r="GLX24"/>
      <c r="GLY24"/>
      <c r="GLZ24"/>
      <c r="GMA24"/>
      <c r="GMB24"/>
      <c r="GMC24"/>
      <c r="GMD24"/>
      <c r="GME24"/>
      <c r="GMF24"/>
      <c r="GMG24"/>
      <c r="GMH24"/>
      <c r="GMI24"/>
      <c r="GMJ24"/>
      <c r="GMK24"/>
      <c r="GML24"/>
      <c r="GMM24"/>
      <c r="GMN24"/>
      <c r="GMO24"/>
      <c r="GMP24"/>
      <c r="GMQ24"/>
      <c r="GMR24"/>
      <c r="GMS24"/>
      <c r="GMT24"/>
      <c r="GMU24"/>
      <c r="GMV24"/>
      <c r="GMW24"/>
      <c r="GMX24"/>
      <c r="GMY24"/>
      <c r="GMZ24"/>
      <c r="GNA24"/>
      <c r="GNB24"/>
      <c r="GNC24"/>
      <c r="GND24"/>
      <c r="GNE24"/>
      <c r="GNF24"/>
      <c r="GNG24"/>
      <c r="GNH24"/>
      <c r="GNI24"/>
      <c r="GNJ24"/>
      <c r="GNK24"/>
      <c r="GNL24"/>
      <c r="GNM24"/>
      <c r="GNN24"/>
      <c r="GNO24"/>
      <c r="GNP24"/>
      <c r="GNQ24"/>
      <c r="GNR24"/>
      <c r="GNS24"/>
      <c r="GNT24"/>
      <c r="GNU24"/>
      <c r="GNV24"/>
      <c r="GNW24"/>
      <c r="GNX24"/>
      <c r="GNY24"/>
      <c r="GNZ24"/>
      <c r="GOA24"/>
      <c r="GOB24"/>
      <c r="GOC24"/>
      <c r="GOD24"/>
      <c r="GOE24"/>
      <c r="GOF24"/>
      <c r="GOG24"/>
      <c r="GOH24"/>
      <c r="GOI24"/>
      <c r="GOJ24"/>
      <c r="GOK24"/>
      <c r="GOL24"/>
      <c r="GOM24"/>
      <c r="GON24"/>
      <c r="GOO24"/>
      <c r="GOP24"/>
      <c r="GOQ24"/>
      <c r="GOR24"/>
      <c r="GOS24"/>
      <c r="GOT24"/>
      <c r="GOU24"/>
      <c r="GOV24"/>
      <c r="GOW24"/>
      <c r="GOX24"/>
      <c r="GOY24"/>
      <c r="GOZ24"/>
      <c r="GPA24"/>
      <c r="GPB24"/>
      <c r="GPC24"/>
      <c r="GPD24"/>
      <c r="GPE24"/>
      <c r="GPF24"/>
      <c r="GPG24"/>
      <c r="GPH24"/>
      <c r="GPI24"/>
      <c r="GPJ24"/>
      <c r="GPK24"/>
      <c r="GPL24"/>
      <c r="GPM24"/>
      <c r="GPN24"/>
      <c r="GPO24"/>
      <c r="GPP24"/>
      <c r="GPQ24"/>
      <c r="GPR24"/>
      <c r="GPS24"/>
      <c r="GPT24"/>
      <c r="GPU24"/>
      <c r="GPV24"/>
      <c r="GPW24"/>
      <c r="GPX24"/>
      <c r="GPY24"/>
      <c r="GPZ24"/>
      <c r="GQA24"/>
      <c r="GQB24"/>
      <c r="GQC24"/>
      <c r="GQD24"/>
      <c r="GQE24"/>
      <c r="GQF24"/>
      <c r="GQG24"/>
      <c r="GQH24"/>
      <c r="GQI24"/>
      <c r="GQJ24"/>
      <c r="GQK24"/>
      <c r="GQL24"/>
      <c r="GQM24"/>
      <c r="GQN24"/>
      <c r="GQO24"/>
      <c r="GQP24"/>
      <c r="GQQ24"/>
      <c r="GQR24"/>
      <c r="GQS24"/>
      <c r="GQT24"/>
      <c r="GQU24"/>
      <c r="GQV24"/>
      <c r="GQW24"/>
      <c r="GQX24"/>
      <c r="GQY24"/>
      <c r="GQZ24"/>
      <c r="GRA24"/>
      <c r="GRB24"/>
      <c r="GRC24"/>
      <c r="GRD24"/>
      <c r="GRE24"/>
      <c r="GRF24"/>
      <c r="GRG24"/>
      <c r="GRH24"/>
      <c r="GRI24"/>
      <c r="GRJ24"/>
      <c r="GRK24"/>
      <c r="GRL24"/>
      <c r="GRM24"/>
      <c r="GRN24"/>
      <c r="GRO24"/>
      <c r="GRP24"/>
      <c r="GRQ24"/>
      <c r="GRR24"/>
      <c r="GRS24"/>
      <c r="GRT24"/>
      <c r="GRU24"/>
      <c r="GRV24"/>
      <c r="GRW24"/>
      <c r="GRX24"/>
      <c r="GRY24"/>
      <c r="GRZ24"/>
      <c r="GSA24"/>
      <c r="GSB24"/>
      <c r="GSC24"/>
      <c r="GSD24"/>
      <c r="GSE24"/>
      <c r="GSF24"/>
      <c r="GSG24"/>
      <c r="GSH24"/>
      <c r="GSI24"/>
      <c r="GSJ24"/>
      <c r="GSK24"/>
      <c r="GSL24"/>
      <c r="GSM24"/>
      <c r="GSN24"/>
      <c r="GSO24"/>
      <c r="GSP24"/>
      <c r="GSQ24"/>
      <c r="GSR24"/>
      <c r="GSS24"/>
      <c r="GST24"/>
      <c r="GSU24"/>
      <c r="GSV24"/>
      <c r="GSW24"/>
      <c r="GSX24"/>
      <c r="GSY24"/>
      <c r="GSZ24"/>
      <c r="GTA24"/>
      <c r="GTB24"/>
      <c r="GTC24"/>
      <c r="GTD24"/>
      <c r="GTE24"/>
      <c r="GTF24"/>
      <c r="GTG24"/>
      <c r="GTH24"/>
      <c r="GTI24"/>
      <c r="GTJ24"/>
      <c r="GTK24"/>
      <c r="GTL24"/>
      <c r="GTM24"/>
      <c r="GTN24"/>
      <c r="GTO24"/>
      <c r="GTP24"/>
      <c r="GTQ24"/>
      <c r="GTR24"/>
      <c r="GTS24"/>
      <c r="GTT24"/>
      <c r="GTU24"/>
      <c r="GTV24"/>
      <c r="GTW24"/>
      <c r="GTX24"/>
      <c r="GTY24"/>
      <c r="GTZ24"/>
      <c r="GUA24"/>
      <c r="GUB24"/>
      <c r="GUC24"/>
      <c r="GUD24"/>
      <c r="GUE24"/>
      <c r="GUF24"/>
      <c r="GUG24"/>
      <c r="GUH24"/>
      <c r="GUI24"/>
      <c r="GUJ24"/>
      <c r="GUK24"/>
      <c r="GUL24"/>
      <c r="GUM24"/>
      <c r="GUN24"/>
      <c r="GUO24"/>
      <c r="GUP24"/>
      <c r="GUQ24"/>
      <c r="GUR24"/>
      <c r="GUS24"/>
      <c r="GUT24"/>
      <c r="GUU24"/>
      <c r="GUV24"/>
      <c r="GUW24"/>
      <c r="GUX24"/>
      <c r="GUY24"/>
      <c r="GUZ24"/>
      <c r="GVA24"/>
      <c r="GVB24"/>
      <c r="GVC24"/>
      <c r="GVD24"/>
      <c r="GVE24"/>
      <c r="GVF24"/>
      <c r="GVG24"/>
      <c r="GVH24"/>
      <c r="GVI24"/>
      <c r="GVJ24"/>
      <c r="GVK24"/>
      <c r="GVL24"/>
      <c r="GVM24"/>
      <c r="GVN24"/>
      <c r="GVO24"/>
      <c r="GVP24"/>
      <c r="GVQ24"/>
      <c r="GVR24"/>
      <c r="GVS24"/>
      <c r="GVT24"/>
      <c r="GVU24"/>
      <c r="GVV24"/>
      <c r="GVW24"/>
      <c r="GVX24"/>
      <c r="GVY24"/>
      <c r="GVZ24"/>
      <c r="GWA24"/>
      <c r="GWB24"/>
      <c r="GWC24"/>
      <c r="GWD24"/>
      <c r="GWE24"/>
      <c r="GWF24"/>
      <c r="GWG24"/>
      <c r="GWH24"/>
      <c r="GWI24"/>
      <c r="GWJ24"/>
      <c r="GWK24"/>
      <c r="GWL24"/>
      <c r="GWM24"/>
      <c r="GWN24"/>
      <c r="GWO24"/>
      <c r="GWP24"/>
      <c r="GWQ24"/>
      <c r="GWR24"/>
      <c r="GWS24"/>
      <c r="GWT24"/>
      <c r="GWU24"/>
      <c r="GWV24"/>
      <c r="GWW24"/>
      <c r="GWX24"/>
      <c r="GWY24"/>
      <c r="GWZ24"/>
      <c r="GXA24"/>
      <c r="GXB24"/>
      <c r="GXC24"/>
      <c r="GXD24"/>
      <c r="GXE24"/>
      <c r="GXF24"/>
      <c r="GXG24"/>
      <c r="GXH24"/>
      <c r="GXI24"/>
      <c r="GXJ24"/>
      <c r="GXK24"/>
      <c r="GXL24"/>
      <c r="GXM24"/>
      <c r="GXN24"/>
      <c r="GXO24"/>
      <c r="GXP24"/>
      <c r="GXQ24"/>
      <c r="GXR24"/>
      <c r="GXS24"/>
      <c r="GXT24"/>
      <c r="GXU24"/>
      <c r="GXV24"/>
      <c r="GXW24"/>
      <c r="GXX24"/>
      <c r="GXY24"/>
      <c r="GXZ24"/>
      <c r="GYA24"/>
      <c r="GYB24"/>
      <c r="GYC24"/>
      <c r="GYD24"/>
      <c r="GYE24"/>
      <c r="GYF24"/>
      <c r="GYG24"/>
      <c r="GYH24"/>
      <c r="GYI24"/>
      <c r="GYJ24"/>
      <c r="GYK24"/>
      <c r="GYL24"/>
      <c r="GYM24"/>
      <c r="GYN24"/>
      <c r="GYO24"/>
      <c r="GYP24"/>
      <c r="GYQ24"/>
      <c r="GYR24"/>
      <c r="GYS24"/>
      <c r="GYT24"/>
      <c r="GYU24"/>
      <c r="GYV24"/>
      <c r="GYW24"/>
      <c r="GYX24"/>
      <c r="GYY24"/>
      <c r="GYZ24"/>
      <c r="GZA24"/>
      <c r="GZB24"/>
      <c r="GZC24"/>
      <c r="GZD24"/>
      <c r="GZE24"/>
      <c r="GZF24"/>
      <c r="GZG24"/>
      <c r="GZH24"/>
      <c r="GZI24"/>
      <c r="GZJ24"/>
      <c r="GZK24"/>
      <c r="GZL24"/>
      <c r="GZM24"/>
      <c r="GZN24"/>
      <c r="GZO24"/>
      <c r="GZP24"/>
      <c r="GZQ24"/>
      <c r="GZR24"/>
      <c r="GZS24"/>
      <c r="GZT24"/>
      <c r="GZU24"/>
      <c r="GZV24"/>
      <c r="GZW24"/>
      <c r="GZX24"/>
      <c r="GZY24"/>
      <c r="GZZ24"/>
      <c r="HAA24"/>
      <c r="HAB24"/>
      <c r="HAC24"/>
      <c r="HAD24"/>
      <c r="HAE24"/>
      <c r="HAF24"/>
      <c r="HAG24"/>
      <c r="HAH24"/>
      <c r="HAI24"/>
      <c r="HAJ24"/>
      <c r="HAK24"/>
      <c r="HAL24"/>
      <c r="HAM24"/>
      <c r="HAN24"/>
      <c r="HAO24"/>
      <c r="HAP24"/>
      <c r="HAQ24"/>
      <c r="HAR24"/>
      <c r="HAS24"/>
      <c r="HAT24"/>
      <c r="HAU24"/>
      <c r="HAV24"/>
      <c r="HAW24"/>
      <c r="HAX24"/>
      <c r="HAY24"/>
      <c r="HAZ24"/>
      <c r="HBA24"/>
      <c r="HBB24"/>
      <c r="HBC24"/>
      <c r="HBD24"/>
      <c r="HBE24"/>
      <c r="HBF24"/>
      <c r="HBG24"/>
      <c r="HBH24"/>
      <c r="HBI24"/>
      <c r="HBJ24"/>
      <c r="HBK24"/>
      <c r="HBL24"/>
      <c r="HBM24"/>
      <c r="HBN24"/>
      <c r="HBO24"/>
      <c r="HBP24"/>
      <c r="HBQ24"/>
      <c r="HBR24"/>
      <c r="HBS24"/>
      <c r="HBT24"/>
      <c r="HBU24"/>
      <c r="HBV24"/>
      <c r="HBW24"/>
      <c r="HBX24"/>
      <c r="HBY24"/>
      <c r="HBZ24"/>
      <c r="HCA24"/>
      <c r="HCB24"/>
      <c r="HCC24"/>
      <c r="HCD24"/>
      <c r="HCE24"/>
      <c r="HCF24"/>
      <c r="HCG24"/>
      <c r="HCH24"/>
      <c r="HCI24"/>
      <c r="HCJ24"/>
      <c r="HCK24"/>
      <c r="HCL24"/>
      <c r="HCM24"/>
      <c r="HCN24"/>
      <c r="HCO24"/>
      <c r="HCP24"/>
      <c r="HCQ24"/>
      <c r="HCR24"/>
      <c r="HCS24"/>
      <c r="HCT24"/>
      <c r="HCU24"/>
      <c r="HCV24"/>
      <c r="HCW24"/>
      <c r="HCX24"/>
      <c r="HCY24"/>
      <c r="HCZ24"/>
      <c r="HDA24"/>
      <c r="HDB24"/>
      <c r="HDC24"/>
      <c r="HDD24"/>
      <c r="HDE24"/>
      <c r="HDF24"/>
      <c r="HDG24"/>
      <c r="HDH24"/>
      <c r="HDI24"/>
      <c r="HDJ24"/>
      <c r="HDK24"/>
      <c r="HDL24"/>
      <c r="HDM24"/>
      <c r="HDN24"/>
      <c r="HDO24"/>
      <c r="HDP24"/>
      <c r="HDQ24"/>
      <c r="HDR24"/>
      <c r="HDS24"/>
      <c r="HDT24"/>
      <c r="HDU24"/>
      <c r="HDV24"/>
      <c r="HDW24"/>
      <c r="HDX24"/>
      <c r="HDY24"/>
      <c r="HDZ24"/>
      <c r="HEA24"/>
      <c r="HEB24"/>
      <c r="HEC24"/>
      <c r="HED24"/>
      <c r="HEE24"/>
      <c r="HEF24"/>
      <c r="HEG24"/>
      <c r="HEH24"/>
      <c r="HEI24"/>
      <c r="HEJ24"/>
      <c r="HEK24"/>
      <c r="HEL24"/>
      <c r="HEM24"/>
      <c r="HEN24"/>
      <c r="HEO24"/>
      <c r="HEP24"/>
      <c r="HEQ24"/>
      <c r="HER24"/>
      <c r="HES24"/>
      <c r="HET24"/>
      <c r="HEU24"/>
      <c r="HEV24"/>
      <c r="HEW24"/>
      <c r="HEX24"/>
      <c r="HEY24"/>
      <c r="HEZ24"/>
      <c r="HFA24"/>
      <c r="HFB24"/>
      <c r="HFC24"/>
      <c r="HFD24"/>
      <c r="HFE24"/>
      <c r="HFF24"/>
      <c r="HFG24"/>
      <c r="HFH24"/>
      <c r="HFI24"/>
      <c r="HFJ24"/>
      <c r="HFK24"/>
      <c r="HFL24"/>
      <c r="HFM24"/>
      <c r="HFN24"/>
      <c r="HFO24"/>
      <c r="HFP24"/>
      <c r="HFQ24"/>
      <c r="HFR24"/>
      <c r="HFS24"/>
      <c r="HFT24"/>
      <c r="HFU24"/>
      <c r="HFV24"/>
      <c r="HFW24"/>
      <c r="HFX24"/>
      <c r="HFY24"/>
      <c r="HFZ24"/>
      <c r="HGA24"/>
      <c r="HGB24"/>
      <c r="HGC24"/>
      <c r="HGD24"/>
      <c r="HGE24"/>
      <c r="HGF24"/>
      <c r="HGG24"/>
      <c r="HGH24"/>
      <c r="HGI24"/>
      <c r="HGJ24"/>
      <c r="HGK24"/>
      <c r="HGL24"/>
      <c r="HGM24"/>
      <c r="HGN24"/>
      <c r="HGO24"/>
      <c r="HGP24"/>
      <c r="HGQ24"/>
      <c r="HGR24"/>
      <c r="HGS24"/>
      <c r="HGT24"/>
      <c r="HGU24"/>
      <c r="HGV24"/>
      <c r="HGW24"/>
      <c r="HGX24"/>
      <c r="HGY24"/>
      <c r="HGZ24"/>
      <c r="HHA24"/>
      <c r="HHB24"/>
      <c r="HHC24"/>
      <c r="HHD24"/>
      <c r="HHE24"/>
      <c r="HHF24"/>
      <c r="HHG24"/>
      <c r="HHH24"/>
      <c r="HHI24"/>
      <c r="HHJ24"/>
      <c r="HHK24"/>
      <c r="HHL24"/>
      <c r="HHM24"/>
      <c r="HHN24"/>
      <c r="HHO24"/>
      <c r="HHP24"/>
      <c r="HHQ24"/>
      <c r="HHR24"/>
      <c r="HHS24"/>
      <c r="HHT24"/>
      <c r="HHU24"/>
      <c r="HHV24"/>
      <c r="HHW24"/>
      <c r="HHX24"/>
      <c r="HHY24"/>
      <c r="HHZ24"/>
      <c r="HIA24"/>
      <c r="HIB24"/>
      <c r="HIC24"/>
      <c r="HID24"/>
      <c r="HIE24"/>
      <c r="HIF24"/>
      <c r="HIG24"/>
      <c r="HIH24"/>
      <c r="HII24"/>
      <c r="HIJ24"/>
      <c r="HIK24"/>
      <c r="HIL24"/>
      <c r="HIM24"/>
      <c r="HIN24"/>
      <c r="HIO24"/>
      <c r="HIP24"/>
      <c r="HIQ24"/>
      <c r="HIR24"/>
      <c r="HIS24"/>
      <c r="HIT24"/>
      <c r="HIU24"/>
      <c r="HIV24"/>
      <c r="HIW24"/>
      <c r="HIX24"/>
      <c r="HIY24"/>
      <c r="HIZ24"/>
      <c r="HJA24"/>
      <c r="HJB24"/>
      <c r="HJC24"/>
      <c r="HJD24"/>
      <c r="HJE24"/>
      <c r="HJF24"/>
      <c r="HJG24"/>
      <c r="HJH24"/>
      <c r="HJI24"/>
      <c r="HJJ24"/>
      <c r="HJK24"/>
      <c r="HJL24"/>
      <c r="HJM24"/>
      <c r="HJN24"/>
      <c r="HJO24"/>
      <c r="HJP24"/>
      <c r="HJQ24"/>
      <c r="HJR24"/>
      <c r="HJS24"/>
      <c r="HJT24"/>
      <c r="HJU24"/>
      <c r="HJV24"/>
      <c r="HJW24"/>
      <c r="HJX24"/>
      <c r="HJY24"/>
      <c r="HJZ24"/>
      <c r="HKA24"/>
      <c r="HKB24"/>
      <c r="HKC24"/>
      <c r="HKD24"/>
      <c r="HKE24"/>
      <c r="HKF24"/>
      <c r="HKG24"/>
      <c r="HKH24"/>
      <c r="HKI24"/>
      <c r="HKJ24"/>
      <c r="HKK24"/>
      <c r="HKL24"/>
      <c r="HKM24"/>
      <c r="HKN24"/>
      <c r="HKO24"/>
      <c r="HKP24"/>
      <c r="HKQ24"/>
      <c r="HKR24"/>
      <c r="HKS24"/>
      <c r="HKT24"/>
      <c r="HKU24"/>
      <c r="HKV24"/>
      <c r="HKW24"/>
      <c r="HKX24"/>
      <c r="HKY24"/>
      <c r="HKZ24"/>
      <c r="HLA24"/>
      <c r="HLB24"/>
      <c r="HLC24"/>
      <c r="HLD24"/>
      <c r="HLE24"/>
      <c r="HLF24"/>
      <c r="HLG24"/>
      <c r="HLH24"/>
      <c r="HLI24"/>
      <c r="HLJ24"/>
      <c r="HLK24"/>
      <c r="HLL24"/>
      <c r="HLM24"/>
      <c r="HLN24"/>
      <c r="HLO24"/>
      <c r="HLP24"/>
      <c r="HLQ24"/>
      <c r="HLR24"/>
      <c r="HLS24"/>
      <c r="HLT24"/>
      <c r="HLU24"/>
      <c r="HLV24"/>
      <c r="HLW24"/>
      <c r="HLX24"/>
      <c r="HLY24"/>
      <c r="HLZ24"/>
      <c r="HMA24"/>
      <c r="HMB24"/>
      <c r="HMC24"/>
      <c r="HMD24"/>
      <c r="HME24"/>
      <c r="HMF24"/>
      <c r="HMG24"/>
      <c r="HMH24"/>
      <c r="HMI24"/>
      <c r="HMJ24"/>
      <c r="HMK24"/>
      <c r="HML24"/>
      <c r="HMM24"/>
      <c r="HMN24"/>
      <c r="HMO24"/>
      <c r="HMP24"/>
      <c r="HMQ24"/>
      <c r="HMR24"/>
      <c r="HMS24"/>
      <c r="HMT24"/>
      <c r="HMU24"/>
      <c r="HMV24"/>
      <c r="HMW24"/>
      <c r="HMX24"/>
      <c r="HMY24"/>
      <c r="HMZ24"/>
      <c r="HNA24"/>
      <c r="HNB24"/>
      <c r="HNC24"/>
      <c r="HND24"/>
      <c r="HNE24"/>
      <c r="HNF24"/>
      <c r="HNG24"/>
      <c r="HNH24"/>
      <c r="HNI24"/>
      <c r="HNJ24"/>
      <c r="HNK24"/>
      <c r="HNL24"/>
      <c r="HNM24"/>
      <c r="HNN24"/>
      <c r="HNO24"/>
      <c r="HNP24"/>
      <c r="HNQ24"/>
      <c r="HNR24"/>
      <c r="HNS24"/>
      <c r="HNT24"/>
      <c r="HNU24"/>
      <c r="HNV24"/>
      <c r="HNW24"/>
      <c r="HNX24"/>
      <c r="HNY24"/>
      <c r="HNZ24"/>
      <c r="HOA24"/>
      <c r="HOB24"/>
      <c r="HOC24"/>
      <c r="HOD24"/>
      <c r="HOE24"/>
      <c r="HOF24"/>
      <c r="HOG24"/>
      <c r="HOH24"/>
      <c r="HOI24"/>
      <c r="HOJ24"/>
      <c r="HOK24"/>
      <c r="HOL24"/>
      <c r="HOM24"/>
      <c r="HON24"/>
      <c r="HOO24"/>
      <c r="HOP24"/>
      <c r="HOQ24"/>
      <c r="HOR24"/>
      <c r="HOS24"/>
      <c r="HOT24"/>
      <c r="HOU24"/>
      <c r="HOV24"/>
      <c r="HOW24"/>
      <c r="HOX24"/>
      <c r="HOY24"/>
      <c r="HOZ24"/>
      <c r="HPA24"/>
      <c r="HPB24"/>
      <c r="HPC24"/>
      <c r="HPD24"/>
      <c r="HPE24"/>
      <c r="HPF24"/>
      <c r="HPG24"/>
      <c r="HPH24"/>
      <c r="HPI24"/>
      <c r="HPJ24"/>
      <c r="HPK24"/>
      <c r="HPL24"/>
      <c r="HPM24"/>
      <c r="HPN24"/>
      <c r="HPO24"/>
      <c r="HPP24"/>
      <c r="HPQ24"/>
      <c r="HPR24"/>
      <c r="HPS24"/>
      <c r="HPT24"/>
      <c r="HPU24"/>
      <c r="HPV24"/>
      <c r="HPW24"/>
      <c r="HPX24"/>
      <c r="HPY24"/>
      <c r="HPZ24"/>
      <c r="HQA24"/>
      <c r="HQB24"/>
      <c r="HQC24"/>
      <c r="HQD24"/>
      <c r="HQE24"/>
      <c r="HQF24"/>
      <c r="HQG24"/>
      <c r="HQH24"/>
      <c r="HQI24"/>
      <c r="HQJ24"/>
      <c r="HQK24"/>
      <c r="HQL24"/>
      <c r="HQM24"/>
      <c r="HQN24"/>
      <c r="HQO24"/>
      <c r="HQP24"/>
      <c r="HQQ24"/>
      <c r="HQR24"/>
      <c r="HQS24"/>
      <c r="HQT24"/>
      <c r="HQU24"/>
      <c r="HQV24"/>
      <c r="HQW24"/>
      <c r="HQX24"/>
      <c r="HQY24"/>
      <c r="HQZ24"/>
      <c r="HRA24"/>
      <c r="HRB24"/>
      <c r="HRC24"/>
      <c r="HRD24"/>
      <c r="HRE24"/>
      <c r="HRF24"/>
      <c r="HRG24"/>
      <c r="HRH24"/>
      <c r="HRI24"/>
      <c r="HRJ24"/>
      <c r="HRK24"/>
      <c r="HRL24"/>
      <c r="HRM24"/>
      <c r="HRN24"/>
      <c r="HRO24"/>
      <c r="HRP24"/>
      <c r="HRQ24"/>
      <c r="HRR24"/>
      <c r="HRS24"/>
      <c r="HRT24"/>
      <c r="HRU24"/>
      <c r="HRV24"/>
      <c r="HRW24"/>
      <c r="HRX24"/>
      <c r="HRY24"/>
      <c r="HRZ24"/>
      <c r="HSA24"/>
      <c r="HSB24"/>
      <c r="HSC24"/>
      <c r="HSD24"/>
      <c r="HSE24"/>
      <c r="HSF24"/>
      <c r="HSG24"/>
      <c r="HSH24"/>
      <c r="HSI24"/>
      <c r="HSJ24"/>
      <c r="HSK24"/>
      <c r="HSL24"/>
      <c r="HSM24"/>
      <c r="HSN24"/>
      <c r="HSO24"/>
      <c r="HSP24"/>
      <c r="HSQ24"/>
      <c r="HSR24"/>
      <c r="HSS24"/>
      <c r="HST24"/>
      <c r="HSU24"/>
      <c r="HSV24"/>
      <c r="HSW24"/>
      <c r="HSX24"/>
      <c r="HSY24"/>
      <c r="HSZ24"/>
      <c r="HTA24"/>
      <c r="HTB24"/>
      <c r="HTC24"/>
      <c r="HTD24"/>
      <c r="HTE24"/>
      <c r="HTF24"/>
      <c r="HTG24"/>
      <c r="HTH24"/>
      <c r="HTI24"/>
      <c r="HTJ24"/>
      <c r="HTK24"/>
      <c r="HTL24"/>
      <c r="HTM24"/>
      <c r="HTN24"/>
      <c r="HTO24"/>
      <c r="HTP24"/>
      <c r="HTQ24"/>
      <c r="HTR24"/>
      <c r="HTS24"/>
      <c r="HTT24"/>
      <c r="HTU24"/>
      <c r="HTV24"/>
      <c r="HTW24"/>
      <c r="HTX24"/>
      <c r="HTY24"/>
      <c r="HTZ24"/>
      <c r="HUA24"/>
      <c r="HUB24"/>
      <c r="HUC24"/>
      <c r="HUD24"/>
      <c r="HUE24"/>
      <c r="HUF24"/>
      <c r="HUG24"/>
      <c r="HUH24"/>
      <c r="HUI24"/>
      <c r="HUJ24"/>
      <c r="HUK24"/>
      <c r="HUL24"/>
      <c r="HUM24"/>
      <c r="HUN24"/>
      <c r="HUO24"/>
      <c r="HUP24"/>
      <c r="HUQ24"/>
      <c r="HUR24"/>
      <c r="HUS24"/>
      <c r="HUT24"/>
      <c r="HUU24"/>
      <c r="HUV24"/>
      <c r="HUW24"/>
      <c r="HUX24"/>
      <c r="HUY24"/>
      <c r="HUZ24"/>
      <c r="HVA24"/>
      <c r="HVB24"/>
      <c r="HVC24"/>
      <c r="HVD24"/>
      <c r="HVE24"/>
      <c r="HVF24"/>
      <c r="HVG24"/>
      <c r="HVH24"/>
      <c r="HVI24"/>
      <c r="HVJ24"/>
      <c r="HVK24"/>
      <c r="HVL24"/>
      <c r="HVM24"/>
      <c r="HVN24"/>
      <c r="HVO24"/>
      <c r="HVP24"/>
      <c r="HVQ24"/>
      <c r="HVR24"/>
      <c r="HVS24"/>
      <c r="HVT24"/>
      <c r="HVU24"/>
      <c r="HVV24"/>
      <c r="HVW24"/>
      <c r="HVX24"/>
      <c r="HVY24"/>
      <c r="HVZ24"/>
      <c r="HWA24"/>
      <c r="HWB24"/>
      <c r="HWC24"/>
      <c r="HWD24"/>
      <c r="HWE24"/>
      <c r="HWF24"/>
      <c r="HWG24"/>
      <c r="HWH24"/>
      <c r="HWI24"/>
      <c r="HWJ24"/>
      <c r="HWK24"/>
      <c r="HWL24"/>
      <c r="HWM24"/>
      <c r="HWN24"/>
      <c r="HWO24"/>
      <c r="HWP24"/>
      <c r="HWQ24"/>
      <c r="HWR24"/>
      <c r="HWS24"/>
      <c r="HWT24"/>
      <c r="HWU24"/>
      <c r="HWV24"/>
      <c r="HWW24"/>
      <c r="HWX24"/>
      <c r="HWY24"/>
      <c r="HWZ24"/>
      <c r="HXA24"/>
      <c r="HXB24"/>
      <c r="HXC24"/>
      <c r="HXD24"/>
      <c r="HXE24"/>
      <c r="HXF24"/>
      <c r="HXG24"/>
      <c r="HXH24"/>
      <c r="HXI24"/>
      <c r="HXJ24"/>
      <c r="HXK24"/>
      <c r="HXL24"/>
      <c r="HXM24"/>
      <c r="HXN24"/>
      <c r="HXO24"/>
      <c r="HXP24"/>
      <c r="HXQ24"/>
      <c r="HXR24"/>
      <c r="HXS24"/>
      <c r="HXT24"/>
      <c r="HXU24"/>
      <c r="HXV24"/>
      <c r="HXW24"/>
      <c r="HXX24"/>
      <c r="HXY24"/>
      <c r="HXZ24"/>
      <c r="HYA24"/>
      <c r="HYB24"/>
      <c r="HYC24"/>
      <c r="HYD24"/>
      <c r="HYE24"/>
      <c r="HYF24"/>
      <c r="HYG24"/>
      <c r="HYH24"/>
      <c r="HYI24"/>
      <c r="HYJ24"/>
      <c r="HYK24"/>
      <c r="HYL24"/>
      <c r="HYM24"/>
      <c r="HYN24"/>
      <c r="HYO24"/>
      <c r="HYP24"/>
      <c r="HYQ24"/>
      <c r="HYR24"/>
      <c r="HYS24"/>
      <c r="HYT24"/>
      <c r="HYU24"/>
      <c r="HYV24"/>
      <c r="HYW24"/>
      <c r="HYX24"/>
      <c r="HYY24"/>
      <c r="HYZ24"/>
      <c r="HZA24"/>
      <c r="HZB24"/>
      <c r="HZC24"/>
      <c r="HZD24"/>
      <c r="HZE24"/>
      <c r="HZF24"/>
      <c r="HZG24"/>
      <c r="HZH24"/>
      <c r="HZI24"/>
      <c r="HZJ24"/>
      <c r="HZK24"/>
      <c r="HZL24"/>
      <c r="HZM24"/>
      <c r="HZN24"/>
      <c r="HZO24"/>
      <c r="HZP24"/>
      <c r="HZQ24"/>
      <c r="HZR24"/>
      <c r="HZS24"/>
      <c r="HZT24"/>
      <c r="HZU24"/>
      <c r="HZV24"/>
      <c r="HZW24"/>
      <c r="HZX24"/>
      <c r="HZY24"/>
      <c r="HZZ24"/>
      <c r="IAA24"/>
      <c r="IAB24"/>
      <c r="IAC24"/>
      <c r="IAD24"/>
      <c r="IAE24"/>
      <c r="IAF24"/>
      <c r="IAG24"/>
      <c r="IAH24"/>
      <c r="IAI24"/>
      <c r="IAJ24"/>
      <c r="IAK24"/>
      <c r="IAL24"/>
      <c r="IAM24"/>
      <c r="IAN24"/>
      <c r="IAO24"/>
      <c r="IAP24"/>
      <c r="IAQ24"/>
      <c r="IAR24"/>
      <c r="IAS24"/>
      <c r="IAT24"/>
      <c r="IAU24"/>
      <c r="IAV24"/>
      <c r="IAW24"/>
      <c r="IAX24"/>
      <c r="IAY24"/>
      <c r="IAZ24"/>
      <c r="IBA24"/>
      <c r="IBB24"/>
      <c r="IBC24"/>
      <c r="IBD24"/>
      <c r="IBE24"/>
      <c r="IBF24"/>
      <c r="IBG24"/>
      <c r="IBH24"/>
      <c r="IBI24"/>
      <c r="IBJ24"/>
      <c r="IBK24"/>
      <c r="IBL24"/>
      <c r="IBM24"/>
      <c r="IBN24"/>
      <c r="IBO24"/>
      <c r="IBP24"/>
      <c r="IBQ24"/>
      <c r="IBR24"/>
      <c r="IBS24"/>
      <c r="IBT24"/>
      <c r="IBU24"/>
      <c r="IBV24"/>
      <c r="IBW24"/>
      <c r="IBX24"/>
      <c r="IBY24"/>
      <c r="IBZ24"/>
      <c r="ICA24"/>
      <c r="ICB24"/>
      <c r="ICC24"/>
      <c r="ICD24"/>
      <c r="ICE24"/>
      <c r="ICF24"/>
      <c r="ICG24"/>
      <c r="ICH24"/>
      <c r="ICI24"/>
      <c r="ICJ24"/>
      <c r="ICK24"/>
      <c r="ICL24"/>
      <c r="ICM24"/>
      <c r="ICN24"/>
      <c r="ICO24"/>
      <c r="ICP24"/>
      <c r="ICQ24"/>
      <c r="ICR24"/>
      <c r="ICS24"/>
      <c r="ICT24"/>
      <c r="ICU24"/>
      <c r="ICV24"/>
      <c r="ICW24"/>
      <c r="ICX24"/>
      <c r="ICY24"/>
      <c r="ICZ24"/>
      <c r="IDA24"/>
      <c r="IDB24"/>
      <c r="IDC24"/>
      <c r="IDD24"/>
      <c r="IDE24"/>
      <c r="IDF24"/>
      <c r="IDG24"/>
      <c r="IDH24"/>
      <c r="IDI24"/>
      <c r="IDJ24"/>
      <c r="IDK24"/>
      <c r="IDL24"/>
      <c r="IDM24"/>
      <c r="IDN24"/>
      <c r="IDO24"/>
      <c r="IDP24"/>
      <c r="IDQ24"/>
      <c r="IDR24"/>
      <c r="IDS24"/>
      <c r="IDT24"/>
      <c r="IDU24"/>
      <c r="IDV24"/>
      <c r="IDW24"/>
      <c r="IDX24"/>
      <c r="IDY24"/>
      <c r="IDZ24"/>
      <c r="IEA24"/>
      <c r="IEB24"/>
      <c r="IEC24"/>
      <c r="IED24"/>
      <c r="IEE24"/>
      <c r="IEF24"/>
      <c r="IEG24"/>
      <c r="IEH24"/>
      <c r="IEI24"/>
      <c r="IEJ24"/>
      <c r="IEK24"/>
      <c r="IEL24"/>
      <c r="IEM24"/>
      <c r="IEN24"/>
      <c r="IEO24"/>
      <c r="IEP24"/>
      <c r="IEQ24"/>
      <c r="IER24"/>
      <c r="IES24"/>
      <c r="IET24"/>
      <c r="IEU24"/>
      <c r="IEV24"/>
      <c r="IEW24"/>
      <c r="IEX24"/>
      <c r="IEY24"/>
      <c r="IEZ24"/>
      <c r="IFA24"/>
      <c r="IFB24"/>
      <c r="IFC24"/>
      <c r="IFD24"/>
      <c r="IFE24"/>
      <c r="IFF24"/>
      <c r="IFG24"/>
      <c r="IFH24"/>
      <c r="IFI24"/>
      <c r="IFJ24"/>
      <c r="IFK24"/>
      <c r="IFL24"/>
      <c r="IFM24"/>
      <c r="IFN24"/>
      <c r="IFO24"/>
      <c r="IFP24"/>
      <c r="IFQ24"/>
      <c r="IFR24"/>
      <c r="IFS24"/>
      <c r="IFT24"/>
      <c r="IFU24"/>
      <c r="IFV24"/>
      <c r="IFW24"/>
      <c r="IFX24"/>
      <c r="IFY24"/>
      <c r="IFZ24"/>
      <c r="IGA24"/>
      <c r="IGB24"/>
      <c r="IGC24"/>
      <c r="IGD24"/>
      <c r="IGE24"/>
      <c r="IGF24"/>
      <c r="IGG24"/>
      <c r="IGH24"/>
      <c r="IGI24"/>
      <c r="IGJ24"/>
      <c r="IGK24"/>
      <c r="IGL24"/>
      <c r="IGM24"/>
      <c r="IGN24"/>
      <c r="IGO24"/>
      <c r="IGP24"/>
      <c r="IGQ24"/>
      <c r="IGR24"/>
      <c r="IGS24"/>
      <c r="IGT24"/>
      <c r="IGU24"/>
      <c r="IGV24"/>
      <c r="IGW24"/>
      <c r="IGX24"/>
      <c r="IGY24"/>
      <c r="IGZ24"/>
      <c r="IHA24"/>
      <c r="IHB24"/>
      <c r="IHC24"/>
      <c r="IHD24"/>
      <c r="IHE24"/>
      <c r="IHF24"/>
      <c r="IHG24"/>
      <c r="IHH24"/>
      <c r="IHI24"/>
      <c r="IHJ24"/>
      <c r="IHK24"/>
      <c r="IHL24"/>
      <c r="IHM24"/>
      <c r="IHN24"/>
      <c r="IHO24"/>
      <c r="IHP24"/>
      <c r="IHQ24"/>
      <c r="IHR24"/>
      <c r="IHS24"/>
      <c r="IHT24"/>
      <c r="IHU24"/>
      <c r="IHV24"/>
      <c r="IHW24"/>
      <c r="IHX24"/>
      <c r="IHY24"/>
      <c r="IHZ24"/>
      <c r="IIA24"/>
      <c r="IIB24"/>
      <c r="IIC24"/>
      <c r="IID24"/>
      <c r="IIE24"/>
      <c r="IIF24"/>
      <c r="IIG24"/>
      <c r="IIH24"/>
      <c r="III24"/>
      <c r="IIJ24"/>
      <c r="IIK24"/>
      <c r="IIL24"/>
      <c r="IIM24"/>
      <c r="IIN24"/>
      <c r="IIO24"/>
      <c r="IIP24"/>
      <c r="IIQ24"/>
      <c r="IIR24"/>
      <c r="IIS24"/>
      <c r="IIT24"/>
      <c r="IIU24"/>
      <c r="IIV24"/>
      <c r="IIW24"/>
      <c r="IIX24"/>
      <c r="IIY24"/>
      <c r="IIZ24"/>
      <c r="IJA24"/>
      <c r="IJB24"/>
      <c r="IJC24"/>
      <c r="IJD24"/>
      <c r="IJE24"/>
      <c r="IJF24"/>
      <c r="IJG24"/>
      <c r="IJH24"/>
      <c r="IJI24"/>
      <c r="IJJ24"/>
      <c r="IJK24"/>
      <c r="IJL24"/>
      <c r="IJM24"/>
      <c r="IJN24"/>
      <c r="IJO24"/>
      <c r="IJP24"/>
      <c r="IJQ24"/>
      <c r="IJR24"/>
      <c r="IJS24"/>
      <c r="IJT24"/>
      <c r="IJU24"/>
      <c r="IJV24"/>
      <c r="IJW24"/>
      <c r="IJX24"/>
      <c r="IJY24"/>
      <c r="IJZ24"/>
      <c r="IKA24"/>
      <c r="IKB24"/>
      <c r="IKC24"/>
      <c r="IKD24"/>
      <c r="IKE24"/>
      <c r="IKF24"/>
      <c r="IKG24"/>
      <c r="IKH24"/>
      <c r="IKI24"/>
      <c r="IKJ24"/>
      <c r="IKK24"/>
      <c r="IKL24"/>
      <c r="IKM24"/>
      <c r="IKN24"/>
      <c r="IKO24"/>
      <c r="IKP24"/>
      <c r="IKQ24"/>
      <c r="IKR24"/>
      <c r="IKS24"/>
      <c r="IKT24"/>
      <c r="IKU24"/>
      <c r="IKV24"/>
      <c r="IKW24"/>
      <c r="IKX24"/>
      <c r="IKY24"/>
      <c r="IKZ24"/>
      <c r="ILA24"/>
      <c r="ILB24"/>
      <c r="ILC24"/>
      <c r="ILD24"/>
      <c r="ILE24"/>
      <c r="ILF24"/>
      <c r="ILG24"/>
      <c r="ILH24"/>
      <c r="ILI24"/>
      <c r="ILJ24"/>
      <c r="ILK24"/>
      <c r="ILL24"/>
      <c r="ILM24"/>
      <c r="ILN24"/>
      <c r="ILO24"/>
      <c r="ILP24"/>
      <c r="ILQ24"/>
      <c r="ILR24"/>
      <c r="ILS24"/>
      <c r="ILT24"/>
      <c r="ILU24"/>
      <c r="ILV24"/>
      <c r="ILW24"/>
      <c r="ILX24"/>
      <c r="ILY24"/>
      <c r="ILZ24"/>
      <c r="IMA24"/>
      <c r="IMB24"/>
      <c r="IMC24"/>
      <c r="IMD24"/>
      <c r="IME24"/>
      <c r="IMF24"/>
      <c r="IMG24"/>
      <c r="IMH24"/>
      <c r="IMI24"/>
      <c r="IMJ24"/>
      <c r="IMK24"/>
      <c r="IML24"/>
      <c r="IMM24"/>
      <c r="IMN24"/>
      <c r="IMO24"/>
      <c r="IMP24"/>
      <c r="IMQ24"/>
      <c r="IMR24"/>
      <c r="IMS24"/>
      <c r="IMT24"/>
      <c r="IMU24"/>
      <c r="IMV24"/>
      <c r="IMW24"/>
      <c r="IMX24"/>
      <c r="IMY24"/>
      <c r="IMZ24"/>
      <c r="INA24"/>
      <c r="INB24"/>
      <c r="INC24"/>
      <c r="IND24"/>
      <c r="INE24"/>
      <c r="INF24"/>
      <c r="ING24"/>
      <c r="INH24"/>
      <c r="INI24"/>
      <c r="INJ24"/>
      <c r="INK24"/>
      <c r="INL24"/>
      <c r="INM24"/>
      <c r="INN24"/>
      <c r="INO24"/>
      <c r="INP24"/>
      <c r="INQ24"/>
      <c r="INR24"/>
      <c r="INS24"/>
      <c r="INT24"/>
      <c r="INU24"/>
      <c r="INV24"/>
      <c r="INW24"/>
      <c r="INX24"/>
      <c r="INY24"/>
      <c r="INZ24"/>
      <c r="IOA24"/>
      <c r="IOB24"/>
      <c r="IOC24"/>
      <c r="IOD24"/>
      <c r="IOE24"/>
      <c r="IOF24"/>
      <c r="IOG24"/>
      <c r="IOH24"/>
      <c r="IOI24"/>
      <c r="IOJ24"/>
      <c r="IOK24"/>
      <c r="IOL24"/>
      <c r="IOM24"/>
      <c r="ION24"/>
      <c r="IOO24"/>
      <c r="IOP24"/>
      <c r="IOQ24"/>
      <c r="IOR24"/>
      <c r="IOS24"/>
      <c r="IOT24"/>
      <c r="IOU24"/>
      <c r="IOV24"/>
      <c r="IOW24"/>
      <c r="IOX24"/>
      <c r="IOY24"/>
      <c r="IOZ24"/>
      <c r="IPA24"/>
      <c r="IPB24"/>
      <c r="IPC24"/>
      <c r="IPD24"/>
      <c r="IPE24"/>
      <c r="IPF24"/>
      <c r="IPG24"/>
      <c r="IPH24"/>
      <c r="IPI24"/>
      <c r="IPJ24"/>
      <c r="IPK24"/>
      <c r="IPL24"/>
      <c r="IPM24"/>
      <c r="IPN24"/>
      <c r="IPO24"/>
      <c r="IPP24"/>
      <c r="IPQ24"/>
      <c r="IPR24"/>
      <c r="IPS24"/>
      <c r="IPT24"/>
      <c r="IPU24"/>
      <c r="IPV24"/>
      <c r="IPW24"/>
      <c r="IPX24"/>
      <c r="IPY24"/>
      <c r="IPZ24"/>
      <c r="IQA24"/>
      <c r="IQB24"/>
      <c r="IQC24"/>
      <c r="IQD24"/>
      <c r="IQE24"/>
      <c r="IQF24"/>
      <c r="IQG24"/>
      <c r="IQH24"/>
      <c r="IQI24"/>
      <c r="IQJ24"/>
      <c r="IQK24"/>
      <c r="IQL24"/>
      <c r="IQM24"/>
      <c r="IQN24"/>
      <c r="IQO24"/>
      <c r="IQP24"/>
      <c r="IQQ24"/>
      <c r="IQR24"/>
      <c r="IQS24"/>
      <c r="IQT24"/>
      <c r="IQU24"/>
      <c r="IQV24"/>
      <c r="IQW24"/>
      <c r="IQX24"/>
      <c r="IQY24"/>
      <c r="IQZ24"/>
      <c r="IRA24"/>
      <c r="IRB24"/>
      <c r="IRC24"/>
      <c r="IRD24"/>
      <c r="IRE24"/>
      <c r="IRF24"/>
      <c r="IRG24"/>
      <c r="IRH24"/>
      <c r="IRI24"/>
      <c r="IRJ24"/>
      <c r="IRK24"/>
      <c r="IRL24"/>
      <c r="IRM24"/>
      <c r="IRN24"/>
      <c r="IRO24"/>
      <c r="IRP24"/>
      <c r="IRQ24"/>
      <c r="IRR24"/>
      <c r="IRS24"/>
      <c r="IRT24"/>
      <c r="IRU24"/>
      <c r="IRV24"/>
      <c r="IRW24"/>
      <c r="IRX24"/>
      <c r="IRY24"/>
      <c r="IRZ24"/>
      <c r="ISA24"/>
      <c r="ISB24"/>
      <c r="ISC24"/>
      <c r="ISD24"/>
      <c r="ISE24"/>
      <c r="ISF24"/>
      <c r="ISG24"/>
      <c r="ISH24"/>
      <c r="ISI24"/>
      <c r="ISJ24"/>
      <c r="ISK24"/>
      <c r="ISL24"/>
      <c r="ISM24"/>
      <c r="ISN24"/>
      <c r="ISO24"/>
      <c r="ISP24"/>
      <c r="ISQ24"/>
      <c r="ISR24"/>
      <c r="ISS24"/>
      <c r="IST24"/>
      <c r="ISU24"/>
      <c r="ISV24"/>
      <c r="ISW24"/>
      <c r="ISX24"/>
      <c r="ISY24"/>
      <c r="ISZ24"/>
      <c r="ITA24"/>
      <c r="ITB24"/>
      <c r="ITC24"/>
      <c r="ITD24"/>
      <c r="ITE24"/>
      <c r="ITF24"/>
      <c r="ITG24"/>
      <c r="ITH24"/>
      <c r="ITI24"/>
      <c r="ITJ24"/>
      <c r="ITK24"/>
      <c r="ITL24"/>
      <c r="ITM24"/>
      <c r="ITN24"/>
      <c r="ITO24"/>
      <c r="ITP24"/>
      <c r="ITQ24"/>
      <c r="ITR24"/>
      <c r="ITS24"/>
      <c r="ITT24"/>
      <c r="ITU24"/>
      <c r="ITV24"/>
      <c r="ITW24"/>
      <c r="ITX24"/>
      <c r="ITY24"/>
      <c r="ITZ24"/>
      <c r="IUA24"/>
      <c r="IUB24"/>
      <c r="IUC24"/>
      <c r="IUD24"/>
      <c r="IUE24"/>
      <c r="IUF24"/>
      <c r="IUG24"/>
      <c r="IUH24"/>
      <c r="IUI24"/>
      <c r="IUJ24"/>
      <c r="IUK24"/>
      <c r="IUL24"/>
      <c r="IUM24"/>
      <c r="IUN24"/>
      <c r="IUO24"/>
      <c r="IUP24"/>
      <c r="IUQ24"/>
      <c r="IUR24"/>
      <c r="IUS24"/>
      <c r="IUT24"/>
      <c r="IUU24"/>
      <c r="IUV24"/>
      <c r="IUW24"/>
      <c r="IUX24"/>
      <c r="IUY24"/>
      <c r="IUZ24"/>
      <c r="IVA24"/>
      <c r="IVB24"/>
      <c r="IVC24"/>
      <c r="IVD24"/>
      <c r="IVE24"/>
      <c r="IVF24"/>
      <c r="IVG24"/>
      <c r="IVH24"/>
      <c r="IVI24"/>
      <c r="IVJ24"/>
      <c r="IVK24"/>
      <c r="IVL24"/>
      <c r="IVM24"/>
      <c r="IVN24"/>
      <c r="IVO24"/>
      <c r="IVP24"/>
      <c r="IVQ24"/>
      <c r="IVR24"/>
      <c r="IVS24"/>
      <c r="IVT24"/>
      <c r="IVU24"/>
      <c r="IVV24"/>
      <c r="IVW24"/>
      <c r="IVX24"/>
      <c r="IVY24"/>
      <c r="IVZ24"/>
      <c r="IWA24"/>
      <c r="IWB24"/>
      <c r="IWC24"/>
      <c r="IWD24"/>
      <c r="IWE24"/>
      <c r="IWF24"/>
      <c r="IWG24"/>
      <c r="IWH24"/>
      <c r="IWI24"/>
      <c r="IWJ24"/>
      <c r="IWK24"/>
      <c r="IWL24"/>
      <c r="IWM24"/>
      <c r="IWN24"/>
      <c r="IWO24"/>
      <c r="IWP24"/>
      <c r="IWQ24"/>
      <c r="IWR24"/>
      <c r="IWS24"/>
      <c r="IWT24"/>
      <c r="IWU24"/>
      <c r="IWV24"/>
      <c r="IWW24"/>
      <c r="IWX24"/>
      <c r="IWY24"/>
      <c r="IWZ24"/>
      <c r="IXA24"/>
      <c r="IXB24"/>
      <c r="IXC24"/>
      <c r="IXD24"/>
      <c r="IXE24"/>
      <c r="IXF24"/>
      <c r="IXG24"/>
      <c r="IXH24"/>
      <c r="IXI24"/>
      <c r="IXJ24"/>
      <c r="IXK24"/>
      <c r="IXL24"/>
      <c r="IXM24"/>
      <c r="IXN24"/>
      <c r="IXO24"/>
      <c r="IXP24"/>
      <c r="IXQ24"/>
      <c r="IXR24"/>
      <c r="IXS24"/>
      <c r="IXT24"/>
      <c r="IXU24"/>
      <c r="IXV24"/>
      <c r="IXW24"/>
      <c r="IXX24"/>
      <c r="IXY24"/>
      <c r="IXZ24"/>
      <c r="IYA24"/>
      <c r="IYB24"/>
      <c r="IYC24"/>
      <c r="IYD24"/>
      <c r="IYE24"/>
      <c r="IYF24"/>
      <c r="IYG24"/>
      <c r="IYH24"/>
      <c r="IYI24"/>
      <c r="IYJ24"/>
      <c r="IYK24"/>
      <c r="IYL24"/>
      <c r="IYM24"/>
      <c r="IYN24"/>
      <c r="IYO24"/>
      <c r="IYP24"/>
      <c r="IYQ24"/>
      <c r="IYR24"/>
      <c r="IYS24"/>
      <c r="IYT24"/>
      <c r="IYU24"/>
      <c r="IYV24"/>
      <c r="IYW24"/>
      <c r="IYX24"/>
      <c r="IYY24"/>
      <c r="IYZ24"/>
      <c r="IZA24"/>
      <c r="IZB24"/>
      <c r="IZC24"/>
      <c r="IZD24"/>
      <c r="IZE24"/>
      <c r="IZF24"/>
      <c r="IZG24"/>
      <c r="IZH24"/>
      <c r="IZI24"/>
      <c r="IZJ24"/>
      <c r="IZK24"/>
      <c r="IZL24"/>
      <c r="IZM24"/>
      <c r="IZN24"/>
      <c r="IZO24"/>
      <c r="IZP24"/>
      <c r="IZQ24"/>
      <c r="IZR24"/>
      <c r="IZS24"/>
      <c r="IZT24"/>
      <c r="IZU24"/>
      <c r="IZV24"/>
      <c r="IZW24"/>
      <c r="IZX24"/>
      <c r="IZY24"/>
      <c r="IZZ24"/>
      <c r="JAA24"/>
      <c r="JAB24"/>
      <c r="JAC24"/>
      <c r="JAD24"/>
      <c r="JAE24"/>
      <c r="JAF24"/>
      <c r="JAG24"/>
      <c r="JAH24"/>
      <c r="JAI24"/>
      <c r="JAJ24"/>
      <c r="JAK24"/>
      <c r="JAL24"/>
      <c r="JAM24"/>
      <c r="JAN24"/>
      <c r="JAO24"/>
      <c r="JAP24"/>
      <c r="JAQ24"/>
      <c r="JAR24"/>
      <c r="JAS24"/>
      <c r="JAT24"/>
      <c r="JAU24"/>
      <c r="JAV24"/>
      <c r="JAW24"/>
      <c r="JAX24"/>
      <c r="JAY24"/>
      <c r="JAZ24"/>
      <c r="JBA24"/>
      <c r="JBB24"/>
      <c r="JBC24"/>
      <c r="JBD24"/>
      <c r="JBE24"/>
      <c r="JBF24"/>
      <c r="JBG24"/>
      <c r="JBH24"/>
      <c r="JBI24"/>
      <c r="JBJ24"/>
      <c r="JBK24"/>
      <c r="JBL24"/>
      <c r="JBM24"/>
      <c r="JBN24"/>
      <c r="JBO24"/>
      <c r="JBP24"/>
      <c r="JBQ24"/>
      <c r="JBR24"/>
      <c r="JBS24"/>
      <c r="JBT24"/>
      <c r="JBU24"/>
      <c r="JBV24"/>
      <c r="JBW24"/>
      <c r="JBX24"/>
      <c r="JBY24"/>
      <c r="JBZ24"/>
      <c r="JCA24"/>
      <c r="JCB24"/>
      <c r="JCC24"/>
      <c r="JCD24"/>
      <c r="JCE24"/>
      <c r="JCF24"/>
      <c r="JCG24"/>
      <c r="JCH24"/>
      <c r="JCI24"/>
      <c r="JCJ24"/>
      <c r="JCK24"/>
      <c r="JCL24"/>
      <c r="JCM24"/>
      <c r="JCN24"/>
      <c r="JCO24"/>
      <c r="JCP24"/>
      <c r="JCQ24"/>
      <c r="JCR24"/>
      <c r="JCS24"/>
      <c r="JCT24"/>
      <c r="JCU24"/>
      <c r="JCV24"/>
      <c r="JCW24"/>
      <c r="JCX24"/>
      <c r="JCY24"/>
      <c r="JCZ24"/>
      <c r="JDA24"/>
      <c r="JDB24"/>
      <c r="JDC24"/>
      <c r="JDD24"/>
      <c r="JDE24"/>
      <c r="JDF24"/>
      <c r="JDG24"/>
      <c r="JDH24"/>
      <c r="JDI24"/>
      <c r="JDJ24"/>
      <c r="JDK24"/>
      <c r="JDL24"/>
      <c r="JDM24"/>
      <c r="JDN24"/>
      <c r="JDO24"/>
      <c r="JDP24"/>
      <c r="JDQ24"/>
      <c r="JDR24"/>
      <c r="JDS24"/>
      <c r="JDT24"/>
      <c r="JDU24"/>
      <c r="JDV24"/>
      <c r="JDW24"/>
      <c r="JDX24"/>
      <c r="JDY24"/>
      <c r="JDZ24"/>
      <c r="JEA24"/>
      <c r="JEB24"/>
      <c r="JEC24"/>
      <c r="JED24"/>
      <c r="JEE24"/>
      <c r="JEF24"/>
      <c r="JEG24"/>
      <c r="JEH24"/>
      <c r="JEI24"/>
      <c r="JEJ24"/>
      <c r="JEK24"/>
      <c r="JEL24"/>
      <c r="JEM24"/>
      <c r="JEN24"/>
      <c r="JEO24"/>
      <c r="JEP24"/>
      <c r="JEQ24"/>
      <c r="JER24"/>
      <c r="JES24"/>
      <c r="JET24"/>
      <c r="JEU24"/>
      <c r="JEV24"/>
      <c r="JEW24"/>
      <c r="JEX24"/>
      <c r="JEY24"/>
      <c r="JEZ24"/>
      <c r="JFA24"/>
      <c r="JFB24"/>
      <c r="JFC24"/>
      <c r="JFD24"/>
      <c r="JFE24"/>
      <c r="JFF24"/>
      <c r="JFG24"/>
      <c r="JFH24"/>
      <c r="JFI24"/>
      <c r="JFJ24"/>
      <c r="JFK24"/>
      <c r="JFL24"/>
      <c r="JFM24"/>
      <c r="JFN24"/>
      <c r="JFO24"/>
      <c r="JFP24"/>
      <c r="JFQ24"/>
      <c r="JFR24"/>
      <c r="JFS24"/>
      <c r="JFT24"/>
      <c r="JFU24"/>
      <c r="JFV24"/>
      <c r="JFW24"/>
      <c r="JFX24"/>
      <c r="JFY24"/>
      <c r="JFZ24"/>
      <c r="JGA24"/>
      <c r="JGB24"/>
      <c r="JGC24"/>
      <c r="JGD24"/>
      <c r="JGE24"/>
      <c r="JGF24"/>
      <c r="JGG24"/>
      <c r="JGH24"/>
      <c r="JGI24"/>
      <c r="JGJ24"/>
      <c r="JGK24"/>
      <c r="JGL24"/>
      <c r="JGM24"/>
      <c r="JGN24"/>
      <c r="JGO24"/>
      <c r="JGP24"/>
      <c r="JGQ24"/>
      <c r="JGR24"/>
      <c r="JGS24"/>
      <c r="JGT24"/>
      <c r="JGU24"/>
      <c r="JGV24"/>
      <c r="JGW24"/>
      <c r="JGX24"/>
      <c r="JGY24"/>
      <c r="JGZ24"/>
      <c r="JHA24"/>
      <c r="JHB24"/>
      <c r="JHC24"/>
      <c r="JHD24"/>
      <c r="JHE24"/>
      <c r="JHF24"/>
      <c r="JHG24"/>
      <c r="JHH24"/>
      <c r="JHI24"/>
      <c r="JHJ24"/>
      <c r="JHK24"/>
      <c r="JHL24"/>
      <c r="JHM24"/>
      <c r="JHN24"/>
      <c r="JHO24"/>
      <c r="JHP24"/>
      <c r="JHQ24"/>
      <c r="JHR24"/>
      <c r="JHS24"/>
      <c r="JHT24"/>
      <c r="JHU24"/>
      <c r="JHV24"/>
      <c r="JHW24"/>
      <c r="JHX24"/>
      <c r="JHY24"/>
      <c r="JHZ24"/>
      <c r="JIA24"/>
      <c r="JIB24"/>
      <c r="JIC24"/>
      <c r="JID24"/>
      <c r="JIE24"/>
      <c r="JIF24"/>
      <c r="JIG24"/>
      <c r="JIH24"/>
      <c r="JII24"/>
      <c r="JIJ24"/>
      <c r="JIK24"/>
      <c r="JIL24"/>
      <c r="JIM24"/>
      <c r="JIN24"/>
      <c r="JIO24"/>
      <c r="JIP24"/>
      <c r="JIQ24"/>
      <c r="JIR24"/>
      <c r="JIS24"/>
      <c r="JIT24"/>
      <c r="JIU24"/>
      <c r="JIV24"/>
      <c r="JIW24"/>
      <c r="JIX24"/>
      <c r="JIY24"/>
      <c r="JIZ24"/>
      <c r="JJA24"/>
      <c r="JJB24"/>
      <c r="JJC24"/>
      <c r="JJD24"/>
      <c r="JJE24"/>
      <c r="JJF24"/>
      <c r="JJG24"/>
      <c r="JJH24"/>
      <c r="JJI24"/>
      <c r="JJJ24"/>
      <c r="JJK24"/>
      <c r="JJL24"/>
      <c r="JJM24"/>
      <c r="JJN24"/>
      <c r="JJO24"/>
      <c r="JJP24"/>
      <c r="JJQ24"/>
      <c r="JJR24"/>
      <c r="JJS24"/>
      <c r="JJT24"/>
      <c r="JJU24"/>
      <c r="JJV24"/>
      <c r="JJW24"/>
      <c r="JJX24"/>
      <c r="JJY24"/>
      <c r="JJZ24"/>
      <c r="JKA24"/>
      <c r="JKB24"/>
      <c r="JKC24"/>
      <c r="JKD24"/>
      <c r="JKE24"/>
      <c r="JKF24"/>
      <c r="JKG24"/>
      <c r="JKH24"/>
      <c r="JKI24"/>
      <c r="JKJ24"/>
      <c r="JKK24"/>
      <c r="JKL24"/>
      <c r="JKM24"/>
      <c r="JKN24"/>
      <c r="JKO24"/>
      <c r="JKP24"/>
      <c r="JKQ24"/>
      <c r="JKR24"/>
      <c r="JKS24"/>
      <c r="JKT24"/>
      <c r="JKU24"/>
      <c r="JKV24"/>
      <c r="JKW24"/>
      <c r="JKX24"/>
      <c r="JKY24"/>
      <c r="JKZ24"/>
      <c r="JLA24"/>
      <c r="JLB24"/>
      <c r="JLC24"/>
      <c r="JLD24"/>
      <c r="JLE24"/>
      <c r="JLF24"/>
      <c r="JLG24"/>
      <c r="JLH24"/>
      <c r="JLI24"/>
      <c r="JLJ24"/>
      <c r="JLK24"/>
      <c r="JLL24"/>
      <c r="JLM24"/>
      <c r="JLN24"/>
      <c r="JLO24"/>
      <c r="JLP24"/>
      <c r="JLQ24"/>
      <c r="JLR24"/>
      <c r="JLS24"/>
      <c r="JLT24"/>
      <c r="JLU24"/>
      <c r="JLV24"/>
      <c r="JLW24"/>
      <c r="JLX24"/>
      <c r="JLY24"/>
      <c r="JLZ24"/>
      <c r="JMA24"/>
      <c r="JMB24"/>
      <c r="JMC24"/>
      <c r="JMD24"/>
      <c r="JME24"/>
      <c r="JMF24"/>
      <c r="JMG24"/>
      <c r="JMH24"/>
      <c r="JMI24"/>
      <c r="JMJ24"/>
      <c r="JMK24"/>
      <c r="JML24"/>
      <c r="JMM24"/>
      <c r="JMN24"/>
      <c r="JMO24"/>
      <c r="JMP24"/>
      <c r="JMQ24"/>
      <c r="JMR24"/>
      <c r="JMS24"/>
      <c r="JMT24"/>
      <c r="JMU24"/>
      <c r="JMV24"/>
      <c r="JMW24"/>
      <c r="JMX24"/>
      <c r="JMY24"/>
      <c r="JMZ24"/>
      <c r="JNA24"/>
      <c r="JNB24"/>
      <c r="JNC24"/>
      <c r="JND24"/>
      <c r="JNE24"/>
      <c r="JNF24"/>
      <c r="JNG24"/>
      <c r="JNH24"/>
      <c r="JNI24"/>
      <c r="JNJ24"/>
      <c r="JNK24"/>
      <c r="JNL24"/>
      <c r="JNM24"/>
      <c r="JNN24"/>
      <c r="JNO24"/>
      <c r="JNP24"/>
      <c r="JNQ24"/>
      <c r="JNR24"/>
      <c r="JNS24"/>
      <c r="JNT24"/>
      <c r="JNU24"/>
      <c r="JNV24"/>
      <c r="JNW24"/>
      <c r="JNX24"/>
      <c r="JNY24"/>
      <c r="JNZ24"/>
      <c r="JOA24"/>
      <c r="JOB24"/>
      <c r="JOC24"/>
      <c r="JOD24"/>
      <c r="JOE24"/>
      <c r="JOF24"/>
      <c r="JOG24"/>
      <c r="JOH24"/>
      <c r="JOI24"/>
      <c r="JOJ24"/>
      <c r="JOK24"/>
      <c r="JOL24"/>
      <c r="JOM24"/>
      <c r="JON24"/>
      <c r="JOO24"/>
      <c r="JOP24"/>
      <c r="JOQ24"/>
      <c r="JOR24"/>
      <c r="JOS24"/>
      <c r="JOT24"/>
      <c r="JOU24"/>
      <c r="JOV24"/>
      <c r="JOW24"/>
      <c r="JOX24"/>
      <c r="JOY24"/>
      <c r="JOZ24"/>
      <c r="JPA24"/>
      <c r="JPB24"/>
      <c r="JPC24"/>
      <c r="JPD24"/>
      <c r="JPE24"/>
      <c r="JPF24"/>
      <c r="JPG24"/>
      <c r="JPH24"/>
      <c r="JPI24"/>
      <c r="JPJ24"/>
      <c r="JPK24"/>
      <c r="JPL24"/>
      <c r="JPM24"/>
      <c r="JPN24"/>
      <c r="JPO24"/>
      <c r="JPP24"/>
      <c r="JPQ24"/>
      <c r="JPR24"/>
      <c r="JPS24"/>
      <c r="JPT24"/>
      <c r="JPU24"/>
      <c r="JPV24"/>
      <c r="JPW24"/>
      <c r="JPX24"/>
      <c r="JPY24"/>
      <c r="JPZ24"/>
      <c r="JQA24"/>
      <c r="JQB24"/>
      <c r="JQC24"/>
      <c r="JQD24"/>
      <c r="JQE24"/>
      <c r="JQF24"/>
      <c r="JQG24"/>
      <c r="JQH24"/>
      <c r="JQI24"/>
      <c r="JQJ24"/>
      <c r="JQK24"/>
      <c r="JQL24"/>
      <c r="JQM24"/>
      <c r="JQN24"/>
      <c r="JQO24"/>
      <c r="JQP24"/>
      <c r="JQQ24"/>
      <c r="JQR24"/>
      <c r="JQS24"/>
      <c r="JQT24"/>
      <c r="JQU24"/>
      <c r="JQV24"/>
      <c r="JQW24"/>
      <c r="JQX24"/>
      <c r="JQY24"/>
      <c r="JQZ24"/>
      <c r="JRA24"/>
      <c r="JRB24"/>
      <c r="JRC24"/>
      <c r="JRD24"/>
      <c r="JRE24"/>
      <c r="JRF24"/>
      <c r="JRG24"/>
      <c r="JRH24"/>
      <c r="JRI24"/>
      <c r="JRJ24"/>
      <c r="JRK24"/>
      <c r="JRL24"/>
      <c r="JRM24"/>
      <c r="JRN24"/>
      <c r="JRO24"/>
      <c r="JRP24"/>
      <c r="JRQ24"/>
      <c r="JRR24"/>
      <c r="JRS24"/>
      <c r="JRT24"/>
      <c r="JRU24"/>
      <c r="JRV24"/>
      <c r="JRW24"/>
      <c r="JRX24"/>
      <c r="JRY24"/>
      <c r="JRZ24"/>
      <c r="JSA24"/>
      <c r="JSB24"/>
      <c r="JSC24"/>
      <c r="JSD24"/>
      <c r="JSE24"/>
      <c r="JSF24"/>
      <c r="JSG24"/>
      <c r="JSH24"/>
      <c r="JSI24"/>
      <c r="JSJ24"/>
      <c r="JSK24"/>
      <c r="JSL24"/>
      <c r="JSM24"/>
      <c r="JSN24"/>
      <c r="JSO24"/>
      <c r="JSP24"/>
      <c r="JSQ24"/>
      <c r="JSR24"/>
      <c r="JSS24"/>
      <c r="JST24"/>
      <c r="JSU24"/>
      <c r="JSV24"/>
      <c r="JSW24"/>
      <c r="JSX24"/>
      <c r="JSY24"/>
      <c r="JSZ24"/>
      <c r="JTA24"/>
      <c r="JTB24"/>
      <c r="JTC24"/>
      <c r="JTD24"/>
      <c r="JTE24"/>
      <c r="JTF24"/>
      <c r="JTG24"/>
      <c r="JTH24"/>
      <c r="JTI24"/>
      <c r="JTJ24"/>
      <c r="JTK24"/>
      <c r="JTL24"/>
      <c r="JTM24"/>
      <c r="JTN24"/>
      <c r="JTO24"/>
      <c r="JTP24"/>
      <c r="JTQ24"/>
      <c r="JTR24"/>
      <c r="JTS24"/>
      <c r="JTT24"/>
      <c r="JTU24"/>
      <c r="JTV24"/>
      <c r="JTW24"/>
      <c r="JTX24"/>
      <c r="JTY24"/>
      <c r="JTZ24"/>
      <c r="JUA24"/>
      <c r="JUB24"/>
      <c r="JUC24"/>
      <c r="JUD24"/>
      <c r="JUE24"/>
      <c r="JUF24"/>
      <c r="JUG24"/>
      <c r="JUH24"/>
      <c r="JUI24"/>
      <c r="JUJ24"/>
      <c r="JUK24"/>
      <c r="JUL24"/>
      <c r="JUM24"/>
      <c r="JUN24"/>
      <c r="JUO24"/>
      <c r="JUP24"/>
      <c r="JUQ24"/>
      <c r="JUR24"/>
      <c r="JUS24"/>
      <c r="JUT24"/>
      <c r="JUU24"/>
      <c r="JUV24"/>
      <c r="JUW24"/>
      <c r="JUX24"/>
      <c r="JUY24"/>
      <c r="JUZ24"/>
      <c r="JVA24"/>
      <c r="JVB24"/>
      <c r="JVC24"/>
      <c r="JVD24"/>
      <c r="JVE24"/>
      <c r="JVF24"/>
      <c r="JVG24"/>
      <c r="JVH24"/>
      <c r="JVI24"/>
      <c r="JVJ24"/>
      <c r="JVK24"/>
      <c r="JVL24"/>
      <c r="JVM24"/>
      <c r="JVN24"/>
      <c r="JVO24"/>
      <c r="JVP24"/>
      <c r="JVQ24"/>
      <c r="JVR24"/>
      <c r="JVS24"/>
      <c r="JVT24"/>
      <c r="JVU24"/>
      <c r="JVV24"/>
      <c r="JVW24"/>
      <c r="JVX24"/>
      <c r="JVY24"/>
      <c r="JVZ24"/>
      <c r="JWA24"/>
      <c r="JWB24"/>
      <c r="JWC24"/>
      <c r="JWD24"/>
      <c r="JWE24"/>
      <c r="JWF24"/>
      <c r="JWG24"/>
      <c r="JWH24"/>
      <c r="JWI24"/>
      <c r="JWJ24"/>
      <c r="JWK24"/>
      <c r="JWL24"/>
      <c r="JWM24"/>
      <c r="JWN24"/>
      <c r="JWO24"/>
      <c r="JWP24"/>
      <c r="JWQ24"/>
      <c r="JWR24"/>
      <c r="JWS24"/>
      <c r="JWT24"/>
      <c r="JWU24"/>
      <c r="JWV24"/>
      <c r="JWW24"/>
      <c r="JWX24"/>
      <c r="JWY24"/>
      <c r="JWZ24"/>
      <c r="JXA24"/>
      <c r="JXB24"/>
      <c r="JXC24"/>
      <c r="JXD24"/>
      <c r="JXE24"/>
      <c r="JXF24"/>
      <c r="JXG24"/>
      <c r="JXH24"/>
      <c r="JXI24"/>
      <c r="JXJ24"/>
      <c r="JXK24"/>
      <c r="JXL24"/>
      <c r="JXM24"/>
      <c r="JXN24"/>
      <c r="JXO24"/>
      <c r="JXP24"/>
      <c r="JXQ24"/>
      <c r="JXR24"/>
      <c r="JXS24"/>
      <c r="JXT24"/>
      <c r="JXU24"/>
      <c r="JXV24"/>
      <c r="JXW24"/>
      <c r="JXX24"/>
      <c r="JXY24"/>
      <c r="JXZ24"/>
      <c r="JYA24"/>
      <c r="JYB24"/>
      <c r="JYC24"/>
      <c r="JYD24"/>
      <c r="JYE24"/>
      <c r="JYF24"/>
      <c r="JYG24"/>
      <c r="JYH24"/>
      <c r="JYI24"/>
      <c r="JYJ24"/>
      <c r="JYK24"/>
      <c r="JYL24"/>
      <c r="JYM24"/>
      <c r="JYN24"/>
      <c r="JYO24"/>
      <c r="JYP24"/>
      <c r="JYQ24"/>
      <c r="JYR24"/>
      <c r="JYS24"/>
      <c r="JYT24"/>
      <c r="JYU24"/>
      <c r="JYV24"/>
      <c r="JYW24"/>
      <c r="JYX24"/>
      <c r="JYY24"/>
      <c r="JYZ24"/>
      <c r="JZA24"/>
      <c r="JZB24"/>
      <c r="JZC24"/>
      <c r="JZD24"/>
      <c r="JZE24"/>
      <c r="JZF24"/>
      <c r="JZG24"/>
      <c r="JZH24"/>
      <c r="JZI24"/>
      <c r="JZJ24"/>
      <c r="JZK24"/>
      <c r="JZL24"/>
      <c r="JZM24"/>
      <c r="JZN24"/>
      <c r="JZO24"/>
      <c r="JZP24"/>
      <c r="JZQ24"/>
      <c r="JZR24"/>
      <c r="JZS24"/>
      <c r="JZT24"/>
      <c r="JZU24"/>
      <c r="JZV24"/>
      <c r="JZW24"/>
      <c r="JZX24"/>
      <c r="JZY24"/>
      <c r="JZZ24"/>
      <c r="KAA24"/>
      <c r="KAB24"/>
      <c r="KAC24"/>
      <c r="KAD24"/>
      <c r="KAE24"/>
      <c r="KAF24"/>
      <c r="KAG24"/>
      <c r="KAH24"/>
      <c r="KAI24"/>
      <c r="KAJ24"/>
      <c r="KAK24"/>
      <c r="KAL24"/>
      <c r="KAM24"/>
      <c r="KAN24"/>
      <c r="KAO24"/>
      <c r="KAP24"/>
      <c r="KAQ24"/>
      <c r="KAR24"/>
      <c r="KAS24"/>
      <c r="KAT24"/>
      <c r="KAU24"/>
      <c r="KAV24"/>
      <c r="KAW24"/>
      <c r="KAX24"/>
      <c r="KAY24"/>
      <c r="KAZ24"/>
      <c r="KBA24"/>
      <c r="KBB24"/>
      <c r="KBC24"/>
      <c r="KBD24"/>
      <c r="KBE24"/>
      <c r="KBF24"/>
      <c r="KBG24"/>
      <c r="KBH24"/>
      <c r="KBI24"/>
      <c r="KBJ24"/>
      <c r="KBK24"/>
      <c r="KBL24"/>
      <c r="KBM24"/>
      <c r="KBN24"/>
      <c r="KBO24"/>
      <c r="KBP24"/>
      <c r="KBQ24"/>
      <c r="KBR24"/>
      <c r="KBS24"/>
      <c r="KBT24"/>
      <c r="KBU24"/>
      <c r="KBV24"/>
      <c r="KBW24"/>
      <c r="KBX24"/>
      <c r="KBY24"/>
      <c r="KBZ24"/>
      <c r="KCA24"/>
      <c r="KCB24"/>
      <c r="KCC24"/>
      <c r="KCD24"/>
      <c r="KCE24"/>
      <c r="KCF24"/>
      <c r="KCG24"/>
      <c r="KCH24"/>
      <c r="KCI24"/>
      <c r="KCJ24"/>
      <c r="KCK24"/>
      <c r="KCL24"/>
      <c r="KCM24"/>
      <c r="KCN24"/>
      <c r="KCO24"/>
      <c r="KCP24"/>
      <c r="KCQ24"/>
      <c r="KCR24"/>
      <c r="KCS24"/>
      <c r="KCT24"/>
      <c r="KCU24"/>
      <c r="KCV24"/>
      <c r="KCW24"/>
      <c r="KCX24"/>
      <c r="KCY24"/>
      <c r="KCZ24"/>
      <c r="KDA24"/>
      <c r="KDB24"/>
      <c r="KDC24"/>
      <c r="KDD24"/>
      <c r="KDE24"/>
      <c r="KDF24"/>
      <c r="KDG24"/>
      <c r="KDH24"/>
      <c r="KDI24"/>
      <c r="KDJ24"/>
      <c r="KDK24"/>
      <c r="KDL24"/>
      <c r="KDM24"/>
      <c r="KDN24"/>
      <c r="KDO24"/>
      <c r="KDP24"/>
      <c r="KDQ24"/>
      <c r="KDR24"/>
      <c r="KDS24"/>
      <c r="KDT24"/>
      <c r="KDU24"/>
      <c r="KDV24"/>
      <c r="KDW24"/>
      <c r="KDX24"/>
      <c r="KDY24"/>
      <c r="KDZ24"/>
      <c r="KEA24"/>
      <c r="KEB24"/>
      <c r="KEC24"/>
      <c r="KED24"/>
      <c r="KEE24"/>
      <c r="KEF24"/>
      <c r="KEG24"/>
      <c r="KEH24"/>
      <c r="KEI24"/>
      <c r="KEJ24"/>
      <c r="KEK24"/>
      <c r="KEL24"/>
      <c r="KEM24"/>
      <c r="KEN24"/>
      <c r="KEO24"/>
      <c r="KEP24"/>
      <c r="KEQ24"/>
      <c r="KER24"/>
      <c r="KES24"/>
      <c r="KET24"/>
      <c r="KEU24"/>
      <c r="KEV24"/>
      <c r="KEW24"/>
      <c r="KEX24"/>
      <c r="KEY24"/>
      <c r="KEZ24"/>
      <c r="KFA24"/>
      <c r="KFB24"/>
      <c r="KFC24"/>
      <c r="KFD24"/>
      <c r="KFE24"/>
      <c r="KFF24"/>
      <c r="KFG24"/>
      <c r="KFH24"/>
      <c r="KFI24"/>
      <c r="KFJ24"/>
      <c r="KFK24"/>
      <c r="KFL24"/>
      <c r="KFM24"/>
      <c r="KFN24"/>
      <c r="KFO24"/>
      <c r="KFP24"/>
      <c r="KFQ24"/>
      <c r="KFR24"/>
      <c r="KFS24"/>
      <c r="KFT24"/>
      <c r="KFU24"/>
      <c r="KFV24"/>
      <c r="KFW24"/>
      <c r="KFX24"/>
      <c r="KFY24"/>
      <c r="KFZ24"/>
      <c r="KGA24"/>
      <c r="KGB24"/>
      <c r="KGC24"/>
      <c r="KGD24"/>
      <c r="KGE24"/>
      <c r="KGF24"/>
      <c r="KGG24"/>
      <c r="KGH24"/>
      <c r="KGI24"/>
      <c r="KGJ24"/>
      <c r="KGK24"/>
      <c r="KGL24"/>
      <c r="KGM24"/>
      <c r="KGN24"/>
      <c r="KGO24"/>
      <c r="KGP24"/>
      <c r="KGQ24"/>
      <c r="KGR24"/>
      <c r="KGS24"/>
      <c r="KGT24"/>
      <c r="KGU24"/>
      <c r="KGV24"/>
      <c r="KGW24"/>
      <c r="KGX24"/>
      <c r="KGY24"/>
      <c r="KGZ24"/>
      <c r="KHA24"/>
      <c r="KHB24"/>
      <c r="KHC24"/>
      <c r="KHD24"/>
      <c r="KHE24"/>
      <c r="KHF24"/>
      <c r="KHG24"/>
      <c r="KHH24"/>
      <c r="KHI24"/>
      <c r="KHJ24"/>
      <c r="KHK24"/>
      <c r="KHL24"/>
      <c r="KHM24"/>
      <c r="KHN24"/>
      <c r="KHO24"/>
      <c r="KHP24"/>
      <c r="KHQ24"/>
      <c r="KHR24"/>
      <c r="KHS24"/>
      <c r="KHT24"/>
      <c r="KHU24"/>
      <c r="KHV24"/>
      <c r="KHW24"/>
      <c r="KHX24"/>
      <c r="KHY24"/>
      <c r="KHZ24"/>
      <c r="KIA24"/>
      <c r="KIB24"/>
      <c r="KIC24"/>
      <c r="KID24"/>
      <c r="KIE24"/>
      <c r="KIF24"/>
      <c r="KIG24"/>
      <c r="KIH24"/>
      <c r="KII24"/>
      <c r="KIJ24"/>
      <c r="KIK24"/>
      <c r="KIL24"/>
      <c r="KIM24"/>
      <c r="KIN24"/>
      <c r="KIO24"/>
      <c r="KIP24"/>
      <c r="KIQ24"/>
      <c r="KIR24"/>
      <c r="KIS24"/>
      <c r="KIT24"/>
      <c r="KIU24"/>
      <c r="KIV24"/>
      <c r="KIW24"/>
      <c r="KIX24"/>
      <c r="KIY24"/>
      <c r="KIZ24"/>
      <c r="KJA24"/>
      <c r="KJB24"/>
      <c r="KJC24"/>
      <c r="KJD24"/>
      <c r="KJE24"/>
      <c r="KJF24"/>
      <c r="KJG24"/>
      <c r="KJH24"/>
      <c r="KJI24"/>
      <c r="KJJ24"/>
      <c r="KJK24"/>
      <c r="KJL24"/>
      <c r="KJM24"/>
      <c r="KJN24"/>
      <c r="KJO24"/>
      <c r="KJP24"/>
      <c r="KJQ24"/>
      <c r="KJR24"/>
      <c r="KJS24"/>
      <c r="KJT24"/>
      <c r="KJU24"/>
      <c r="KJV24"/>
      <c r="KJW24"/>
      <c r="KJX24"/>
      <c r="KJY24"/>
      <c r="KJZ24"/>
      <c r="KKA24"/>
      <c r="KKB24"/>
      <c r="KKC24"/>
      <c r="KKD24"/>
      <c r="KKE24"/>
      <c r="KKF24"/>
      <c r="KKG24"/>
      <c r="KKH24"/>
      <c r="KKI24"/>
      <c r="KKJ24"/>
      <c r="KKK24"/>
      <c r="KKL24"/>
      <c r="KKM24"/>
      <c r="KKN24"/>
      <c r="KKO24"/>
      <c r="KKP24"/>
      <c r="KKQ24"/>
      <c r="KKR24"/>
      <c r="KKS24"/>
      <c r="KKT24"/>
      <c r="KKU24"/>
      <c r="KKV24"/>
      <c r="KKW24"/>
      <c r="KKX24"/>
      <c r="KKY24"/>
      <c r="KKZ24"/>
      <c r="KLA24"/>
      <c r="KLB24"/>
      <c r="KLC24"/>
      <c r="KLD24"/>
      <c r="KLE24"/>
      <c r="KLF24"/>
      <c r="KLG24"/>
      <c r="KLH24"/>
      <c r="KLI24"/>
      <c r="KLJ24"/>
      <c r="KLK24"/>
      <c r="KLL24"/>
      <c r="KLM24"/>
      <c r="KLN24"/>
      <c r="KLO24"/>
      <c r="KLP24"/>
      <c r="KLQ24"/>
      <c r="KLR24"/>
      <c r="KLS24"/>
      <c r="KLT24"/>
      <c r="KLU24"/>
      <c r="KLV24"/>
      <c r="KLW24"/>
      <c r="KLX24"/>
      <c r="KLY24"/>
      <c r="KLZ24"/>
      <c r="KMA24"/>
      <c r="KMB24"/>
      <c r="KMC24"/>
      <c r="KMD24"/>
      <c r="KME24"/>
      <c r="KMF24"/>
      <c r="KMG24"/>
      <c r="KMH24"/>
      <c r="KMI24"/>
      <c r="KMJ24"/>
      <c r="KMK24"/>
      <c r="KML24"/>
      <c r="KMM24"/>
      <c r="KMN24"/>
      <c r="KMO24"/>
      <c r="KMP24"/>
      <c r="KMQ24"/>
      <c r="KMR24"/>
      <c r="KMS24"/>
      <c r="KMT24"/>
      <c r="KMU24"/>
      <c r="KMV24"/>
      <c r="KMW24"/>
      <c r="KMX24"/>
      <c r="KMY24"/>
      <c r="KMZ24"/>
      <c r="KNA24"/>
      <c r="KNB24"/>
      <c r="KNC24"/>
      <c r="KND24"/>
      <c r="KNE24"/>
      <c r="KNF24"/>
      <c r="KNG24"/>
      <c r="KNH24"/>
      <c r="KNI24"/>
      <c r="KNJ24"/>
      <c r="KNK24"/>
      <c r="KNL24"/>
      <c r="KNM24"/>
      <c r="KNN24"/>
      <c r="KNO24"/>
      <c r="KNP24"/>
      <c r="KNQ24"/>
      <c r="KNR24"/>
      <c r="KNS24"/>
      <c r="KNT24"/>
      <c r="KNU24"/>
      <c r="KNV24"/>
      <c r="KNW24"/>
      <c r="KNX24"/>
      <c r="KNY24"/>
      <c r="KNZ24"/>
      <c r="KOA24"/>
      <c r="KOB24"/>
      <c r="KOC24"/>
      <c r="KOD24"/>
      <c r="KOE24"/>
      <c r="KOF24"/>
      <c r="KOG24"/>
      <c r="KOH24"/>
      <c r="KOI24"/>
      <c r="KOJ24"/>
      <c r="KOK24"/>
      <c r="KOL24"/>
      <c r="KOM24"/>
      <c r="KON24"/>
      <c r="KOO24"/>
      <c r="KOP24"/>
      <c r="KOQ24"/>
      <c r="KOR24"/>
      <c r="KOS24"/>
      <c r="KOT24"/>
      <c r="KOU24"/>
      <c r="KOV24"/>
      <c r="KOW24"/>
      <c r="KOX24"/>
      <c r="KOY24"/>
      <c r="KOZ24"/>
      <c r="KPA24"/>
      <c r="KPB24"/>
      <c r="KPC24"/>
      <c r="KPD24"/>
      <c r="KPE24"/>
      <c r="KPF24"/>
      <c r="KPG24"/>
      <c r="KPH24"/>
      <c r="KPI24"/>
      <c r="KPJ24"/>
      <c r="KPK24"/>
      <c r="KPL24"/>
      <c r="KPM24"/>
      <c r="KPN24"/>
      <c r="KPO24"/>
      <c r="KPP24"/>
      <c r="KPQ24"/>
      <c r="KPR24"/>
      <c r="KPS24"/>
      <c r="KPT24"/>
      <c r="KPU24"/>
      <c r="KPV24"/>
      <c r="KPW24"/>
      <c r="KPX24"/>
      <c r="KPY24"/>
      <c r="KPZ24"/>
      <c r="KQA24"/>
      <c r="KQB24"/>
      <c r="KQC24"/>
      <c r="KQD24"/>
      <c r="KQE24"/>
      <c r="KQF24"/>
      <c r="KQG24"/>
      <c r="KQH24"/>
      <c r="KQI24"/>
      <c r="KQJ24"/>
      <c r="KQK24"/>
      <c r="KQL24"/>
      <c r="KQM24"/>
      <c r="KQN24"/>
      <c r="KQO24"/>
      <c r="KQP24"/>
      <c r="KQQ24"/>
      <c r="KQR24"/>
      <c r="KQS24"/>
      <c r="KQT24"/>
      <c r="KQU24"/>
      <c r="KQV24"/>
      <c r="KQW24"/>
      <c r="KQX24"/>
      <c r="KQY24"/>
      <c r="KQZ24"/>
      <c r="KRA24"/>
      <c r="KRB24"/>
      <c r="KRC24"/>
      <c r="KRD24"/>
      <c r="KRE24"/>
      <c r="KRF24"/>
      <c r="KRG24"/>
      <c r="KRH24"/>
      <c r="KRI24"/>
      <c r="KRJ24"/>
      <c r="KRK24"/>
      <c r="KRL24"/>
      <c r="KRM24"/>
      <c r="KRN24"/>
      <c r="KRO24"/>
      <c r="KRP24"/>
      <c r="KRQ24"/>
      <c r="KRR24"/>
      <c r="KRS24"/>
      <c r="KRT24"/>
      <c r="KRU24"/>
      <c r="KRV24"/>
      <c r="KRW24"/>
      <c r="KRX24"/>
      <c r="KRY24"/>
      <c r="KRZ24"/>
      <c r="KSA24"/>
      <c r="KSB24"/>
      <c r="KSC24"/>
      <c r="KSD24"/>
      <c r="KSE24"/>
      <c r="KSF24"/>
      <c r="KSG24"/>
      <c r="KSH24"/>
      <c r="KSI24"/>
      <c r="KSJ24"/>
      <c r="KSK24"/>
      <c r="KSL24"/>
      <c r="KSM24"/>
      <c r="KSN24"/>
      <c r="KSO24"/>
      <c r="KSP24"/>
      <c r="KSQ24"/>
      <c r="KSR24"/>
      <c r="KSS24"/>
      <c r="KST24"/>
      <c r="KSU24"/>
      <c r="KSV24"/>
      <c r="KSW24"/>
      <c r="KSX24"/>
      <c r="KSY24"/>
      <c r="KSZ24"/>
      <c r="KTA24"/>
      <c r="KTB24"/>
      <c r="KTC24"/>
      <c r="KTD24"/>
      <c r="KTE24"/>
      <c r="KTF24"/>
      <c r="KTG24"/>
      <c r="KTH24"/>
      <c r="KTI24"/>
      <c r="KTJ24"/>
      <c r="KTK24"/>
      <c r="KTL24"/>
      <c r="KTM24"/>
      <c r="KTN24"/>
      <c r="KTO24"/>
      <c r="KTP24"/>
      <c r="KTQ24"/>
      <c r="KTR24"/>
      <c r="KTS24"/>
      <c r="KTT24"/>
      <c r="KTU24"/>
      <c r="KTV24"/>
      <c r="KTW24"/>
      <c r="KTX24"/>
      <c r="KTY24"/>
      <c r="KTZ24"/>
      <c r="KUA24"/>
      <c r="KUB24"/>
      <c r="KUC24"/>
      <c r="KUD24"/>
      <c r="KUE24"/>
      <c r="KUF24"/>
      <c r="KUG24"/>
      <c r="KUH24"/>
      <c r="KUI24"/>
      <c r="KUJ24"/>
      <c r="KUK24"/>
      <c r="KUL24"/>
      <c r="KUM24"/>
      <c r="KUN24"/>
      <c r="KUO24"/>
      <c r="KUP24"/>
      <c r="KUQ24"/>
      <c r="KUR24"/>
      <c r="KUS24"/>
      <c r="KUT24"/>
      <c r="KUU24"/>
      <c r="KUV24"/>
      <c r="KUW24"/>
      <c r="KUX24"/>
      <c r="KUY24"/>
      <c r="KUZ24"/>
      <c r="KVA24"/>
      <c r="KVB24"/>
      <c r="KVC24"/>
      <c r="KVD24"/>
      <c r="KVE24"/>
      <c r="KVF24"/>
      <c r="KVG24"/>
      <c r="KVH24"/>
      <c r="KVI24"/>
      <c r="KVJ24"/>
      <c r="KVK24"/>
      <c r="KVL24"/>
      <c r="KVM24"/>
      <c r="KVN24"/>
      <c r="KVO24"/>
      <c r="KVP24"/>
      <c r="KVQ24"/>
      <c r="KVR24"/>
      <c r="KVS24"/>
      <c r="KVT24"/>
      <c r="KVU24"/>
      <c r="KVV24"/>
      <c r="KVW24"/>
      <c r="KVX24"/>
      <c r="KVY24"/>
      <c r="KVZ24"/>
      <c r="KWA24"/>
      <c r="KWB24"/>
      <c r="KWC24"/>
      <c r="KWD24"/>
      <c r="KWE24"/>
      <c r="KWF24"/>
      <c r="KWG24"/>
      <c r="KWH24"/>
      <c r="KWI24"/>
      <c r="KWJ24"/>
      <c r="KWK24"/>
      <c r="KWL24"/>
      <c r="KWM24"/>
      <c r="KWN24"/>
      <c r="KWO24"/>
      <c r="KWP24"/>
      <c r="KWQ24"/>
      <c r="KWR24"/>
      <c r="KWS24"/>
      <c r="KWT24"/>
      <c r="KWU24"/>
      <c r="KWV24"/>
      <c r="KWW24"/>
      <c r="KWX24"/>
      <c r="KWY24"/>
      <c r="KWZ24"/>
      <c r="KXA24"/>
      <c r="KXB24"/>
      <c r="KXC24"/>
      <c r="KXD24"/>
      <c r="KXE24"/>
      <c r="KXF24"/>
      <c r="KXG24"/>
      <c r="KXH24"/>
      <c r="KXI24"/>
      <c r="KXJ24"/>
      <c r="KXK24"/>
      <c r="KXL24"/>
      <c r="KXM24"/>
      <c r="KXN24"/>
      <c r="KXO24"/>
      <c r="KXP24"/>
      <c r="KXQ24"/>
      <c r="KXR24"/>
      <c r="KXS24"/>
      <c r="KXT24"/>
      <c r="KXU24"/>
      <c r="KXV24"/>
      <c r="KXW24"/>
      <c r="KXX24"/>
      <c r="KXY24"/>
      <c r="KXZ24"/>
      <c r="KYA24"/>
      <c r="KYB24"/>
      <c r="KYC24"/>
      <c r="KYD24"/>
      <c r="KYE24"/>
      <c r="KYF24"/>
      <c r="KYG24"/>
      <c r="KYH24"/>
      <c r="KYI24"/>
      <c r="KYJ24"/>
      <c r="KYK24"/>
      <c r="KYL24"/>
      <c r="KYM24"/>
      <c r="KYN24"/>
      <c r="KYO24"/>
      <c r="KYP24"/>
      <c r="KYQ24"/>
      <c r="KYR24"/>
      <c r="KYS24"/>
      <c r="KYT24"/>
      <c r="KYU24"/>
      <c r="KYV24"/>
      <c r="KYW24"/>
      <c r="KYX24"/>
      <c r="KYY24"/>
      <c r="KYZ24"/>
      <c r="KZA24"/>
      <c r="KZB24"/>
      <c r="KZC24"/>
      <c r="KZD24"/>
      <c r="KZE24"/>
      <c r="KZF24"/>
      <c r="KZG24"/>
      <c r="KZH24"/>
      <c r="KZI24"/>
      <c r="KZJ24"/>
      <c r="KZK24"/>
      <c r="KZL24"/>
      <c r="KZM24"/>
      <c r="KZN24"/>
      <c r="KZO24"/>
      <c r="KZP24"/>
      <c r="KZQ24"/>
      <c r="KZR24"/>
      <c r="KZS24"/>
      <c r="KZT24"/>
      <c r="KZU24"/>
      <c r="KZV24"/>
      <c r="KZW24"/>
      <c r="KZX24"/>
      <c r="KZY24"/>
      <c r="KZZ24"/>
      <c r="LAA24"/>
      <c r="LAB24"/>
      <c r="LAC24"/>
      <c r="LAD24"/>
      <c r="LAE24"/>
      <c r="LAF24"/>
      <c r="LAG24"/>
      <c r="LAH24"/>
      <c r="LAI24"/>
      <c r="LAJ24"/>
      <c r="LAK24"/>
      <c r="LAL24"/>
      <c r="LAM24"/>
      <c r="LAN24"/>
      <c r="LAO24"/>
      <c r="LAP24"/>
      <c r="LAQ24"/>
      <c r="LAR24"/>
      <c r="LAS24"/>
      <c r="LAT24"/>
      <c r="LAU24"/>
      <c r="LAV24"/>
      <c r="LAW24"/>
      <c r="LAX24"/>
      <c r="LAY24"/>
      <c r="LAZ24"/>
      <c r="LBA24"/>
      <c r="LBB24"/>
      <c r="LBC24"/>
      <c r="LBD24"/>
      <c r="LBE24"/>
      <c r="LBF24"/>
      <c r="LBG24"/>
      <c r="LBH24"/>
      <c r="LBI24"/>
      <c r="LBJ24"/>
      <c r="LBK24"/>
      <c r="LBL24"/>
      <c r="LBM24"/>
      <c r="LBN24"/>
      <c r="LBO24"/>
      <c r="LBP24"/>
      <c r="LBQ24"/>
      <c r="LBR24"/>
      <c r="LBS24"/>
      <c r="LBT24"/>
      <c r="LBU24"/>
      <c r="LBV24"/>
      <c r="LBW24"/>
      <c r="LBX24"/>
      <c r="LBY24"/>
      <c r="LBZ24"/>
      <c r="LCA24"/>
      <c r="LCB24"/>
      <c r="LCC24"/>
      <c r="LCD24"/>
      <c r="LCE24"/>
      <c r="LCF24"/>
      <c r="LCG24"/>
      <c r="LCH24"/>
      <c r="LCI24"/>
      <c r="LCJ24"/>
      <c r="LCK24"/>
      <c r="LCL24"/>
      <c r="LCM24"/>
      <c r="LCN24"/>
      <c r="LCO24"/>
      <c r="LCP24"/>
      <c r="LCQ24"/>
      <c r="LCR24"/>
      <c r="LCS24"/>
      <c r="LCT24"/>
      <c r="LCU24"/>
      <c r="LCV24"/>
      <c r="LCW24"/>
      <c r="LCX24"/>
      <c r="LCY24"/>
      <c r="LCZ24"/>
      <c r="LDA24"/>
      <c r="LDB24"/>
      <c r="LDC24"/>
      <c r="LDD24"/>
      <c r="LDE24"/>
      <c r="LDF24"/>
      <c r="LDG24"/>
      <c r="LDH24"/>
      <c r="LDI24"/>
      <c r="LDJ24"/>
      <c r="LDK24"/>
      <c r="LDL24"/>
      <c r="LDM24"/>
      <c r="LDN24"/>
      <c r="LDO24"/>
      <c r="LDP24"/>
      <c r="LDQ24"/>
      <c r="LDR24"/>
      <c r="LDS24"/>
      <c r="LDT24"/>
      <c r="LDU24"/>
      <c r="LDV24"/>
      <c r="LDW24"/>
      <c r="LDX24"/>
      <c r="LDY24"/>
      <c r="LDZ24"/>
      <c r="LEA24"/>
      <c r="LEB24"/>
      <c r="LEC24"/>
      <c r="LED24"/>
      <c r="LEE24"/>
      <c r="LEF24"/>
      <c r="LEG24"/>
      <c r="LEH24"/>
      <c r="LEI24"/>
      <c r="LEJ24"/>
      <c r="LEK24"/>
      <c r="LEL24"/>
      <c r="LEM24"/>
      <c r="LEN24"/>
      <c r="LEO24"/>
      <c r="LEP24"/>
      <c r="LEQ24"/>
      <c r="LER24"/>
      <c r="LES24"/>
      <c r="LET24"/>
      <c r="LEU24"/>
      <c r="LEV24"/>
      <c r="LEW24"/>
      <c r="LEX24"/>
      <c r="LEY24"/>
      <c r="LEZ24"/>
      <c r="LFA24"/>
      <c r="LFB24"/>
      <c r="LFC24"/>
      <c r="LFD24"/>
      <c r="LFE24"/>
      <c r="LFF24"/>
      <c r="LFG24"/>
      <c r="LFH24"/>
      <c r="LFI24"/>
      <c r="LFJ24"/>
      <c r="LFK24"/>
      <c r="LFL24"/>
      <c r="LFM24"/>
      <c r="LFN24"/>
      <c r="LFO24"/>
      <c r="LFP24"/>
      <c r="LFQ24"/>
      <c r="LFR24"/>
      <c r="LFS24"/>
      <c r="LFT24"/>
      <c r="LFU24"/>
      <c r="LFV24"/>
      <c r="LFW24"/>
      <c r="LFX24"/>
      <c r="LFY24"/>
      <c r="LFZ24"/>
      <c r="LGA24"/>
      <c r="LGB24"/>
      <c r="LGC24"/>
      <c r="LGD24"/>
      <c r="LGE24"/>
      <c r="LGF24"/>
      <c r="LGG24"/>
      <c r="LGH24"/>
      <c r="LGI24"/>
      <c r="LGJ24"/>
      <c r="LGK24"/>
      <c r="LGL24"/>
      <c r="LGM24"/>
      <c r="LGN24"/>
      <c r="LGO24"/>
      <c r="LGP24"/>
      <c r="LGQ24"/>
      <c r="LGR24"/>
      <c r="LGS24"/>
      <c r="LGT24"/>
      <c r="LGU24"/>
      <c r="LGV24"/>
      <c r="LGW24"/>
      <c r="LGX24"/>
      <c r="LGY24"/>
      <c r="LGZ24"/>
      <c r="LHA24"/>
      <c r="LHB24"/>
      <c r="LHC24"/>
      <c r="LHD24"/>
      <c r="LHE24"/>
      <c r="LHF24"/>
      <c r="LHG24"/>
      <c r="LHH24"/>
      <c r="LHI24"/>
      <c r="LHJ24"/>
      <c r="LHK24"/>
      <c r="LHL24"/>
      <c r="LHM24"/>
      <c r="LHN24"/>
      <c r="LHO24"/>
      <c r="LHP24"/>
      <c r="LHQ24"/>
      <c r="LHR24"/>
      <c r="LHS24"/>
      <c r="LHT24"/>
      <c r="LHU24"/>
      <c r="LHV24"/>
      <c r="LHW24"/>
      <c r="LHX24"/>
      <c r="LHY24"/>
      <c r="LHZ24"/>
      <c r="LIA24"/>
      <c r="LIB24"/>
      <c r="LIC24"/>
      <c r="LID24"/>
      <c r="LIE24"/>
      <c r="LIF24"/>
      <c r="LIG24"/>
      <c r="LIH24"/>
      <c r="LII24"/>
      <c r="LIJ24"/>
      <c r="LIK24"/>
      <c r="LIL24"/>
      <c r="LIM24"/>
      <c r="LIN24"/>
      <c r="LIO24"/>
      <c r="LIP24"/>
      <c r="LIQ24"/>
      <c r="LIR24"/>
      <c r="LIS24"/>
      <c r="LIT24"/>
      <c r="LIU24"/>
      <c r="LIV24"/>
      <c r="LIW24"/>
      <c r="LIX24"/>
      <c r="LIY24"/>
      <c r="LIZ24"/>
      <c r="LJA24"/>
      <c r="LJB24"/>
      <c r="LJC24"/>
      <c r="LJD24"/>
      <c r="LJE24"/>
      <c r="LJF24"/>
      <c r="LJG24"/>
      <c r="LJH24"/>
      <c r="LJI24"/>
      <c r="LJJ24"/>
      <c r="LJK24"/>
      <c r="LJL24"/>
      <c r="LJM24"/>
      <c r="LJN24"/>
      <c r="LJO24"/>
      <c r="LJP24"/>
      <c r="LJQ24"/>
      <c r="LJR24"/>
      <c r="LJS24"/>
      <c r="LJT24"/>
      <c r="LJU24"/>
      <c r="LJV24"/>
      <c r="LJW24"/>
      <c r="LJX24"/>
      <c r="LJY24"/>
      <c r="LJZ24"/>
      <c r="LKA24"/>
      <c r="LKB24"/>
      <c r="LKC24"/>
      <c r="LKD24"/>
      <c r="LKE24"/>
      <c r="LKF24"/>
      <c r="LKG24"/>
      <c r="LKH24"/>
      <c r="LKI24"/>
      <c r="LKJ24"/>
      <c r="LKK24"/>
      <c r="LKL24"/>
      <c r="LKM24"/>
      <c r="LKN24"/>
      <c r="LKO24"/>
      <c r="LKP24"/>
      <c r="LKQ24"/>
      <c r="LKR24"/>
      <c r="LKS24"/>
      <c r="LKT24"/>
      <c r="LKU24"/>
      <c r="LKV24"/>
      <c r="LKW24"/>
      <c r="LKX24"/>
      <c r="LKY24"/>
      <c r="LKZ24"/>
      <c r="LLA24"/>
      <c r="LLB24"/>
      <c r="LLC24"/>
      <c r="LLD24"/>
      <c r="LLE24"/>
      <c r="LLF24"/>
      <c r="LLG24"/>
      <c r="LLH24"/>
      <c r="LLI24"/>
      <c r="LLJ24"/>
      <c r="LLK24"/>
      <c r="LLL24"/>
      <c r="LLM24"/>
      <c r="LLN24"/>
      <c r="LLO24"/>
      <c r="LLP24"/>
      <c r="LLQ24"/>
      <c r="LLR24"/>
      <c r="LLS24"/>
      <c r="LLT24"/>
      <c r="LLU24"/>
      <c r="LLV24"/>
      <c r="LLW24"/>
      <c r="LLX24"/>
      <c r="LLY24"/>
      <c r="LLZ24"/>
      <c r="LMA24"/>
      <c r="LMB24"/>
      <c r="LMC24"/>
      <c r="LMD24"/>
      <c r="LME24"/>
      <c r="LMF24"/>
      <c r="LMG24"/>
      <c r="LMH24"/>
      <c r="LMI24"/>
      <c r="LMJ24"/>
      <c r="LMK24"/>
      <c r="LML24"/>
      <c r="LMM24"/>
      <c r="LMN24"/>
      <c r="LMO24"/>
      <c r="LMP24"/>
      <c r="LMQ24"/>
      <c r="LMR24"/>
      <c r="LMS24"/>
      <c r="LMT24"/>
      <c r="LMU24"/>
      <c r="LMV24"/>
      <c r="LMW24"/>
      <c r="LMX24"/>
      <c r="LMY24"/>
      <c r="LMZ24"/>
      <c r="LNA24"/>
      <c r="LNB24"/>
      <c r="LNC24"/>
      <c r="LND24"/>
      <c r="LNE24"/>
      <c r="LNF24"/>
      <c r="LNG24"/>
      <c r="LNH24"/>
      <c r="LNI24"/>
      <c r="LNJ24"/>
      <c r="LNK24"/>
      <c r="LNL24"/>
      <c r="LNM24"/>
      <c r="LNN24"/>
      <c r="LNO24"/>
      <c r="LNP24"/>
      <c r="LNQ24"/>
      <c r="LNR24"/>
      <c r="LNS24"/>
      <c r="LNT24"/>
      <c r="LNU24"/>
      <c r="LNV24"/>
      <c r="LNW24"/>
      <c r="LNX24"/>
      <c r="LNY24"/>
      <c r="LNZ24"/>
      <c r="LOA24"/>
      <c r="LOB24"/>
      <c r="LOC24"/>
      <c r="LOD24"/>
      <c r="LOE24"/>
      <c r="LOF24"/>
      <c r="LOG24"/>
      <c r="LOH24"/>
      <c r="LOI24"/>
      <c r="LOJ24"/>
      <c r="LOK24"/>
      <c r="LOL24"/>
      <c r="LOM24"/>
      <c r="LON24"/>
      <c r="LOO24"/>
      <c r="LOP24"/>
      <c r="LOQ24"/>
      <c r="LOR24"/>
      <c r="LOS24"/>
      <c r="LOT24"/>
      <c r="LOU24"/>
      <c r="LOV24"/>
      <c r="LOW24"/>
      <c r="LOX24"/>
      <c r="LOY24"/>
      <c r="LOZ24"/>
      <c r="LPA24"/>
      <c r="LPB24"/>
      <c r="LPC24"/>
      <c r="LPD24"/>
      <c r="LPE24"/>
      <c r="LPF24"/>
      <c r="LPG24"/>
      <c r="LPH24"/>
      <c r="LPI24"/>
      <c r="LPJ24"/>
      <c r="LPK24"/>
      <c r="LPL24"/>
      <c r="LPM24"/>
      <c r="LPN24"/>
      <c r="LPO24"/>
      <c r="LPP24"/>
      <c r="LPQ24"/>
      <c r="LPR24"/>
      <c r="LPS24"/>
      <c r="LPT24"/>
      <c r="LPU24"/>
      <c r="LPV24"/>
      <c r="LPW24"/>
      <c r="LPX24"/>
      <c r="LPY24"/>
      <c r="LPZ24"/>
      <c r="LQA24"/>
      <c r="LQB24"/>
      <c r="LQC24"/>
      <c r="LQD24"/>
      <c r="LQE24"/>
      <c r="LQF24"/>
      <c r="LQG24"/>
      <c r="LQH24"/>
      <c r="LQI24"/>
      <c r="LQJ24"/>
      <c r="LQK24"/>
      <c r="LQL24"/>
      <c r="LQM24"/>
      <c r="LQN24"/>
      <c r="LQO24"/>
      <c r="LQP24"/>
      <c r="LQQ24"/>
      <c r="LQR24"/>
      <c r="LQS24"/>
      <c r="LQT24"/>
      <c r="LQU24"/>
      <c r="LQV24"/>
      <c r="LQW24"/>
      <c r="LQX24"/>
      <c r="LQY24"/>
      <c r="LQZ24"/>
      <c r="LRA24"/>
      <c r="LRB24"/>
      <c r="LRC24"/>
      <c r="LRD24"/>
      <c r="LRE24"/>
      <c r="LRF24"/>
      <c r="LRG24"/>
      <c r="LRH24"/>
      <c r="LRI24"/>
      <c r="LRJ24"/>
      <c r="LRK24"/>
      <c r="LRL24"/>
      <c r="LRM24"/>
      <c r="LRN24"/>
      <c r="LRO24"/>
      <c r="LRP24"/>
      <c r="LRQ24"/>
      <c r="LRR24"/>
      <c r="LRS24"/>
      <c r="LRT24"/>
      <c r="LRU24"/>
      <c r="LRV24"/>
      <c r="LRW24"/>
      <c r="LRX24"/>
      <c r="LRY24"/>
      <c r="LRZ24"/>
      <c r="LSA24"/>
      <c r="LSB24"/>
      <c r="LSC24"/>
      <c r="LSD24"/>
      <c r="LSE24"/>
      <c r="LSF24"/>
      <c r="LSG24"/>
      <c r="LSH24"/>
      <c r="LSI24"/>
      <c r="LSJ24"/>
      <c r="LSK24"/>
      <c r="LSL24"/>
      <c r="LSM24"/>
      <c r="LSN24"/>
      <c r="LSO24"/>
      <c r="LSP24"/>
      <c r="LSQ24"/>
      <c r="LSR24"/>
      <c r="LSS24"/>
      <c r="LST24"/>
      <c r="LSU24"/>
      <c r="LSV24"/>
      <c r="LSW24"/>
      <c r="LSX24"/>
      <c r="LSY24"/>
      <c r="LSZ24"/>
      <c r="LTA24"/>
      <c r="LTB24"/>
      <c r="LTC24"/>
      <c r="LTD24"/>
      <c r="LTE24"/>
      <c r="LTF24"/>
      <c r="LTG24"/>
      <c r="LTH24"/>
      <c r="LTI24"/>
      <c r="LTJ24"/>
      <c r="LTK24"/>
      <c r="LTL24"/>
      <c r="LTM24"/>
      <c r="LTN24"/>
      <c r="LTO24"/>
      <c r="LTP24"/>
      <c r="LTQ24"/>
      <c r="LTR24"/>
      <c r="LTS24"/>
      <c r="LTT24"/>
      <c r="LTU24"/>
      <c r="LTV24"/>
      <c r="LTW24"/>
      <c r="LTX24"/>
      <c r="LTY24"/>
      <c r="LTZ24"/>
      <c r="LUA24"/>
      <c r="LUB24"/>
      <c r="LUC24"/>
      <c r="LUD24"/>
      <c r="LUE24"/>
      <c r="LUF24"/>
      <c r="LUG24"/>
      <c r="LUH24"/>
      <c r="LUI24"/>
      <c r="LUJ24"/>
      <c r="LUK24"/>
      <c r="LUL24"/>
      <c r="LUM24"/>
      <c r="LUN24"/>
      <c r="LUO24"/>
      <c r="LUP24"/>
      <c r="LUQ24"/>
      <c r="LUR24"/>
      <c r="LUS24"/>
      <c r="LUT24"/>
      <c r="LUU24"/>
      <c r="LUV24"/>
      <c r="LUW24"/>
      <c r="LUX24"/>
      <c r="LUY24"/>
      <c r="LUZ24"/>
      <c r="LVA24"/>
      <c r="LVB24"/>
      <c r="LVC24"/>
      <c r="LVD24"/>
      <c r="LVE24"/>
      <c r="LVF24"/>
      <c r="LVG24"/>
      <c r="LVH24"/>
      <c r="LVI24"/>
      <c r="LVJ24"/>
      <c r="LVK24"/>
      <c r="LVL24"/>
      <c r="LVM24"/>
      <c r="LVN24"/>
      <c r="LVO24"/>
      <c r="LVP24"/>
      <c r="LVQ24"/>
      <c r="LVR24"/>
      <c r="LVS24"/>
      <c r="LVT24"/>
      <c r="LVU24"/>
      <c r="LVV24"/>
      <c r="LVW24"/>
      <c r="LVX24"/>
      <c r="LVY24"/>
      <c r="LVZ24"/>
      <c r="LWA24"/>
      <c r="LWB24"/>
      <c r="LWC24"/>
      <c r="LWD24"/>
      <c r="LWE24"/>
      <c r="LWF24"/>
      <c r="LWG24"/>
      <c r="LWH24"/>
      <c r="LWI24"/>
      <c r="LWJ24"/>
      <c r="LWK24"/>
      <c r="LWL24"/>
      <c r="LWM24"/>
      <c r="LWN24"/>
      <c r="LWO24"/>
      <c r="LWP24"/>
      <c r="LWQ24"/>
      <c r="LWR24"/>
      <c r="LWS24"/>
      <c r="LWT24"/>
      <c r="LWU24"/>
      <c r="LWV24"/>
      <c r="LWW24"/>
      <c r="LWX24"/>
      <c r="LWY24"/>
      <c r="LWZ24"/>
      <c r="LXA24"/>
      <c r="LXB24"/>
      <c r="LXC24"/>
      <c r="LXD24"/>
      <c r="LXE24"/>
      <c r="LXF24"/>
      <c r="LXG24"/>
      <c r="LXH24"/>
      <c r="LXI24"/>
      <c r="LXJ24"/>
      <c r="LXK24"/>
      <c r="LXL24"/>
      <c r="LXM24"/>
      <c r="LXN24"/>
      <c r="LXO24"/>
      <c r="LXP24"/>
      <c r="LXQ24"/>
      <c r="LXR24"/>
      <c r="LXS24"/>
      <c r="LXT24"/>
      <c r="LXU24"/>
      <c r="LXV24"/>
      <c r="LXW24"/>
      <c r="LXX24"/>
      <c r="LXY24"/>
      <c r="LXZ24"/>
      <c r="LYA24"/>
      <c r="LYB24"/>
      <c r="LYC24"/>
      <c r="LYD24"/>
      <c r="LYE24"/>
      <c r="LYF24"/>
      <c r="LYG24"/>
      <c r="LYH24"/>
      <c r="LYI24"/>
      <c r="LYJ24"/>
      <c r="LYK24"/>
      <c r="LYL24"/>
      <c r="LYM24"/>
      <c r="LYN24"/>
      <c r="LYO24"/>
      <c r="LYP24"/>
      <c r="LYQ24"/>
      <c r="LYR24"/>
      <c r="LYS24"/>
      <c r="LYT24"/>
      <c r="LYU24"/>
      <c r="LYV24"/>
      <c r="LYW24"/>
      <c r="LYX24"/>
      <c r="LYY24"/>
      <c r="LYZ24"/>
      <c r="LZA24"/>
      <c r="LZB24"/>
      <c r="LZC24"/>
      <c r="LZD24"/>
      <c r="LZE24"/>
      <c r="LZF24"/>
      <c r="LZG24"/>
      <c r="LZH24"/>
      <c r="LZI24"/>
      <c r="LZJ24"/>
      <c r="LZK24"/>
      <c r="LZL24"/>
      <c r="LZM24"/>
      <c r="LZN24"/>
      <c r="LZO24"/>
      <c r="LZP24"/>
      <c r="LZQ24"/>
      <c r="LZR24"/>
      <c r="LZS24"/>
      <c r="LZT24"/>
      <c r="LZU24"/>
      <c r="LZV24"/>
      <c r="LZW24"/>
      <c r="LZX24"/>
      <c r="LZY24"/>
      <c r="LZZ24"/>
      <c r="MAA24"/>
      <c r="MAB24"/>
      <c r="MAC24"/>
      <c r="MAD24"/>
      <c r="MAE24"/>
      <c r="MAF24"/>
      <c r="MAG24"/>
      <c r="MAH24"/>
      <c r="MAI24"/>
      <c r="MAJ24"/>
      <c r="MAK24"/>
      <c r="MAL24"/>
      <c r="MAM24"/>
      <c r="MAN24"/>
      <c r="MAO24"/>
      <c r="MAP24"/>
      <c r="MAQ24"/>
      <c r="MAR24"/>
      <c r="MAS24"/>
      <c r="MAT24"/>
      <c r="MAU24"/>
      <c r="MAV24"/>
      <c r="MAW24"/>
      <c r="MAX24"/>
      <c r="MAY24"/>
      <c r="MAZ24"/>
      <c r="MBA24"/>
      <c r="MBB24"/>
      <c r="MBC24"/>
      <c r="MBD24"/>
      <c r="MBE24"/>
      <c r="MBF24"/>
      <c r="MBG24"/>
      <c r="MBH24"/>
      <c r="MBI24"/>
      <c r="MBJ24"/>
      <c r="MBK24"/>
      <c r="MBL24"/>
      <c r="MBM24"/>
      <c r="MBN24"/>
      <c r="MBO24"/>
      <c r="MBP24"/>
      <c r="MBQ24"/>
      <c r="MBR24"/>
      <c r="MBS24"/>
      <c r="MBT24"/>
      <c r="MBU24"/>
      <c r="MBV24"/>
      <c r="MBW24"/>
      <c r="MBX24"/>
      <c r="MBY24"/>
      <c r="MBZ24"/>
      <c r="MCA24"/>
      <c r="MCB24"/>
      <c r="MCC24"/>
      <c r="MCD24"/>
      <c r="MCE24"/>
      <c r="MCF24"/>
      <c r="MCG24"/>
      <c r="MCH24"/>
      <c r="MCI24"/>
      <c r="MCJ24"/>
      <c r="MCK24"/>
      <c r="MCL24"/>
      <c r="MCM24"/>
      <c r="MCN24"/>
      <c r="MCO24"/>
      <c r="MCP24"/>
      <c r="MCQ24"/>
      <c r="MCR24"/>
      <c r="MCS24"/>
      <c r="MCT24"/>
      <c r="MCU24"/>
      <c r="MCV24"/>
      <c r="MCW24"/>
      <c r="MCX24"/>
      <c r="MCY24"/>
      <c r="MCZ24"/>
      <c r="MDA24"/>
      <c r="MDB24"/>
      <c r="MDC24"/>
      <c r="MDD24"/>
      <c r="MDE24"/>
      <c r="MDF24"/>
      <c r="MDG24"/>
      <c r="MDH24"/>
      <c r="MDI24"/>
      <c r="MDJ24"/>
      <c r="MDK24"/>
      <c r="MDL24"/>
      <c r="MDM24"/>
      <c r="MDN24"/>
      <c r="MDO24"/>
      <c r="MDP24"/>
      <c r="MDQ24"/>
      <c r="MDR24"/>
      <c r="MDS24"/>
      <c r="MDT24"/>
      <c r="MDU24"/>
      <c r="MDV24"/>
      <c r="MDW24"/>
      <c r="MDX24"/>
      <c r="MDY24"/>
      <c r="MDZ24"/>
      <c r="MEA24"/>
      <c r="MEB24"/>
      <c r="MEC24"/>
      <c r="MED24"/>
      <c r="MEE24"/>
      <c r="MEF24"/>
      <c r="MEG24"/>
      <c r="MEH24"/>
      <c r="MEI24"/>
      <c r="MEJ24"/>
      <c r="MEK24"/>
      <c r="MEL24"/>
      <c r="MEM24"/>
      <c r="MEN24"/>
      <c r="MEO24"/>
      <c r="MEP24"/>
      <c r="MEQ24"/>
      <c r="MER24"/>
      <c r="MES24"/>
      <c r="MET24"/>
      <c r="MEU24"/>
      <c r="MEV24"/>
      <c r="MEW24"/>
      <c r="MEX24"/>
      <c r="MEY24"/>
      <c r="MEZ24"/>
      <c r="MFA24"/>
      <c r="MFB24"/>
      <c r="MFC24"/>
      <c r="MFD24"/>
      <c r="MFE24"/>
      <c r="MFF24"/>
      <c r="MFG24"/>
      <c r="MFH24"/>
      <c r="MFI24"/>
      <c r="MFJ24"/>
      <c r="MFK24"/>
      <c r="MFL24"/>
      <c r="MFM24"/>
      <c r="MFN24"/>
      <c r="MFO24"/>
      <c r="MFP24"/>
      <c r="MFQ24"/>
      <c r="MFR24"/>
      <c r="MFS24"/>
      <c r="MFT24"/>
      <c r="MFU24"/>
      <c r="MFV24"/>
      <c r="MFW24"/>
      <c r="MFX24"/>
      <c r="MFY24"/>
      <c r="MFZ24"/>
      <c r="MGA24"/>
      <c r="MGB24"/>
      <c r="MGC24"/>
      <c r="MGD24"/>
      <c r="MGE24"/>
      <c r="MGF24"/>
      <c r="MGG24"/>
      <c r="MGH24"/>
      <c r="MGI24"/>
      <c r="MGJ24"/>
      <c r="MGK24"/>
      <c r="MGL24"/>
      <c r="MGM24"/>
      <c r="MGN24"/>
      <c r="MGO24"/>
      <c r="MGP24"/>
      <c r="MGQ24"/>
      <c r="MGR24"/>
      <c r="MGS24"/>
      <c r="MGT24"/>
      <c r="MGU24"/>
      <c r="MGV24"/>
      <c r="MGW24"/>
      <c r="MGX24"/>
      <c r="MGY24"/>
      <c r="MGZ24"/>
      <c r="MHA24"/>
      <c r="MHB24"/>
      <c r="MHC24"/>
      <c r="MHD24"/>
      <c r="MHE24"/>
      <c r="MHF24"/>
      <c r="MHG24"/>
      <c r="MHH24"/>
      <c r="MHI24"/>
      <c r="MHJ24"/>
      <c r="MHK24"/>
      <c r="MHL24"/>
      <c r="MHM24"/>
      <c r="MHN24"/>
      <c r="MHO24"/>
      <c r="MHP24"/>
      <c r="MHQ24"/>
      <c r="MHR24"/>
      <c r="MHS24"/>
      <c r="MHT24"/>
      <c r="MHU24"/>
      <c r="MHV24"/>
      <c r="MHW24"/>
      <c r="MHX24"/>
      <c r="MHY24"/>
      <c r="MHZ24"/>
      <c r="MIA24"/>
      <c r="MIB24"/>
      <c r="MIC24"/>
      <c r="MID24"/>
      <c r="MIE24"/>
      <c r="MIF24"/>
      <c r="MIG24"/>
      <c r="MIH24"/>
      <c r="MII24"/>
      <c r="MIJ24"/>
      <c r="MIK24"/>
      <c r="MIL24"/>
      <c r="MIM24"/>
      <c r="MIN24"/>
      <c r="MIO24"/>
      <c r="MIP24"/>
      <c r="MIQ24"/>
      <c r="MIR24"/>
      <c r="MIS24"/>
      <c r="MIT24"/>
      <c r="MIU24"/>
      <c r="MIV24"/>
      <c r="MIW24"/>
      <c r="MIX24"/>
      <c r="MIY24"/>
      <c r="MIZ24"/>
      <c r="MJA24"/>
      <c r="MJB24"/>
      <c r="MJC24"/>
      <c r="MJD24"/>
      <c r="MJE24"/>
      <c r="MJF24"/>
      <c r="MJG24"/>
      <c r="MJH24"/>
      <c r="MJI24"/>
      <c r="MJJ24"/>
      <c r="MJK24"/>
      <c r="MJL24"/>
      <c r="MJM24"/>
      <c r="MJN24"/>
      <c r="MJO24"/>
      <c r="MJP24"/>
      <c r="MJQ24"/>
      <c r="MJR24"/>
      <c r="MJS24"/>
      <c r="MJT24"/>
      <c r="MJU24"/>
      <c r="MJV24"/>
      <c r="MJW24"/>
      <c r="MJX24"/>
      <c r="MJY24"/>
      <c r="MJZ24"/>
      <c r="MKA24"/>
      <c r="MKB24"/>
      <c r="MKC24"/>
      <c r="MKD24"/>
      <c r="MKE24"/>
      <c r="MKF24"/>
      <c r="MKG24"/>
      <c r="MKH24"/>
      <c r="MKI24"/>
      <c r="MKJ24"/>
      <c r="MKK24"/>
      <c r="MKL24"/>
      <c r="MKM24"/>
      <c r="MKN24"/>
      <c r="MKO24"/>
      <c r="MKP24"/>
      <c r="MKQ24"/>
      <c r="MKR24"/>
      <c r="MKS24"/>
      <c r="MKT24"/>
      <c r="MKU24"/>
      <c r="MKV24"/>
      <c r="MKW24"/>
      <c r="MKX24"/>
      <c r="MKY24"/>
      <c r="MKZ24"/>
      <c r="MLA24"/>
      <c r="MLB24"/>
      <c r="MLC24"/>
      <c r="MLD24"/>
      <c r="MLE24"/>
      <c r="MLF24"/>
      <c r="MLG24"/>
      <c r="MLH24"/>
      <c r="MLI24"/>
      <c r="MLJ24"/>
      <c r="MLK24"/>
      <c r="MLL24"/>
      <c r="MLM24"/>
      <c r="MLN24"/>
      <c r="MLO24"/>
      <c r="MLP24"/>
      <c r="MLQ24"/>
      <c r="MLR24"/>
      <c r="MLS24"/>
      <c r="MLT24"/>
      <c r="MLU24"/>
      <c r="MLV24"/>
      <c r="MLW24"/>
      <c r="MLX24"/>
      <c r="MLY24"/>
      <c r="MLZ24"/>
      <c r="MMA24"/>
      <c r="MMB24"/>
      <c r="MMC24"/>
      <c r="MMD24"/>
      <c r="MME24"/>
      <c r="MMF24"/>
      <c r="MMG24"/>
      <c r="MMH24"/>
      <c r="MMI24"/>
      <c r="MMJ24"/>
      <c r="MMK24"/>
      <c r="MML24"/>
      <c r="MMM24"/>
      <c r="MMN24"/>
      <c r="MMO24"/>
      <c r="MMP24"/>
      <c r="MMQ24"/>
      <c r="MMR24"/>
      <c r="MMS24"/>
      <c r="MMT24"/>
      <c r="MMU24"/>
      <c r="MMV24"/>
      <c r="MMW24"/>
      <c r="MMX24"/>
      <c r="MMY24"/>
      <c r="MMZ24"/>
      <c r="MNA24"/>
      <c r="MNB24"/>
      <c r="MNC24"/>
      <c r="MND24"/>
      <c r="MNE24"/>
      <c r="MNF24"/>
      <c r="MNG24"/>
      <c r="MNH24"/>
      <c r="MNI24"/>
      <c r="MNJ24"/>
      <c r="MNK24"/>
      <c r="MNL24"/>
      <c r="MNM24"/>
      <c r="MNN24"/>
      <c r="MNO24"/>
      <c r="MNP24"/>
      <c r="MNQ24"/>
      <c r="MNR24"/>
      <c r="MNS24"/>
      <c r="MNT24"/>
      <c r="MNU24"/>
      <c r="MNV24"/>
      <c r="MNW24"/>
      <c r="MNX24"/>
      <c r="MNY24"/>
      <c r="MNZ24"/>
      <c r="MOA24"/>
      <c r="MOB24"/>
      <c r="MOC24"/>
      <c r="MOD24"/>
      <c r="MOE24"/>
      <c r="MOF24"/>
      <c r="MOG24"/>
      <c r="MOH24"/>
      <c r="MOI24"/>
      <c r="MOJ24"/>
      <c r="MOK24"/>
      <c r="MOL24"/>
      <c r="MOM24"/>
      <c r="MON24"/>
      <c r="MOO24"/>
      <c r="MOP24"/>
      <c r="MOQ24"/>
      <c r="MOR24"/>
      <c r="MOS24"/>
      <c r="MOT24"/>
      <c r="MOU24"/>
      <c r="MOV24"/>
      <c r="MOW24"/>
      <c r="MOX24"/>
      <c r="MOY24"/>
      <c r="MOZ24"/>
      <c r="MPA24"/>
      <c r="MPB24"/>
      <c r="MPC24"/>
      <c r="MPD24"/>
      <c r="MPE24"/>
      <c r="MPF24"/>
      <c r="MPG24"/>
      <c r="MPH24"/>
      <c r="MPI24"/>
      <c r="MPJ24"/>
      <c r="MPK24"/>
      <c r="MPL24"/>
      <c r="MPM24"/>
      <c r="MPN24"/>
      <c r="MPO24"/>
      <c r="MPP24"/>
      <c r="MPQ24"/>
      <c r="MPR24"/>
      <c r="MPS24"/>
      <c r="MPT24"/>
      <c r="MPU24"/>
      <c r="MPV24"/>
      <c r="MPW24"/>
      <c r="MPX24"/>
      <c r="MPY24"/>
      <c r="MPZ24"/>
      <c r="MQA24"/>
      <c r="MQB24"/>
      <c r="MQC24"/>
      <c r="MQD24"/>
      <c r="MQE24"/>
      <c r="MQF24"/>
      <c r="MQG24"/>
      <c r="MQH24"/>
      <c r="MQI24"/>
      <c r="MQJ24"/>
      <c r="MQK24"/>
      <c r="MQL24"/>
      <c r="MQM24"/>
      <c r="MQN24"/>
      <c r="MQO24"/>
      <c r="MQP24"/>
      <c r="MQQ24"/>
      <c r="MQR24"/>
      <c r="MQS24"/>
      <c r="MQT24"/>
      <c r="MQU24"/>
      <c r="MQV24"/>
      <c r="MQW24"/>
      <c r="MQX24"/>
      <c r="MQY24"/>
      <c r="MQZ24"/>
      <c r="MRA24"/>
      <c r="MRB24"/>
      <c r="MRC24"/>
      <c r="MRD24"/>
      <c r="MRE24"/>
      <c r="MRF24"/>
      <c r="MRG24"/>
      <c r="MRH24"/>
      <c r="MRI24"/>
      <c r="MRJ24"/>
      <c r="MRK24"/>
      <c r="MRL24"/>
      <c r="MRM24"/>
      <c r="MRN24"/>
      <c r="MRO24"/>
      <c r="MRP24"/>
      <c r="MRQ24"/>
      <c r="MRR24"/>
      <c r="MRS24"/>
      <c r="MRT24"/>
      <c r="MRU24"/>
      <c r="MRV24"/>
      <c r="MRW24"/>
      <c r="MRX24"/>
      <c r="MRY24"/>
      <c r="MRZ24"/>
      <c r="MSA24"/>
      <c r="MSB24"/>
      <c r="MSC24"/>
      <c r="MSD24"/>
      <c r="MSE24"/>
      <c r="MSF24"/>
      <c r="MSG24"/>
      <c r="MSH24"/>
      <c r="MSI24"/>
      <c r="MSJ24"/>
      <c r="MSK24"/>
      <c r="MSL24"/>
      <c r="MSM24"/>
      <c r="MSN24"/>
      <c r="MSO24"/>
      <c r="MSP24"/>
      <c r="MSQ24"/>
      <c r="MSR24"/>
      <c r="MSS24"/>
      <c r="MST24"/>
      <c r="MSU24"/>
      <c r="MSV24"/>
      <c r="MSW24"/>
      <c r="MSX24"/>
      <c r="MSY24"/>
      <c r="MSZ24"/>
      <c r="MTA24"/>
      <c r="MTB24"/>
      <c r="MTC24"/>
      <c r="MTD24"/>
      <c r="MTE24"/>
      <c r="MTF24"/>
      <c r="MTG24"/>
      <c r="MTH24"/>
      <c r="MTI24"/>
      <c r="MTJ24"/>
      <c r="MTK24"/>
      <c r="MTL24"/>
      <c r="MTM24"/>
      <c r="MTN24"/>
      <c r="MTO24"/>
      <c r="MTP24"/>
      <c r="MTQ24"/>
      <c r="MTR24"/>
      <c r="MTS24"/>
      <c r="MTT24"/>
      <c r="MTU24"/>
      <c r="MTV24"/>
      <c r="MTW24"/>
      <c r="MTX24"/>
      <c r="MTY24"/>
      <c r="MTZ24"/>
      <c r="MUA24"/>
      <c r="MUB24"/>
      <c r="MUC24"/>
      <c r="MUD24"/>
      <c r="MUE24"/>
      <c r="MUF24"/>
      <c r="MUG24"/>
      <c r="MUH24"/>
      <c r="MUI24"/>
      <c r="MUJ24"/>
      <c r="MUK24"/>
      <c r="MUL24"/>
      <c r="MUM24"/>
      <c r="MUN24"/>
      <c r="MUO24"/>
      <c r="MUP24"/>
      <c r="MUQ24"/>
      <c r="MUR24"/>
      <c r="MUS24"/>
      <c r="MUT24"/>
      <c r="MUU24"/>
      <c r="MUV24"/>
      <c r="MUW24"/>
      <c r="MUX24"/>
      <c r="MUY24"/>
      <c r="MUZ24"/>
      <c r="MVA24"/>
      <c r="MVB24"/>
      <c r="MVC24"/>
      <c r="MVD24"/>
      <c r="MVE24"/>
      <c r="MVF24"/>
      <c r="MVG24"/>
      <c r="MVH24"/>
      <c r="MVI24"/>
      <c r="MVJ24"/>
      <c r="MVK24"/>
      <c r="MVL24"/>
      <c r="MVM24"/>
      <c r="MVN24"/>
      <c r="MVO24"/>
      <c r="MVP24"/>
      <c r="MVQ24"/>
      <c r="MVR24"/>
      <c r="MVS24"/>
      <c r="MVT24"/>
      <c r="MVU24"/>
      <c r="MVV24"/>
      <c r="MVW24"/>
      <c r="MVX24"/>
      <c r="MVY24"/>
      <c r="MVZ24"/>
      <c r="MWA24"/>
      <c r="MWB24"/>
      <c r="MWC24"/>
      <c r="MWD24"/>
      <c r="MWE24"/>
      <c r="MWF24"/>
      <c r="MWG24"/>
      <c r="MWH24"/>
      <c r="MWI24"/>
      <c r="MWJ24"/>
      <c r="MWK24"/>
      <c r="MWL24"/>
      <c r="MWM24"/>
      <c r="MWN24"/>
      <c r="MWO24"/>
      <c r="MWP24"/>
      <c r="MWQ24"/>
      <c r="MWR24"/>
      <c r="MWS24"/>
      <c r="MWT24"/>
      <c r="MWU24"/>
      <c r="MWV24"/>
      <c r="MWW24"/>
      <c r="MWX24"/>
      <c r="MWY24"/>
      <c r="MWZ24"/>
      <c r="MXA24"/>
      <c r="MXB24"/>
      <c r="MXC24"/>
      <c r="MXD24"/>
      <c r="MXE24"/>
      <c r="MXF24"/>
      <c r="MXG24"/>
      <c r="MXH24"/>
      <c r="MXI24"/>
      <c r="MXJ24"/>
      <c r="MXK24"/>
      <c r="MXL24"/>
      <c r="MXM24"/>
      <c r="MXN24"/>
      <c r="MXO24"/>
      <c r="MXP24"/>
      <c r="MXQ24"/>
      <c r="MXR24"/>
      <c r="MXS24"/>
      <c r="MXT24"/>
      <c r="MXU24"/>
      <c r="MXV24"/>
      <c r="MXW24"/>
      <c r="MXX24"/>
      <c r="MXY24"/>
      <c r="MXZ24"/>
      <c r="MYA24"/>
      <c r="MYB24"/>
      <c r="MYC24"/>
      <c r="MYD24"/>
      <c r="MYE24"/>
      <c r="MYF24"/>
      <c r="MYG24"/>
      <c r="MYH24"/>
      <c r="MYI24"/>
      <c r="MYJ24"/>
      <c r="MYK24"/>
      <c r="MYL24"/>
      <c r="MYM24"/>
      <c r="MYN24"/>
      <c r="MYO24"/>
      <c r="MYP24"/>
      <c r="MYQ24"/>
      <c r="MYR24"/>
      <c r="MYS24"/>
      <c r="MYT24"/>
      <c r="MYU24"/>
      <c r="MYV24"/>
      <c r="MYW24"/>
      <c r="MYX24"/>
      <c r="MYY24"/>
      <c r="MYZ24"/>
      <c r="MZA24"/>
      <c r="MZB24"/>
      <c r="MZC24"/>
      <c r="MZD24"/>
      <c r="MZE24"/>
      <c r="MZF24"/>
      <c r="MZG24"/>
      <c r="MZH24"/>
      <c r="MZI24"/>
      <c r="MZJ24"/>
      <c r="MZK24"/>
      <c r="MZL24"/>
      <c r="MZM24"/>
      <c r="MZN24"/>
      <c r="MZO24"/>
      <c r="MZP24"/>
      <c r="MZQ24"/>
      <c r="MZR24"/>
      <c r="MZS24"/>
      <c r="MZT24"/>
      <c r="MZU24"/>
      <c r="MZV24"/>
      <c r="MZW24"/>
      <c r="MZX24"/>
      <c r="MZY24"/>
      <c r="MZZ24"/>
      <c r="NAA24"/>
      <c r="NAB24"/>
      <c r="NAC24"/>
      <c r="NAD24"/>
      <c r="NAE24"/>
      <c r="NAF24"/>
      <c r="NAG24"/>
      <c r="NAH24"/>
      <c r="NAI24"/>
      <c r="NAJ24"/>
      <c r="NAK24"/>
      <c r="NAL24"/>
      <c r="NAM24"/>
      <c r="NAN24"/>
      <c r="NAO24"/>
      <c r="NAP24"/>
      <c r="NAQ24"/>
      <c r="NAR24"/>
      <c r="NAS24"/>
      <c r="NAT24"/>
      <c r="NAU24"/>
      <c r="NAV24"/>
      <c r="NAW24"/>
      <c r="NAX24"/>
      <c r="NAY24"/>
      <c r="NAZ24"/>
      <c r="NBA24"/>
      <c r="NBB24"/>
      <c r="NBC24"/>
      <c r="NBD24"/>
      <c r="NBE24"/>
      <c r="NBF24"/>
      <c r="NBG24"/>
      <c r="NBH24"/>
      <c r="NBI24"/>
      <c r="NBJ24"/>
      <c r="NBK24"/>
      <c r="NBL24"/>
      <c r="NBM24"/>
      <c r="NBN24"/>
      <c r="NBO24"/>
      <c r="NBP24"/>
      <c r="NBQ24"/>
      <c r="NBR24"/>
      <c r="NBS24"/>
      <c r="NBT24"/>
      <c r="NBU24"/>
      <c r="NBV24"/>
      <c r="NBW24"/>
      <c r="NBX24"/>
      <c r="NBY24"/>
      <c r="NBZ24"/>
      <c r="NCA24"/>
      <c r="NCB24"/>
      <c r="NCC24"/>
      <c r="NCD24"/>
      <c r="NCE24"/>
      <c r="NCF24"/>
      <c r="NCG24"/>
      <c r="NCH24"/>
      <c r="NCI24"/>
      <c r="NCJ24"/>
      <c r="NCK24"/>
      <c r="NCL24"/>
      <c r="NCM24"/>
      <c r="NCN24"/>
      <c r="NCO24"/>
      <c r="NCP24"/>
      <c r="NCQ24"/>
      <c r="NCR24"/>
      <c r="NCS24"/>
      <c r="NCT24"/>
      <c r="NCU24"/>
      <c r="NCV24"/>
      <c r="NCW24"/>
      <c r="NCX24"/>
      <c r="NCY24"/>
      <c r="NCZ24"/>
      <c r="NDA24"/>
      <c r="NDB24"/>
      <c r="NDC24"/>
      <c r="NDD24"/>
      <c r="NDE24"/>
      <c r="NDF24"/>
      <c r="NDG24"/>
      <c r="NDH24"/>
      <c r="NDI24"/>
      <c r="NDJ24"/>
      <c r="NDK24"/>
      <c r="NDL24"/>
      <c r="NDM24"/>
      <c r="NDN24"/>
      <c r="NDO24"/>
      <c r="NDP24"/>
      <c r="NDQ24"/>
      <c r="NDR24"/>
      <c r="NDS24"/>
      <c r="NDT24"/>
      <c r="NDU24"/>
      <c r="NDV24"/>
      <c r="NDW24"/>
      <c r="NDX24"/>
      <c r="NDY24"/>
      <c r="NDZ24"/>
      <c r="NEA24"/>
      <c r="NEB24"/>
      <c r="NEC24"/>
      <c r="NED24"/>
      <c r="NEE24"/>
      <c r="NEF24"/>
      <c r="NEG24"/>
      <c r="NEH24"/>
      <c r="NEI24"/>
      <c r="NEJ24"/>
      <c r="NEK24"/>
      <c r="NEL24"/>
      <c r="NEM24"/>
      <c r="NEN24"/>
      <c r="NEO24"/>
      <c r="NEP24"/>
      <c r="NEQ24"/>
      <c r="NER24"/>
      <c r="NES24"/>
      <c r="NET24"/>
      <c r="NEU24"/>
      <c r="NEV24"/>
      <c r="NEW24"/>
      <c r="NEX24"/>
      <c r="NEY24"/>
      <c r="NEZ24"/>
      <c r="NFA24"/>
      <c r="NFB24"/>
      <c r="NFC24"/>
      <c r="NFD24"/>
      <c r="NFE24"/>
      <c r="NFF24"/>
      <c r="NFG24"/>
      <c r="NFH24"/>
      <c r="NFI24"/>
      <c r="NFJ24"/>
      <c r="NFK24"/>
      <c r="NFL24"/>
      <c r="NFM24"/>
      <c r="NFN24"/>
      <c r="NFO24"/>
      <c r="NFP24"/>
      <c r="NFQ24"/>
      <c r="NFR24"/>
      <c r="NFS24"/>
      <c r="NFT24"/>
      <c r="NFU24"/>
      <c r="NFV24"/>
      <c r="NFW24"/>
      <c r="NFX24"/>
      <c r="NFY24"/>
      <c r="NFZ24"/>
      <c r="NGA24"/>
      <c r="NGB24"/>
      <c r="NGC24"/>
      <c r="NGD24"/>
      <c r="NGE24"/>
      <c r="NGF24"/>
      <c r="NGG24"/>
      <c r="NGH24"/>
      <c r="NGI24"/>
      <c r="NGJ24"/>
      <c r="NGK24"/>
      <c r="NGL24"/>
      <c r="NGM24"/>
      <c r="NGN24"/>
      <c r="NGO24"/>
      <c r="NGP24"/>
      <c r="NGQ24"/>
      <c r="NGR24"/>
      <c r="NGS24"/>
      <c r="NGT24"/>
      <c r="NGU24"/>
      <c r="NGV24"/>
      <c r="NGW24"/>
      <c r="NGX24"/>
      <c r="NGY24"/>
      <c r="NGZ24"/>
      <c r="NHA24"/>
      <c r="NHB24"/>
      <c r="NHC24"/>
      <c r="NHD24"/>
      <c r="NHE24"/>
      <c r="NHF24"/>
      <c r="NHG24"/>
      <c r="NHH24"/>
      <c r="NHI24"/>
      <c r="NHJ24"/>
      <c r="NHK24"/>
      <c r="NHL24"/>
      <c r="NHM24"/>
      <c r="NHN24"/>
      <c r="NHO24"/>
      <c r="NHP24"/>
      <c r="NHQ24"/>
      <c r="NHR24"/>
      <c r="NHS24"/>
      <c r="NHT24"/>
      <c r="NHU24"/>
      <c r="NHV24"/>
      <c r="NHW24"/>
      <c r="NHX24"/>
      <c r="NHY24"/>
      <c r="NHZ24"/>
      <c r="NIA24"/>
      <c r="NIB24"/>
      <c r="NIC24"/>
      <c r="NID24"/>
      <c r="NIE24"/>
      <c r="NIF24"/>
      <c r="NIG24"/>
      <c r="NIH24"/>
      <c r="NII24"/>
      <c r="NIJ24"/>
      <c r="NIK24"/>
      <c r="NIL24"/>
      <c r="NIM24"/>
      <c r="NIN24"/>
      <c r="NIO24"/>
      <c r="NIP24"/>
      <c r="NIQ24"/>
      <c r="NIR24"/>
      <c r="NIS24"/>
      <c r="NIT24"/>
      <c r="NIU24"/>
      <c r="NIV24"/>
      <c r="NIW24"/>
      <c r="NIX24"/>
      <c r="NIY24"/>
      <c r="NIZ24"/>
      <c r="NJA24"/>
      <c r="NJB24"/>
      <c r="NJC24"/>
      <c r="NJD24"/>
      <c r="NJE24"/>
      <c r="NJF24"/>
      <c r="NJG24"/>
      <c r="NJH24"/>
      <c r="NJI24"/>
      <c r="NJJ24"/>
      <c r="NJK24"/>
      <c r="NJL24"/>
      <c r="NJM24"/>
      <c r="NJN24"/>
      <c r="NJO24"/>
      <c r="NJP24"/>
      <c r="NJQ24"/>
      <c r="NJR24"/>
      <c r="NJS24"/>
      <c r="NJT24"/>
      <c r="NJU24"/>
      <c r="NJV24"/>
      <c r="NJW24"/>
      <c r="NJX24"/>
      <c r="NJY24"/>
      <c r="NJZ24"/>
      <c r="NKA24"/>
      <c r="NKB24"/>
      <c r="NKC24"/>
      <c r="NKD24"/>
      <c r="NKE24"/>
      <c r="NKF24"/>
      <c r="NKG24"/>
      <c r="NKH24"/>
      <c r="NKI24"/>
      <c r="NKJ24"/>
      <c r="NKK24"/>
      <c r="NKL24"/>
      <c r="NKM24"/>
      <c r="NKN24"/>
      <c r="NKO24"/>
      <c r="NKP24"/>
      <c r="NKQ24"/>
      <c r="NKR24"/>
      <c r="NKS24"/>
      <c r="NKT24"/>
      <c r="NKU24"/>
      <c r="NKV24"/>
      <c r="NKW24"/>
      <c r="NKX24"/>
      <c r="NKY24"/>
      <c r="NKZ24"/>
      <c r="NLA24"/>
      <c r="NLB24"/>
      <c r="NLC24"/>
      <c r="NLD24"/>
      <c r="NLE24"/>
      <c r="NLF24"/>
      <c r="NLG24"/>
      <c r="NLH24"/>
      <c r="NLI24"/>
      <c r="NLJ24"/>
      <c r="NLK24"/>
      <c r="NLL24"/>
      <c r="NLM24"/>
      <c r="NLN24"/>
      <c r="NLO24"/>
      <c r="NLP24"/>
      <c r="NLQ24"/>
      <c r="NLR24"/>
      <c r="NLS24"/>
      <c r="NLT24"/>
      <c r="NLU24"/>
      <c r="NLV24"/>
      <c r="NLW24"/>
      <c r="NLX24"/>
      <c r="NLY24"/>
      <c r="NLZ24"/>
      <c r="NMA24"/>
      <c r="NMB24"/>
      <c r="NMC24"/>
      <c r="NMD24"/>
      <c r="NME24"/>
      <c r="NMF24"/>
      <c r="NMG24"/>
      <c r="NMH24"/>
      <c r="NMI24"/>
      <c r="NMJ24"/>
      <c r="NMK24"/>
      <c r="NML24"/>
      <c r="NMM24"/>
      <c r="NMN24"/>
      <c r="NMO24"/>
      <c r="NMP24"/>
      <c r="NMQ24"/>
      <c r="NMR24"/>
      <c r="NMS24"/>
      <c r="NMT24"/>
      <c r="NMU24"/>
      <c r="NMV24"/>
      <c r="NMW24"/>
      <c r="NMX24"/>
      <c r="NMY24"/>
      <c r="NMZ24"/>
      <c r="NNA24"/>
      <c r="NNB24"/>
      <c r="NNC24"/>
      <c r="NND24"/>
      <c r="NNE24"/>
      <c r="NNF24"/>
      <c r="NNG24"/>
      <c r="NNH24"/>
      <c r="NNI24"/>
      <c r="NNJ24"/>
      <c r="NNK24"/>
      <c r="NNL24"/>
      <c r="NNM24"/>
      <c r="NNN24"/>
      <c r="NNO24"/>
      <c r="NNP24"/>
      <c r="NNQ24"/>
      <c r="NNR24"/>
      <c r="NNS24"/>
      <c r="NNT24"/>
      <c r="NNU24"/>
      <c r="NNV24"/>
      <c r="NNW24"/>
      <c r="NNX24"/>
      <c r="NNY24"/>
      <c r="NNZ24"/>
      <c r="NOA24"/>
      <c r="NOB24"/>
      <c r="NOC24"/>
      <c r="NOD24"/>
      <c r="NOE24"/>
      <c r="NOF24"/>
      <c r="NOG24"/>
      <c r="NOH24"/>
      <c r="NOI24"/>
      <c r="NOJ24"/>
      <c r="NOK24"/>
      <c r="NOL24"/>
      <c r="NOM24"/>
      <c r="NON24"/>
      <c r="NOO24"/>
      <c r="NOP24"/>
      <c r="NOQ24"/>
      <c r="NOR24"/>
      <c r="NOS24"/>
      <c r="NOT24"/>
      <c r="NOU24"/>
      <c r="NOV24"/>
      <c r="NOW24"/>
      <c r="NOX24"/>
      <c r="NOY24"/>
      <c r="NOZ24"/>
      <c r="NPA24"/>
      <c r="NPB24"/>
      <c r="NPC24"/>
      <c r="NPD24"/>
      <c r="NPE24"/>
      <c r="NPF24"/>
      <c r="NPG24"/>
      <c r="NPH24"/>
      <c r="NPI24"/>
      <c r="NPJ24"/>
      <c r="NPK24"/>
      <c r="NPL24"/>
      <c r="NPM24"/>
      <c r="NPN24"/>
      <c r="NPO24"/>
      <c r="NPP24"/>
      <c r="NPQ24"/>
      <c r="NPR24"/>
      <c r="NPS24"/>
      <c r="NPT24"/>
      <c r="NPU24"/>
      <c r="NPV24"/>
      <c r="NPW24"/>
      <c r="NPX24"/>
      <c r="NPY24"/>
      <c r="NPZ24"/>
      <c r="NQA24"/>
      <c r="NQB24"/>
      <c r="NQC24"/>
      <c r="NQD24"/>
      <c r="NQE24"/>
      <c r="NQF24"/>
      <c r="NQG24"/>
      <c r="NQH24"/>
      <c r="NQI24"/>
      <c r="NQJ24"/>
      <c r="NQK24"/>
      <c r="NQL24"/>
      <c r="NQM24"/>
      <c r="NQN24"/>
      <c r="NQO24"/>
      <c r="NQP24"/>
      <c r="NQQ24"/>
      <c r="NQR24"/>
      <c r="NQS24"/>
      <c r="NQT24"/>
      <c r="NQU24"/>
      <c r="NQV24"/>
      <c r="NQW24"/>
      <c r="NQX24"/>
      <c r="NQY24"/>
      <c r="NQZ24"/>
      <c r="NRA24"/>
      <c r="NRB24"/>
      <c r="NRC24"/>
      <c r="NRD24"/>
      <c r="NRE24"/>
      <c r="NRF24"/>
      <c r="NRG24"/>
      <c r="NRH24"/>
      <c r="NRI24"/>
      <c r="NRJ24"/>
      <c r="NRK24"/>
      <c r="NRL24"/>
      <c r="NRM24"/>
      <c r="NRN24"/>
      <c r="NRO24"/>
      <c r="NRP24"/>
      <c r="NRQ24"/>
      <c r="NRR24"/>
      <c r="NRS24"/>
      <c r="NRT24"/>
      <c r="NRU24"/>
      <c r="NRV24"/>
      <c r="NRW24"/>
      <c r="NRX24"/>
      <c r="NRY24"/>
      <c r="NRZ24"/>
      <c r="NSA24"/>
      <c r="NSB24"/>
      <c r="NSC24"/>
      <c r="NSD24"/>
      <c r="NSE24"/>
      <c r="NSF24"/>
      <c r="NSG24"/>
      <c r="NSH24"/>
      <c r="NSI24"/>
      <c r="NSJ24"/>
      <c r="NSK24"/>
      <c r="NSL24"/>
      <c r="NSM24"/>
      <c r="NSN24"/>
      <c r="NSO24"/>
      <c r="NSP24"/>
      <c r="NSQ24"/>
      <c r="NSR24"/>
      <c r="NSS24"/>
      <c r="NST24"/>
      <c r="NSU24"/>
      <c r="NSV24"/>
      <c r="NSW24"/>
      <c r="NSX24"/>
      <c r="NSY24"/>
      <c r="NSZ24"/>
      <c r="NTA24"/>
      <c r="NTB24"/>
      <c r="NTC24"/>
      <c r="NTD24"/>
      <c r="NTE24"/>
      <c r="NTF24"/>
      <c r="NTG24"/>
      <c r="NTH24"/>
      <c r="NTI24"/>
      <c r="NTJ24"/>
      <c r="NTK24"/>
      <c r="NTL24"/>
      <c r="NTM24"/>
      <c r="NTN24"/>
      <c r="NTO24"/>
      <c r="NTP24"/>
      <c r="NTQ24"/>
      <c r="NTR24"/>
      <c r="NTS24"/>
      <c r="NTT24"/>
      <c r="NTU24"/>
      <c r="NTV24"/>
      <c r="NTW24"/>
      <c r="NTX24"/>
      <c r="NTY24"/>
      <c r="NTZ24"/>
      <c r="NUA24"/>
      <c r="NUB24"/>
      <c r="NUC24"/>
      <c r="NUD24"/>
      <c r="NUE24"/>
      <c r="NUF24"/>
      <c r="NUG24"/>
      <c r="NUH24"/>
      <c r="NUI24"/>
      <c r="NUJ24"/>
      <c r="NUK24"/>
      <c r="NUL24"/>
      <c r="NUM24"/>
      <c r="NUN24"/>
      <c r="NUO24"/>
      <c r="NUP24"/>
      <c r="NUQ24"/>
      <c r="NUR24"/>
      <c r="NUS24"/>
      <c r="NUT24"/>
      <c r="NUU24"/>
      <c r="NUV24"/>
      <c r="NUW24"/>
      <c r="NUX24"/>
      <c r="NUY24"/>
      <c r="NUZ24"/>
      <c r="NVA24"/>
      <c r="NVB24"/>
      <c r="NVC24"/>
      <c r="NVD24"/>
      <c r="NVE24"/>
      <c r="NVF24"/>
      <c r="NVG24"/>
      <c r="NVH24"/>
      <c r="NVI24"/>
      <c r="NVJ24"/>
      <c r="NVK24"/>
      <c r="NVL24"/>
      <c r="NVM24"/>
      <c r="NVN24"/>
      <c r="NVO24"/>
      <c r="NVP24"/>
      <c r="NVQ24"/>
      <c r="NVR24"/>
      <c r="NVS24"/>
      <c r="NVT24"/>
      <c r="NVU24"/>
      <c r="NVV24"/>
      <c r="NVW24"/>
      <c r="NVX24"/>
      <c r="NVY24"/>
      <c r="NVZ24"/>
      <c r="NWA24"/>
      <c r="NWB24"/>
      <c r="NWC24"/>
      <c r="NWD24"/>
      <c r="NWE24"/>
      <c r="NWF24"/>
      <c r="NWG24"/>
      <c r="NWH24"/>
      <c r="NWI24"/>
      <c r="NWJ24"/>
      <c r="NWK24"/>
      <c r="NWL24"/>
      <c r="NWM24"/>
      <c r="NWN24"/>
      <c r="NWO24"/>
      <c r="NWP24"/>
      <c r="NWQ24"/>
      <c r="NWR24"/>
      <c r="NWS24"/>
      <c r="NWT24"/>
      <c r="NWU24"/>
      <c r="NWV24"/>
      <c r="NWW24"/>
      <c r="NWX24"/>
      <c r="NWY24"/>
      <c r="NWZ24"/>
      <c r="NXA24"/>
      <c r="NXB24"/>
      <c r="NXC24"/>
      <c r="NXD24"/>
      <c r="NXE24"/>
      <c r="NXF24"/>
      <c r="NXG24"/>
      <c r="NXH24"/>
      <c r="NXI24"/>
      <c r="NXJ24"/>
      <c r="NXK24"/>
      <c r="NXL24"/>
      <c r="NXM24"/>
      <c r="NXN24"/>
      <c r="NXO24"/>
      <c r="NXP24"/>
      <c r="NXQ24"/>
      <c r="NXR24"/>
      <c r="NXS24"/>
      <c r="NXT24"/>
      <c r="NXU24"/>
      <c r="NXV24"/>
      <c r="NXW24"/>
      <c r="NXX24"/>
      <c r="NXY24"/>
      <c r="NXZ24"/>
      <c r="NYA24"/>
      <c r="NYB24"/>
      <c r="NYC24"/>
      <c r="NYD24"/>
      <c r="NYE24"/>
      <c r="NYF24"/>
      <c r="NYG24"/>
      <c r="NYH24"/>
      <c r="NYI24"/>
      <c r="NYJ24"/>
      <c r="NYK24"/>
      <c r="NYL24"/>
      <c r="NYM24"/>
      <c r="NYN24"/>
      <c r="NYO24"/>
      <c r="NYP24"/>
      <c r="NYQ24"/>
      <c r="NYR24"/>
      <c r="NYS24"/>
      <c r="NYT24"/>
      <c r="NYU24"/>
      <c r="NYV24"/>
      <c r="NYW24"/>
      <c r="NYX24"/>
      <c r="NYY24"/>
      <c r="NYZ24"/>
      <c r="NZA24"/>
      <c r="NZB24"/>
      <c r="NZC24"/>
      <c r="NZD24"/>
      <c r="NZE24"/>
      <c r="NZF24"/>
      <c r="NZG24"/>
      <c r="NZH24"/>
      <c r="NZI24"/>
      <c r="NZJ24"/>
      <c r="NZK24"/>
      <c r="NZL24"/>
      <c r="NZM24"/>
      <c r="NZN24"/>
      <c r="NZO24"/>
      <c r="NZP24"/>
      <c r="NZQ24"/>
      <c r="NZR24"/>
      <c r="NZS24"/>
      <c r="NZT24"/>
      <c r="NZU24"/>
      <c r="NZV24"/>
      <c r="NZW24"/>
      <c r="NZX24"/>
      <c r="NZY24"/>
      <c r="NZZ24"/>
      <c r="OAA24"/>
      <c r="OAB24"/>
      <c r="OAC24"/>
      <c r="OAD24"/>
      <c r="OAE24"/>
      <c r="OAF24"/>
      <c r="OAG24"/>
      <c r="OAH24"/>
      <c r="OAI24"/>
      <c r="OAJ24"/>
      <c r="OAK24"/>
      <c r="OAL24"/>
      <c r="OAM24"/>
      <c r="OAN24"/>
      <c r="OAO24"/>
      <c r="OAP24"/>
      <c r="OAQ24"/>
      <c r="OAR24"/>
      <c r="OAS24"/>
      <c r="OAT24"/>
      <c r="OAU24"/>
      <c r="OAV24"/>
      <c r="OAW24"/>
      <c r="OAX24"/>
      <c r="OAY24"/>
      <c r="OAZ24"/>
      <c r="OBA24"/>
      <c r="OBB24"/>
      <c r="OBC24"/>
      <c r="OBD24"/>
      <c r="OBE24"/>
      <c r="OBF24"/>
      <c r="OBG24"/>
      <c r="OBH24"/>
      <c r="OBI24"/>
      <c r="OBJ24"/>
      <c r="OBK24"/>
      <c r="OBL24"/>
      <c r="OBM24"/>
      <c r="OBN24"/>
      <c r="OBO24"/>
      <c r="OBP24"/>
      <c r="OBQ24"/>
      <c r="OBR24"/>
      <c r="OBS24"/>
      <c r="OBT24"/>
      <c r="OBU24"/>
      <c r="OBV24"/>
      <c r="OBW24"/>
      <c r="OBX24"/>
      <c r="OBY24"/>
      <c r="OBZ24"/>
      <c r="OCA24"/>
      <c r="OCB24"/>
      <c r="OCC24"/>
      <c r="OCD24"/>
      <c r="OCE24"/>
      <c r="OCF24"/>
      <c r="OCG24"/>
      <c r="OCH24"/>
      <c r="OCI24"/>
      <c r="OCJ24"/>
      <c r="OCK24"/>
      <c r="OCL24"/>
      <c r="OCM24"/>
      <c r="OCN24"/>
      <c r="OCO24"/>
      <c r="OCP24"/>
      <c r="OCQ24"/>
      <c r="OCR24"/>
      <c r="OCS24"/>
      <c r="OCT24"/>
      <c r="OCU24"/>
      <c r="OCV24"/>
      <c r="OCW24"/>
      <c r="OCX24"/>
      <c r="OCY24"/>
      <c r="OCZ24"/>
      <c r="ODA24"/>
      <c r="ODB24"/>
      <c r="ODC24"/>
      <c r="ODD24"/>
      <c r="ODE24"/>
      <c r="ODF24"/>
      <c r="ODG24"/>
      <c r="ODH24"/>
      <c r="ODI24"/>
      <c r="ODJ24"/>
      <c r="ODK24"/>
      <c r="ODL24"/>
      <c r="ODM24"/>
      <c r="ODN24"/>
      <c r="ODO24"/>
      <c r="ODP24"/>
      <c r="ODQ24"/>
      <c r="ODR24"/>
      <c r="ODS24"/>
      <c r="ODT24"/>
      <c r="ODU24"/>
      <c r="ODV24"/>
      <c r="ODW24"/>
      <c r="ODX24"/>
      <c r="ODY24"/>
      <c r="ODZ24"/>
      <c r="OEA24"/>
      <c r="OEB24"/>
      <c r="OEC24"/>
      <c r="OED24"/>
      <c r="OEE24"/>
      <c r="OEF24"/>
      <c r="OEG24"/>
      <c r="OEH24"/>
      <c r="OEI24"/>
      <c r="OEJ24"/>
      <c r="OEK24"/>
      <c r="OEL24"/>
      <c r="OEM24"/>
      <c r="OEN24"/>
      <c r="OEO24"/>
      <c r="OEP24"/>
      <c r="OEQ24"/>
      <c r="OER24"/>
      <c r="OES24"/>
      <c r="OET24"/>
      <c r="OEU24"/>
      <c r="OEV24"/>
      <c r="OEW24"/>
      <c r="OEX24"/>
      <c r="OEY24"/>
      <c r="OEZ24"/>
      <c r="OFA24"/>
      <c r="OFB24"/>
      <c r="OFC24"/>
      <c r="OFD24"/>
      <c r="OFE24"/>
      <c r="OFF24"/>
      <c r="OFG24"/>
      <c r="OFH24"/>
      <c r="OFI24"/>
      <c r="OFJ24"/>
      <c r="OFK24"/>
      <c r="OFL24"/>
      <c r="OFM24"/>
      <c r="OFN24"/>
      <c r="OFO24"/>
      <c r="OFP24"/>
      <c r="OFQ24"/>
      <c r="OFR24"/>
      <c r="OFS24"/>
      <c r="OFT24"/>
      <c r="OFU24"/>
      <c r="OFV24"/>
      <c r="OFW24"/>
      <c r="OFX24"/>
      <c r="OFY24"/>
      <c r="OFZ24"/>
      <c r="OGA24"/>
      <c r="OGB24"/>
      <c r="OGC24"/>
      <c r="OGD24"/>
      <c r="OGE24"/>
      <c r="OGF24"/>
      <c r="OGG24"/>
      <c r="OGH24"/>
      <c r="OGI24"/>
      <c r="OGJ24"/>
      <c r="OGK24"/>
      <c r="OGL24"/>
      <c r="OGM24"/>
      <c r="OGN24"/>
      <c r="OGO24"/>
      <c r="OGP24"/>
      <c r="OGQ24"/>
      <c r="OGR24"/>
      <c r="OGS24"/>
      <c r="OGT24"/>
      <c r="OGU24"/>
      <c r="OGV24"/>
      <c r="OGW24"/>
      <c r="OGX24"/>
      <c r="OGY24"/>
      <c r="OGZ24"/>
      <c r="OHA24"/>
      <c r="OHB24"/>
      <c r="OHC24"/>
      <c r="OHD24"/>
      <c r="OHE24"/>
      <c r="OHF24"/>
      <c r="OHG24"/>
      <c r="OHH24"/>
      <c r="OHI24"/>
      <c r="OHJ24"/>
      <c r="OHK24"/>
      <c r="OHL24"/>
      <c r="OHM24"/>
      <c r="OHN24"/>
      <c r="OHO24"/>
      <c r="OHP24"/>
      <c r="OHQ24"/>
      <c r="OHR24"/>
      <c r="OHS24"/>
      <c r="OHT24"/>
      <c r="OHU24"/>
      <c r="OHV24"/>
      <c r="OHW24"/>
      <c r="OHX24"/>
      <c r="OHY24"/>
      <c r="OHZ24"/>
      <c r="OIA24"/>
      <c r="OIB24"/>
      <c r="OIC24"/>
      <c r="OID24"/>
      <c r="OIE24"/>
      <c r="OIF24"/>
      <c r="OIG24"/>
      <c r="OIH24"/>
      <c r="OII24"/>
      <c r="OIJ24"/>
      <c r="OIK24"/>
      <c r="OIL24"/>
      <c r="OIM24"/>
      <c r="OIN24"/>
      <c r="OIO24"/>
      <c r="OIP24"/>
      <c r="OIQ24"/>
      <c r="OIR24"/>
      <c r="OIS24"/>
      <c r="OIT24"/>
      <c r="OIU24"/>
      <c r="OIV24"/>
      <c r="OIW24"/>
      <c r="OIX24"/>
      <c r="OIY24"/>
      <c r="OIZ24"/>
      <c r="OJA24"/>
      <c r="OJB24"/>
      <c r="OJC24"/>
      <c r="OJD24"/>
      <c r="OJE24"/>
      <c r="OJF24"/>
      <c r="OJG24"/>
      <c r="OJH24"/>
      <c r="OJI24"/>
      <c r="OJJ24"/>
      <c r="OJK24"/>
      <c r="OJL24"/>
      <c r="OJM24"/>
      <c r="OJN24"/>
      <c r="OJO24"/>
      <c r="OJP24"/>
      <c r="OJQ24"/>
      <c r="OJR24"/>
      <c r="OJS24"/>
      <c r="OJT24"/>
      <c r="OJU24"/>
      <c r="OJV24"/>
      <c r="OJW24"/>
      <c r="OJX24"/>
      <c r="OJY24"/>
      <c r="OJZ24"/>
      <c r="OKA24"/>
      <c r="OKB24"/>
      <c r="OKC24"/>
      <c r="OKD24"/>
      <c r="OKE24"/>
      <c r="OKF24"/>
      <c r="OKG24"/>
      <c r="OKH24"/>
      <c r="OKI24"/>
      <c r="OKJ24"/>
      <c r="OKK24"/>
      <c r="OKL24"/>
      <c r="OKM24"/>
      <c r="OKN24"/>
      <c r="OKO24"/>
      <c r="OKP24"/>
      <c r="OKQ24"/>
      <c r="OKR24"/>
      <c r="OKS24"/>
      <c r="OKT24"/>
      <c r="OKU24"/>
      <c r="OKV24"/>
      <c r="OKW24"/>
      <c r="OKX24"/>
      <c r="OKY24"/>
      <c r="OKZ24"/>
      <c r="OLA24"/>
      <c r="OLB24"/>
      <c r="OLC24"/>
      <c r="OLD24"/>
      <c r="OLE24"/>
      <c r="OLF24"/>
      <c r="OLG24"/>
      <c r="OLH24"/>
      <c r="OLI24"/>
      <c r="OLJ24"/>
      <c r="OLK24"/>
      <c r="OLL24"/>
      <c r="OLM24"/>
      <c r="OLN24"/>
      <c r="OLO24"/>
      <c r="OLP24"/>
      <c r="OLQ24"/>
      <c r="OLR24"/>
      <c r="OLS24"/>
      <c r="OLT24"/>
      <c r="OLU24"/>
      <c r="OLV24"/>
      <c r="OLW24"/>
      <c r="OLX24"/>
      <c r="OLY24"/>
      <c r="OLZ24"/>
      <c r="OMA24"/>
      <c r="OMB24"/>
      <c r="OMC24"/>
      <c r="OMD24"/>
      <c r="OME24"/>
      <c r="OMF24"/>
      <c r="OMG24"/>
      <c r="OMH24"/>
      <c r="OMI24"/>
      <c r="OMJ24"/>
      <c r="OMK24"/>
      <c r="OML24"/>
      <c r="OMM24"/>
      <c r="OMN24"/>
      <c r="OMO24"/>
      <c r="OMP24"/>
      <c r="OMQ24"/>
      <c r="OMR24"/>
      <c r="OMS24"/>
      <c r="OMT24"/>
      <c r="OMU24"/>
      <c r="OMV24"/>
      <c r="OMW24"/>
      <c r="OMX24"/>
      <c r="OMY24"/>
      <c r="OMZ24"/>
      <c r="ONA24"/>
      <c r="ONB24"/>
      <c r="ONC24"/>
      <c r="OND24"/>
      <c r="ONE24"/>
      <c r="ONF24"/>
      <c r="ONG24"/>
      <c r="ONH24"/>
      <c r="ONI24"/>
      <c r="ONJ24"/>
      <c r="ONK24"/>
      <c r="ONL24"/>
      <c r="ONM24"/>
      <c r="ONN24"/>
      <c r="ONO24"/>
      <c r="ONP24"/>
      <c r="ONQ24"/>
      <c r="ONR24"/>
      <c r="ONS24"/>
      <c r="ONT24"/>
      <c r="ONU24"/>
      <c r="ONV24"/>
      <c r="ONW24"/>
      <c r="ONX24"/>
      <c r="ONY24"/>
      <c r="ONZ24"/>
      <c r="OOA24"/>
      <c r="OOB24"/>
      <c r="OOC24"/>
      <c r="OOD24"/>
      <c r="OOE24"/>
      <c r="OOF24"/>
      <c r="OOG24"/>
      <c r="OOH24"/>
      <c r="OOI24"/>
      <c r="OOJ24"/>
      <c r="OOK24"/>
      <c r="OOL24"/>
      <c r="OOM24"/>
      <c r="OON24"/>
      <c r="OOO24"/>
      <c r="OOP24"/>
      <c r="OOQ24"/>
      <c r="OOR24"/>
      <c r="OOS24"/>
      <c r="OOT24"/>
      <c r="OOU24"/>
      <c r="OOV24"/>
      <c r="OOW24"/>
      <c r="OOX24"/>
      <c r="OOY24"/>
      <c r="OOZ24"/>
      <c r="OPA24"/>
      <c r="OPB24"/>
      <c r="OPC24"/>
      <c r="OPD24"/>
      <c r="OPE24"/>
      <c r="OPF24"/>
      <c r="OPG24"/>
      <c r="OPH24"/>
      <c r="OPI24"/>
      <c r="OPJ24"/>
      <c r="OPK24"/>
      <c r="OPL24"/>
      <c r="OPM24"/>
      <c r="OPN24"/>
      <c r="OPO24"/>
      <c r="OPP24"/>
      <c r="OPQ24"/>
      <c r="OPR24"/>
      <c r="OPS24"/>
      <c r="OPT24"/>
      <c r="OPU24"/>
      <c r="OPV24"/>
      <c r="OPW24"/>
      <c r="OPX24"/>
      <c r="OPY24"/>
      <c r="OPZ24"/>
      <c r="OQA24"/>
      <c r="OQB24"/>
      <c r="OQC24"/>
      <c r="OQD24"/>
      <c r="OQE24"/>
      <c r="OQF24"/>
      <c r="OQG24"/>
      <c r="OQH24"/>
      <c r="OQI24"/>
      <c r="OQJ24"/>
      <c r="OQK24"/>
      <c r="OQL24"/>
      <c r="OQM24"/>
      <c r="OQN24"/>
      <c r="OQO24"/>
      <c r="OQP24"/>
      <c r="OQQ24"/>
      <c r="OQR24"/>
      <c r="OQS24"/>
      <c r="OQT24"/>
      <c r="OQU24"/>
      <c r="OQV24"/>
      <c r="OQW24"/>
      <c r="OQX24"/>
      <c r="OQY24"/>
      <c r="OQZ24"/>
      <c r="ORA24"/>
      <c r="ORB24"/>
      <c r="ORC24"/>
      <c r="ORD24"/>
      <c r="ORE24"/>
      <c r="ORF24"/>
      <c r="ORG24"/>
      <c r="ORH24"/>
      <c r="ORI24"/>
      <c r="ORJ24"/>
      <c r="ORK24"/>
      <c r="ORL24"/>
      <c r="ORM24"/>
      <c r="ORN24"/>
      <c r="ORO24"/>
      <c r="ORP24"/>
      <c r="ORQ24"/>
      <c r="ORR24"/>
      <c r="ORS24"/>
      <c r="ORT24"/>
      <c r="ORU24"/>
      <c r="ORV24"/>
      <c r="ORW24"/>
      <c r="ORX24"/>
      <c r="ORY24"/>
      <c r="ORZ24"/>
      <c r="OSA24"/>
      <c r="OSB24"/>
      <c r="OSC24"/>
      <c r="OSD24"/>
      <c r="OSE24"/>
      <c r="OSF24"/>
      <c r="OSG24"/>
      <c r="OSH24"/>
      <c r="OSI24"/>
      <c r="OSJ24"/>
      <c r="OSK24"/>
      <c r="OSL24"/>
      <c r="OSM24"/>
      <c r="OSN24"/>
      <c r="OSO24"/>
      <c r="OSP24"/>
      <c r="OSQ24"/>
      <c r="OSR24"/>
      <c r="OSS24"/>
      <c r="OST24"/>
      <c r="OSU24"/>
      <c r="OSV24"/>
      <c r="OSW24"/>
      <c r="OSX24"/>
      <c r="OSY24"/>
      <c r="OSZ24"/>
      <c r="OTA24"/>
      <c r="OTB24"/>
      <c r="OTC24"/>
      <c r="OTD24"/>
      <c r="OTE24"/>
      <c r="OTF24"/>
      <c r="OTG24"/>
      <c r="OTH24"/>
      <c r="OTI24"/>
      <c r="OTJ24"/>
      <c r="OTK24"/>
      <c r="OTL24"/>
      <c r="OTM24"/>
      <c r="OTN24"/>
      <c r="OTO24"/>
      <c r="OTP24"/>
      <c r="OTQ24"/>
      <c r="OTR24"/>
      <c r="OTS24"/>
      <c r="OTT24"/>
      <c r="OTU24"/>
      <c r="OTV24"/>
      <c r="OTW24"/>
      <c r="OTX24"/>
      <c r="OTY24"/>
      <c r="OTZ24"/>
      <c r="OUA24"/>
      <c r="OUB24"/>
      <c r="OUC24"/>
      <c r="OUD24"/>
      <c r="OUE24"/>
      <c r="OUF24"/>
      <c r="OUG24"/>
      <c r="OUH24"/>
      <c r="OUI24"/>
      <c r="OUJ24"/>
      <c r="OUK24"/>
      <c r="OUL24"/>
      <c r="OUM24"/>
      <c r="OUN24"/>
      <c r="OUO24"/>
      <c r="OUP24"/>
      <c r="OUQ24"/>
      <c r="OUR24"/>
      <c r="OUS24"/>
      <c r="OUT24"/>
      <c r="OUU24"/>
      <c r="OUV24"/>
      <c r="OUW24"/>
      <c r="OUX24"/>
      <c r="OUY24"/>
      <c r="OUZ24"/>
      <c r="OVA24"/>
      <c r="OVB24"/>
      <c r="OVC24"/>
      <c r="OVD24"/>
      <c r="OVE24"/>
      <c r="OVF24"/>
      <c r="OVG24"/>
      <c r="OVH24"/>
      <c r="OVI24"/>
      <c r="OVJ24"/>
      <c r="OVK24"/>
      <c r="OVL24"/>
      <c r="OVM24"/>
      <c r="OVN24"/>
      <c r="OVO24"/>
      <c r="OVP24"/>
      <c r="OVQ24"/>
      <c r="OVR24"/>
      <c r="OVS24"/>
      <c r="OVT24"/>
      <c r="OVU24"/>
      <c r="OVV24"/>
      <c r="OVW24"/>
      <c r="OVX24"/>
      <c r="OVY24"/>
      <c r="OVZ24"/>
      <c r="OWA24"/>
      <c r="OWB24"/>
      <c r="OWC24"/>
      <c r="OWD24"/>
      <c r="OWE24"/>
      <c r="OWF24"/>
      <c r="OWG24"/>
      <c r="OWH24"/>
      <c r="OWI24"/>
      <c r="OWJ24"/>
      <c r="OWK24"/>
      <c r="OWL24"/>
      <c r="OWM24"/>
      <c r="OWN24"/>
      <c r="OWO24"/>
      <c r="OWP24"/>
      <c r="OWQ24"/>
      <c r="OWR24"/>
      <c r="OWS24"/>
      <c r="OWT24"/>
      <c r="OWU24"/>
      <c r="OWV24"/>
      <c r="OWW24"/>
      <c r="OWX24"/>
      <c r="OWY24"/>
      <c r="OWZ24"/>
      <c r="OXA24"/>
      <c r="OXB24"/>
      <c r="OXC24"/>
      <c r="OXD24"/>
      <c r="OXE24"/>
      <c r="OXF24"/>
      <c r="OXG24"/>
      <c r="OXH24"/>
      <c r="OXI24"/>
      <c r="OXJ24"/>
      <c r="OXK24"/>
      <c r="OXL24"/>
      <c r="OXM24"/>
      <c r="OXN24"/>
      <c r="OXO24"/>
      <c r="OXP24"/>
      <c r="OXQ24"/>
      <c r="OXR24"/>
      <c r="OXS24"/>
      <c r="OXT24"/>
      <c r="OXU24"/>
      <c r="OXV24"/>
      <c r="OXW24"/>
      <c r="OXX24"/>
      <c r="OXY24"/>
      <c r="OXZ24"/>
      <c r="OYA24"/>
      <c r="OYB24"/>
      <c r="OYC24"/>
      <c r="OYD24"/>
      <c r="OYE24"/>
      <c r="OYF24"/>
      <c r="OYG24"/>
      <c r="OYH24"/>
      <c r="OYI24"/>
      <c r="OYJ24"/>
      <c r="OYK24"/>
      <c r="OYL24"/>
      <c r="OYM24"/>
      <c r="OYN24"/>
      <c r="OYO24"/>
      <c r="OYP24"/>
      <c r="OYQ24"/>
      <c r="OYR24"/>
      <c r="OYS24"/>
      <c r="OYT24"/>
      <c r="OYU24"/>
      <c r="OYV24"/>
      <c r="OYW24"/>
      <c r="OYX24"/>
      <c r="OYY24"/>
      <c r="OYZ24"/>
      <c r="OZA24"/>
      <c r="OZB24"/>
      <c r="OZC24"/>
      <c r="OZD24"/>
      <c r="OZE24"/>
      <c r="OZF24"/>
      <c r="OZG24"/>
      <c r="OZH24"/>
      <c r="OZI24"/>
      <c r="OZJ24"/>
      <c r="OZK24"/>
      <c r="OZL24"/>
      <c r="OZM24"/>
      <c r="OZN24"/>
      <c r="OZO24"/>
      <c r="OZP24"/>
      <c r="OZQ24"/>
      <c r="OZR24"/>
      <c r="OZS24"/>
      <c r="OZT24"/>
      <c r="OZU24"/>
      <c r="OZV24"/>
      <c r="OZW24"/>
      <c r="OZX24"/>
      <c r="OZY24"/>
      <c r="OZZ24"/>
      <c r="PAA24"/>
      <c r="PAB24"/>
      <c r="PAC24"/>
      <c r="PAD24"/>
      <c r="PAE24"/>
      <c r="PAF24"/>
      <c r="PAG24"/>
      <c r="PAH24"/>
      <c r="PAI24"/>
      <c r="PAJ24"/>
      <c r="PAK24"/>
      <c r="PAL24"/>
      <c r="PAM24"/>
      <c r="PAN24"/>
      <c r="PAO24"/>
      <c r="PAP24"/>
      <c r="PAQ24"/>
      <c r="PAR24"/>
      <c r="PAS24"/>
      <c r="PAT24"/>
      <c r="PAU24"/>
      <c r="PAV24"/>
      <c r="PAW24"/>
      <c r="PAX24"/>
      <c r="PAY24"/>
      <c r="PAZ24"/>
      <c r="PBA24"/>
      <c r="PBB24"/>
      <c r="PBC24"/>
      <c r="PBD24"/>
      <c r="PBE24"/>
      <c r="PBF24"/>
      <c r="PBG24"/>
      <c r="PBH24"/>
      <c r="PBI24"/>
      <c r="PBJ24"/>
      <c r="PBK24"/>
      <c r="PBL24"/>
      <c r="PBM24"/>
      <c r="PBN24"/>
      <c r="PBO24"/>
      <c r="PBP24"/>
      <c r="PBQ24"/>
      <c r="PBR24"/>
      <c r="PBS24"/>
      <c r="PBT24"/>
      <c r="PBU24"/>
      <c r="PBV24"/>
      <c r="PBW24"/>
      <c r="PBX24"/>
      <c r="PBY24"/>
      <c r="PBZ24"/>
      <c r="PCA24"/>
      <c r="PCB24"/>
      <c r="PCC24"/>
      <c r="PCD24"/>
      <c r="PCE24"/>
      <c r="PCF24"/>
      <c r="PCG24"/>
      <c r="PCH24"/>
      <c r="PCI24"/>
      <c r="PCJ24"/>
      <c r="PCK24"/>
      <c r="PCL24"/>
      <c r="PCM24"/>
      <c r="PCN24"/>
      <c r="PCO24"/>
      <c r="PCP24"/>
      <c r="PCQ24"/>
      <c r="PCR24"/>
      <c r="PCS24"/>
      <c r="PCT24"/>
      <c r="PCU24"/>
      <c r="PCV24"/>
      <c r="PCW24"/>
      <c r="PCX24"/>
      <c r="PCY24"/>
      <c r="PCZ24"/>
      <c r="PDA24"/>
      <c r="PDB24"/>
      <c r="PDC24"/>
      <c r="PDD24"/>
      <c r="PDE24"/>
      <c r="PDF24"/>
      <c r="PDG24"/>
      <c r="PDH24"/>
      <c r="PDI24"/>
      <c r="PDJ24"/>
      <c r="PDK24"/>
      <c r="PDL24"/>
      <c r="PDM24"/>
      <c r="PDN24"/>
      <c r="PDO24"/>
      <c r="PDP24"/>
      <c r="PDQ24"/>
      <c r="PDR24"/>
      <c r="PDS24"/>
      <c r="PDT24"/>
      <c r="PDU24"/>
      <c r="PDV24"/>
      <c r="PDW24"/>
      <c r="PDX24"/>
      <c r="PDY24"/>
      <c r="PDZ24"/>
      <c r="PEA24"/>
      <c r="PEB24"/>
      <c r="PEC24"/>
      <c r="PED24"/>
      <c r="PEE24"/>
      <c r="PEF24"/>
      <c r="PEG24"/>
      <c r="PEH24"/>
      <c r="PEI24"/>
      <c r="PEJ24"/>
      <c r="PEK24"/>
      <c r="PEL24"/>
      <c r="PEM24"/>
      <c r="PEN24"/>
      <c r="PEO24"/>
      <c r="PEP24"/>
      <c r="PEQ24"/>
      <c r="PER24"/>
      <c r="PES24"/>
      <c r="PET24"/>
      <c r="PEU24"/>
      <c r="PEV24"/>
      <c r="PEW24"/>
      <c r="PEX24"/>
      <c r="PEY24"/>
      <c r="PEZ24"/>
      <c r="PFA24"/>
      <c r="PFB24"/>
      <c r="PFC24"/>
      <c r="PFD24"/>
      <c r="PFE24"/>
      <c r="PFF24"/>
      <c r="PFG24"/>
      <c r="PFH24"/>
      <c r="PFI24"/>
      <c r="PFJ24"/>
      <c r="PFK24"/>
      <c r="PFL24"/>
      <c r="PFM24"/>
      <c r="PFN24"/>
      <c r="PFO24"/>
      <c r="PFP24"/>
      <c r="PFQ24"/>
      <c r="PFR24"/>
      <c r="PFS24"/>
      <c r="PFT24"/>
      <c r="PFU24"/>
      <c r="PFV24"/>
      <c r="PFW24"/>
      <c r="PFX24"/>
      <c r="PFY24"/>
      <c r="PFZ24"/>
      <c r="PGA24"/>
      <c r="PGB24"/>
      <c r="PGC24"/>
      <c r="PGD24"/>
      <c r="PGE24"/>
      <c r="PGF24"/>
      <c r="PGG24"/>
      <c r="PGH24"/>
      <c r="PGI24"/>
      <c r="PGJ24"/>
      <c r="PGK24"/>
      <c r="PGL24"/>
      <c r="PGM24"/>
      <c r="PGN24"/>
      <c r="PGO24"/>
      <c r="PGP24"/>
      <c r="PGQ24"/>
      <c r="PGR24"/>
      <c r="PGS24"/>
      <c r="PGT24"/>
      <c r="PGU24"/>
      <c r="PGV24"/>
      <c r="PGW24"/>
      <c r="PGX24"/>
      <c r="PGY24"/>
      <c r="PGZ24"/>
      <c r="PHA24"/>
      <c r="PHB24"/>
      <c r="PHC24"/>
      <c r="PHD24"/>
      <c r="PHE24"/>
      <c r="PHF24"/>
      <c r="PHG24"/>
      <c r="PHH24"/>
      <c r="PHI24"/>
      <c r="PHJ24"/>
      <c r="PHK24"/>
      <c r="PHL24"/>
      <c r="PHM24"/>
      <c r="PHN24"/>
      <c r="PHO24"/>
      <c r="PHP24"/>
      <c r="PHQ24"/>
      <c r="PHR24"/>
      <c r="PHS24"/>
      <c r="PHT24"/>
      <c r="PHU24"/>
      <c r="PHV24"/>
      <c r="PHW24"/>
      <c r="PHX24"/>
      <c r="PHY24"/>
      <c r="PHZ24"/>
      <c r="PIA24"/>
      <c r="PIB24"/>
      <c r="PIC24"/>
      <c r="PID24"/>
      <c r="PIE24"/>
      <c r="PIF24"/>
      <c r="PIG24"/>
      <c r="PIH24"/>
      <c r="PII24"/>
      <c r="PIJ24"/>
      <c r="PIK24"/>
      <c r="PIL24"/>
      <c r="PIM24"/>
      <c r="PIN24"/>
      <c r="PIO24"/>
      <c r="PIP24"/>
      <c r="PIQ24"/>
      <c r="PIR24"/>
      <c r="PIS24"/>
      <c r="PIT24"/>
      <c r="PIU24"/>
      <c r="PIV24"/>
      <c r="PIW24"/>
      <c r="PIX24"/>
      <c r="PIY24"/>
      <c r="PIZ24"/>
      <c r="PJA24"/>
      <c r="PJB24"/>
      <c r="PJC24"/>
      <c r="PJD24"/>
      <c r="PJE24"/>
      <c r="PJF24"/>
      <c r="PJG24"/>
      <c r="PJH24"/>
      <c r="PJI24"/>
      <c r="PJJ24"/>
      <c r="PJK24"/>
      <c r="PJL24"/>
      <c r="PJM24"/>
      <c r="PJN24"/>
      <c r="PJO24"/>
      <c r="PJP24"/>
      <c r="PJQ24"/>
      <c r="PJR24"/>
      <c r="PJS24"/>
      <c r="PJT24"/>
      <c r="PJU24"/>
      <c r="PJV24"/>
      <c r="PJW24"/>
      <c r="PJX24"/>
      <c r="PJY24"/>
      <c r="PJZ24"/>
      <c r="PKA24"/>
      <c r="PKB24"/>
      <c r="PKC24"/>
      <c r="PKD24"/>
      <c r="PKE24"/>
      <c r="PKF24"/>
      <c r="PKG24"/>
      <c r="PKH24"/>
      <c r="PKI24"/>
      <c r="PKJ24"/>
      <c r="PKK24"/>
      <c r="PKL24"/>
      <c r="PKM24"/>
      <c r="PKN24"/>
      <c r="PKO24"/>
      <c r="PKP24"/>
      <c r="PKQ24"/>
      <c r="PKR24"/>
      <c r="PKS24"/>
      <c r="PKT24"/>
      <c r="PKU24"/>
      <c r="PKV24"/>
      <c r="PKW24"/>
      <c r="PKX24"/>
      <c r="PKY24"/>
      <c r="PKZ24"/>
      <c r="PLA24"/>
      <c r="PLB24"/>
      <c r="PLC24"/>
      <c r="PLD24"/>
      <c r="PLE24"/>
      <c r="PLF24"/>
      <c r="PLG24"/>
      <c r="PLH24"/>
      <c r="PLI24"/>
      <c r="PLJ24"/>
      <c r="PLK24"/>
      <c r="PLL24"/>
      <c r="PLM24"/>
      <c r="PLN24"/>
      <c r="PLO24"/>
      <c r="PLP24"/>
      <c r="PLQ24"/>
      <c r="PLR24"/>
      <c r="PLS24"/>
      <c r="PLT24"/>
      <c r="PLU24"/>
      <c r="PLV24"/>
      <c r="PLW24"/>
      <c r="PLX24"/>
      <c r="PLY24"/>
      <c r="PLZ24"/>
      <c r="PMA24"/>
      <c r="PMB24"/>
      <c r="PMC24"/>
      <c r="PMD24"/>
      <c r="PME24"/>
      <c r="PMF24"/>
      <c r="PMG24"/>
      <c r="PMH24"/>
      <c r="PMI24"/>
      <c r="PMJ24"/>
      <c r="PMK24"/>
      <c r="PML24"/>
      <c r="PMM24"/>
      <c r="PMN24"/>
      <c r="PMO24"/>
      <c r="PMP24"/>
      <c r="PMQ24"/>
      <c r="PMR24"/>
      <c r="PMS24"/>
      <c r="PMT24"/>
      <c r="PMU24"/>
      <c r="PMV24"/>
      <c r="PMW24"/>
      <c r="PMX24"/>
      <c r="PMY24"/>
      <c r="PMZ24"/>
      <c r="PNA24"/>
      <c r="PNB24"/>
      <c r="PNC24"/>
      <c r="PND24"/>
      <c r="PNE24"/>
      <c r="PNF24"/>
      <c r="PNG24"/>
      <c r="PNH24"/>
      <c r="PNI24"/>
      <c r="PNJ24"/>
      <c r="PNK24"/>
      <c r="PNL24"/>
      <c r="PNM24"/>
      <c r="PNN24"/>
      <c r="PNO24"/>
      <c r="PNP24"/>
      <c r="PNQ24"/>
      <c r="PNR24"/>
      <c r="PNS24"/>
      <c r="PNT24"/>
      <c r="PNU24"/>
      <c r="PNV24"/>
      <c r="PNW24"/>
      <c r="PNX24"/>
      <c r="PNY24"/>
      <c r="PNZ24"/>
      <c r="POA24"/>
      <c r="POB24"/>
      <c r="POC24"/>
      <c r="POD24"/>
      <c r="POE24"/>
      <c r="POF24"/>
      <c r="POG24"/>
      <c r="POH24"/>
      <c r="POI24"/>
      <c r="POJ24"/>
      <c r="POK24"/>
      <c r="POL24"/>
      <c r="POM24"/>
      <c r="PON24"/>
      <c r="POO24"/>
      <c r="POP24"/>
      <c r="POQ24"/>
      <c r="POR24"/>
      <c r="POS24"/>
      <c r="POT24"/>
      <c r="POU24"/>
      <c r="POV24"/>
      <c r="POW24"/>
      <c r="POX24"/>
      <c r="POY24"/>
      <c r="POZ24"/>
      <c r="PPA24"/>
      <c r="PPB24"/>
      <c r="PPC24"/>
      <c r="PPD24"/>
      <c r="PPE24"/>
      <c r="PPF24"/>
      <c r="PPG24"/>
      <c r="PPH24"/>
      <c r="PPI24"/>
      <c r="PPJ24"/>
      <c r="PPK24"/>
      <c r="PPL24"/>
      <c r="PPM24"/>
      <c r="PPN24"/>
      <c r="PPO24"/>
      <c r="PPP24"/>
      <c r="PPQ24"/>
      <c r="PPR24"/>
      <c r="PPS24"/>
      <c r="PPT24"/>
      <c r="PPU24"/>
      <c r="PPV24"/>
      <c r="PPW24"/>
      <c r="PPX24"/>
      <c r="PPY24"/>
      <c r="PPZ24"/>
      <c r="PQA24"/>
      <c r="PQB24"/>
      <c r="PQC24"/>
      <c r="PQD24"/>
      <c r="PQE24"/>
      <c r="PQF24"/>
      <c r="PQG24"/>
      <c r="PQH24"/>
      <c r="PQI24"/>
      <c r="PQJ24"/>
      <c r="PQK24"/>
      <c r="PQL24"/>
      <c r="PQM24"/>
      <c r="PQN24"/>
      <c r="PQO24"/>
      <c r="PQP24"/>
      <c r="PQQ24"/>
      <c r="PQR24"/>
      <c r="PQS24"/>
      <c r="PQT24"/>
      <c r="PQU24"/>
      <c r="PQV24"/>
      <c r="PQW24"/>
      <c r="PQX24"/>
      <c r="PQY24"/>
      <c r="PQZ24"/>
      <c r="PRA24"/>
      <c r="PRB24"/>
      <c r="PRC24"/>
      <c r="PRD24"/>
      <c r="PRE24"/>
      <c r="PRF24"/>
      <c r="PRG24"/>
      <c r="PRH24"/>
      <c r="PRI24"/>
      <c r="PRJ24"/>
      <c r="PRK24"/>
      <c r="PRL24"/>
      <c r="PRM24"/>
      <c r="PRN24"/>
      <c r="PRO24"/>
      <c r="PRP24"/>
      <c r="PRQ24"/>
      <c r="PRR24"/>
      <c r="PRS24"/>
      <c r="PRT24"/>
      <c r="PRU24"/>
      <c r="PRV24"/>
      <c r="PRW24"/>
      <c r="PRX24"/>
      <c r="PRY24"/>
      <c r="PRZ24"/>
      <c r="PSA24"/>
      <c r="PSB24"/>
      <c r="PSC24"/>
      <c r="PSD24"/>
      <c r="PSE24"/>
      <c r="PSF24"/>
      <c r="PSG24"/>
      <c r="PSH24"/>
      <c r="PSI24"/>
      <c r="PSJ24"/>
      <c r="PSK24"/>
      <c r="PSL24"/>
      <c r="PSM24"/>
      <c r="PSN24"/>
      <c r="PSO24"/>
      <c r="PSP24"/>
      <c r="PSQ24"/>
      <c r="PSR24"/>
      <c r="PSS24"/>
      <c r="PST24"/>
      <c r="PSU24"/>
      <c r="PSV24"/>
      <c r="PSW24"/>
      <c r="PSX24"/>
      <c r="PSY24"/>
      <c r="PSZ24"/>
      <c r="PTA24"/>
      <c r="PTB24"/>
      <c r="PTC24"/>
      <c r="PTD24"/>
      <c r="PTE24"/>
      <c r="PTF24"/>
      <c r="PTG24"/>
      <c r="PTH24"/>
      <c r="PTI24"/>
      <c r="PTJ24"/>
      <c r="PTK24"/>
      <c r="PTL24"/>
      <c r="PTM24"/>
      <c r="PTN24"/>
      <c r="PTO24"/>
      <c r="PTP24"/>
      <c r="PTQ24"/>
      <c r="PTR24"/>
      <c r="PTS24"/>
      <c r="PTT24"/>
      <c r="PTU24"/>
      <c r="PTV24"/>
      <c r="PTW24"/>
      <c r="PTX24"/>
      <c r="PTY24"/>
      <c r="PTZ24"/>
      <c r="PUA24"/>
      <c r="PUB24"/>
      <c r="PUC24"/>
      <c r="PUD24"/>
      <c r="PUE24"/>
      <c r="PUF24"/>
      <c r="PUG24"/>
      <c r="PUH24"/>
      <c r="PUI24"/>
      <c r="PUJ24"/>
      <c r="PUK24"/>
      <c r="PUL24"/>
      <c r="PUM24"/>
      <c r="PUN24"/>
      <c r="PUO24"/>
      <c r="PUP24"/>
      <c r="PUQ24"/>
      <c r="PUR24"/>
      <c r="PUS24"/>
      <c r="PUT24"/>
      <c r="PUU24"/>
      <c r="PUV24"/>
      <c r="PUW24"/>
      <c r="PUX24"/>
      <c r="PUY24"/>
      <c r="PUZ24"/>
      <c r="PVA24"/>
      <c r="PVB24"/>
      <c r="PVC24"/>
      <c r="PVD24"/>
      <c r="PVE24"/>
      <c r="PVF24"/>
      <c r="PVG24"/>
      <c r="PVH24"/>
      <c r="PVI24"/>
      <c r="PVJ24"/>
      <c r="PVK24"/>
      <c r="PVL24"/>
      <c r="PVM24"/>
      <c r="PVN24"/>
      <c r="PVO24"/>
      <c r="PVP24"/>
      <c r="PVQ24"/>
      <c r="PVR24"/>
      <c r="PVS24"/>
      <c r="PVT24"/>
      <c r="PVU24"/>
      <c r="PVV24"/>
      <c r="PVW24"/>
      <c r="PVX24"/>
      <c r="PVY24"/>
      <c r="PVZ24"/>
      <c r="PWA24"/>
      <c r="PWB24"/>
      <c r="PWC24"/>
      <c r="PWD24"/>
      <c r="PWE24"/>
      <c r="PWF24"/>
      <c r="PWG24"/>
      <c r="PWH24"/>
      <c r="PWI24"/>
      <c r="PWJ24"/>
      <c r="PWK24"/>
      <c r="PWL24"/>
      <c r="PWM24"/>
      <c r="PWN24"/>
      <c r="PWO24"/>
      <c r="PWP24"/>
      <c r="PWQ24"/>
      <c r="PWR24"/>
      <c r="PWS24"/>
      <c r="PWT24"/>
      <c r="PWU24"/>
      <c r="PWV24"/>
      <c r="PWW24"/>
      <c r="PWX24"/>
      <c r="PWY24"/>
      <c r="PWZ24"/>
      <c r="PXA24"/>
      <c r="PXB24"/>
      <c r="PXC24"/>
      <c r="PXD24"/>
      <c r="PXE24"/>
      <c r="PXF24"/>
      <c r="PXG24"/>
      <c r="PXH24"/>
      <c r="PXI24"/>
      <c r="PXJ24"/>
      <c r="PXK24"/>
      <c r="PXL24"/>
      <c r="PXM24"/>
      <c r="PXN24"/>
      <c r="PXO24"/>
      <c r="PXP24"/>
      <c r="PXQ24"/>
      <c r="PXR24"/>
      <c r="PXS24"/>
      <c r="PXT24"/>
      <c r="PXU24"/>
      <c r="PXV24"/>
      <c r="PXW24"/>
      <c r="PXX24"/>
      <c r="PXY24"/>
      <c r="PXZ24"/>
      <c r="PYA24"/>
      <c r="PYB24"/>
      <c r="PYC24"/>
      <c r="PYD24"/>
      <c r="PYE24"/>
      <c r="PYF24"/>
      <c r="PYG24"/>
      <c r="PYH24"/>
      <c r="PYI24"/>
      <c r="PYJ24"/>
      <c r="PYK24"/>
      <c r="PYL24"/>
      <c r="PYM24"/>
      <c r="PYN24"/>
      <c r="PYO24"/>
      <c r="PYP24"/>
      <c r="PYQ24"/>
      <c r="PYR24"/>
      <c r="PYS24"/>
      <c r="PYT24"/>
      <c r="PYU24"/>
      <c r="PYV24"/>
      <c r="PYW24"/>
      <c r="PYX24"/>
      <c r="PYY24"/>
      <c r="PYZ24"/>
      <c r="PZA24"/>
      <c r="PZB24"/>
      <c r="PZC24"/>
      <c r="PZD24"/>
      <c r="PZE24"/>
      <c r="PZF24"/>
      <c r="PZG24"/>
      <c r="PZH24"/>
      <c r="PZI24"/>
      <c r="PZJ24"/>
      <c r="PZK24"/>
      <c r="PZL24"/>
      <c r="PZM24"/>
      <c r="PZN24"/>
      <c r="PZO24"/>
      <c r="PZP24"/>
      <c r="PZQ24"/>
      <c r="PZR24"/>
      <c r="PZS24"/>
      <c r="PZT24"/>
      <c r="PZU24"/>
      <c r="PZV24"/>
      <c r="PZW24"/>
      <c r="PZX24"/>
      <c r="PZY24"/>
      <c r="PZZ24"/>
      <c r="QAA24"/>
      <c r="QAB24"/>
      <c r="QAC24"/>
      <c r="QAD24"/>
      <c r="QAE24"/>
      <c r="QAF24"/>
      <c r="QAG24"/>
      <c r="QAH24"/>
      <c r="QAI24"/>
      <c r="QAJ24"/>
      <c r="QAK24"/>
      <c r="QAL24"/>
      <c r="QAM24"/>
      <c r="QAN24"/>
      <c r="QAO24"/>
      <c r="QAP24"/>
      <c r="QAQ24"/>
      <c r="QAR24"/>
      <c r="QAS24"/>
      <c r="QAT24"/>
      <c r="QAU24"/>
      <c r="QAV24"/>
      <c r="QAW24"/>
      <c r="QAX24"/>
      <c r="QAY24"/>
      <c r="QAZ24"/>
      <c r="QBA24"/>
      <c r="QBB24"/>
      <c r="QBC24"/>
      <c r="QBD24"/>
      <c r="QBE24"/>
      <c r="QBF24"/>
      <c r="QBG24"/>
      <c r="QBH24"/>
      <c r="QBI24"/>
      <c r="QBJ24"/>
      <c r="QBK24"/>
      <c r="QBL24"/>
      <c r="QBM24"/>
      <c r="QBN24"/>
      <c r="QBO24"/>
      <c r="QBP24"/>
      <c r="QBQ24"/>
      <c r="QBR24"/>
      <c r="QBS24"/>
      <c r="QBT24"/>
      <c r="QBU24"/>
      <c r="QBV24"/>
      <c r="QBW24"/>
      <c r="QBX24"/>
      <c r="QBY24"/>
      <c r="QBZ24"/>
      <c r="QCA24"/>
      <c r="QCB24"/>
      <c r="QCC24"/>
      <c r="QCD24"/>
      <c r="QCE24"/>
      <c r="QCF24"/>
      <c r="QCG24"/>
      <c r="QCH24"/>
      <c r="QCI24"/>
      <c r="QCJ24"/>
      <c r="QCK24"/>
      <c r="QCL24"/>
      <c r="QCM24"/>
      <c r="QCN24"/>
      <c r="QCO24"/>
      <c r="QCP24"/>
      <c r="QCQ24"/>
      <c r="QCR24"/>
      <c r="QCS24"/>
      <c r="QCT24"/>
      <c r="QCU24"/>
      <c r="QCV24"/>
      <c r="QCW24"/>
      <c r="QCX24"/>
      <c r="QCY24"/>
      <c r="QCZ24"/>
      <c r="QDA24"/>
      <c r="QDB24"/>
      <c r="QDC24"/>
      <c r="QDD24"/>
      <c r="QDE24"/>
      <c r="QDF24"/>
      <c r="QDG24"/>
      <c r="QDH24"/>
      <c r="QDI24"/>
      <c r="QDJ24"/>
      <c r="QDK24"/>
      <c r="QDL24"/>
      <c r="QDM24"/>
      <c r="QDN24"/>
      <c r="QDO24"/>
      <c r="QDP24"/>
      <c r="QDQ24"/>
      <c r="QDR24"/>
      <c r="QDS24"/>
      <c r="QDT24"/>
      <c r="QDU24"/>
      <c r="QDV24"/>
      <c r="QDW24"/>
      <c r="QDX24"/>
      <c r="QDY24"/>
      <c r="QDZ24"/>
      <c r="QEA24"/>
      <c r="QEB24"/>
      <c r="QEC24"/>
      <c r="QED24"/>
      <c r="QEE24"/>
      <c r="QEF24"/>
      <c r="QEG24"/>
      <c r="QEH24"/>
      <c r="QEI24"/>
      <c r="QEJ24"/>
      <c r="QEK24"/>
      <c r="QEL24"/>
      <c r="QEM24"/>
      <c r="QEN24"/>
      <c r="QEO24"/>
      <c r="QEP24"/>
      <c r="QEQ24"/>
      <c r="QER24"/>
      <c r="QES24"/>
      <c r="QET24"/>
      <c r="QEU24"/>
      <c r="QEV24"/>
      <c r="QEW24"/>
      <c r="QEX24"/>
      <c r="QEY24"/>
      <c r="QEZ24"/>
      <c r="QFA24"/>
      <c r="QFB24"/>
      <c r="QFC24"/>
      <c r="QFD24"/>
      <c r="QFE24"/>
      <c r="QFF24"/>
      <c r="QFG24"/>
      <c r="QFH24"/>
      <c r="QFI24"/>
      <c r="QFJ24"/>
      <c r="QFK24"/>
      <c r="QFL24"/>
      <c r="QFM24"/>
      <c r="QFN24"/>
      <c r="QFO24"/>
      <c r="QFP24"/>
      <c r="QFQ24"/>
      <c r="QFR24"/>
      <c r="QFS24"/>
      <c r="QFT24"/>
      <c r="QFU24"/>
      <c r="QFV24"/>
      <c r="QFW24"/>
      <c r="QFX24"/>
      <c r="QFY24"/>
      <c r="QFZ24"/>
      <c r="QGA24"/>
      <c r="QGB24"/>
      <c r="QGC24"/>
      <c r="QGD24"/>
      <c r="QGE24"/>
      <c r="QGF24"/>
      <c r="QGG24"/>
      <c r="QGH24"/>
      <c r="QGI24"/>
      <c r="QGJ24"/>
      <c r="QGK24"/>
      <c r="QGL24"/>
      <c r="QGM24"/>
      <c r="QGN24"/>
      <c r="QGO24"/>
      <c r="QGP24"/>
      <c r="QGQ24"/>
      <c r="QGR24"/>
      <c r="QGS24"/>
      <c r="QGT24"/>
      <c r="QGU24"/>
      <c r="QGV24"/>
      <c r="QGW24"/>
      <c r="QGX24"/>
      <c r="QGY24"/>
      <c r="QGZ24"/>
      <c r="QHA24"/>
      <c r="QHB24"/>
      <c r="QHC24"/>
      <c r="QHD24"/>
      <c r="QHE24"/>
      <c r="QHF24"/>
      <c r="QHG24"/>
      <c r="QHH24"/>
      <c r="QHI24"/>
      <c r="QHJ24"/>
      <c r="QHK24"/>
      <c r="QHL24"/>
      <c r="QHM24"/>
      <c r="QHN24"/>
      <c r="QHO24"/>
      <c r="QHP24"/>
      <c r="QHQ24"/>
      <c r="QHR24"/>
      <c r="QHS24"/>
      <c r="QHT24"/>
      <c r="QHU24"/>
      <c r="QHV24"/>
      <c r="QHW24"/>
      <c r="QHX24"/>
      <c r="QHY24"/>
      <c r="QHZ24"/>
      <c r="QIA24"/>
      <c r="QIB24"/>
      <c r="QIC24"/>
      <c r="QID24"/>
      <c r="QIE24"/>
      <c r="QIF24"/>
      <c r="QIG24"/>
      <c r="QIH24"/>
      <c r="QII24"/>
      <c r="QIJ24"/>
      <c r="QIK24"/>
      <c r="QIL24"/>
      <c r="QIM24"/>
      <c r="QIN24"/>
      <c r="QIO24"/>
      <c r="QIP24"/>
      <c r="QIQ24"/>
      <c r="QIR24"/>
      <c r="QIS24"/>
      <c r="QIT24"/>
      <c r="QIU24"/>
      <c r="QIV24"/>
      <c r="QIW24"/>
      <c r="QIX24"/>
      <c r="QIY24"/>
      <c r="QIZ24"/>
      <c r="QJA24"/>
      <c r="QJB24"/>
      <c r="QJC24"/>
      <c r="QJD24"/>
      <c r="QJE24"/>
      <c r="QJF24"/>
      <c r="QJG24"/>
      <c r="QJH24"/>
      <c r="QJI24"/>
      <c r="QJJ24"/>
      <c r="QJK24"/>
      <c r="QJL24"/>
      <c r="QJM24"/>
      <c r="QJN24"/>
      <c r="QJO24"/>
      <c r="QJP24"/>
      <c r="QJQ24"/>
      <c r="QJR24"/>
      <c r="QJS24"/>
      <c r="QJT24"/>
      <c r="QJU24"/>
      <c r="QJV24"/>
      <c r="QJW24"/>
      <c r="QJX24"/>
      <c r="QJY24"/>
      <c r="QJZ24"/>
      <c r="QKA24"/>
      <c r="QKB24"/>
      <c r="QKC24"/>
      <c r="QKD24"/>
      <c r="QKE24"/>
      <c r="QKF24"/>
      <c r="QKG24"/>
      <c r="QKH24"/>
      <c r="QKI24"/>
      <c r="QKJ24"/>
      <c r="QKK24"/>
      <c r="QKL24"/>
      <c r="QKM24"/>
      <c r="QKN24"/>
      <c r="QKO24"/>
      <c r="QKP24"/>
      <c r="QKQ24"/>
      <c r="QKR24"/>
      <c r="QKS24"/>
      <c r="QKT24"/>
      <c r="QKU24"/>
      <c r="QKV24"/>
      <c r="QKW24"/>
      <c r="QKX24"/>
      <c r="QKY24"/>
      <c r="QKZ24"/>
      <c r="QLA24"/>
      <c r="QLB24"/>
      <c r="QLC24"/>
      <c r="QLD24"/>
      <c r="QLE24"/>
      <c r="QLF24"/>
      <c r="QLG24"/>
      <c r="QLH24"/>
      <c r="QLI24"/>
      <c r="QLJ24"/>
      <c r="QLK24"/>
      <c r="QLL24"/>
      <c r="QLM24"/>
      <c r="QLN24"/>
      <c r="QLO24"/>
      <c r="QLP24"/>
      <c r="QLQ24"/>
      <c r="QLR24"/>
      <c r="QLS24"/>
      <c r="QLT24"/>
      <c r="QLU24"/>
      <c r="QLV24"/>
      <c r="QLW24"/>
      <c r="QLX24"/>
      <c r="QLY24"/>
      <c r="QLZ24"/>
      <c r="QMA24"/>
      <c r="QMB24"/>
      <c r="QMC24"/>
      <c r="QMD24"/>
      <c r="QME24"/>
      <c r="QMF24"/>
      <c r="QMG24"/>
      <c r="QMH24"/>
      <c r="QMI24"/>
      <c r="QMJ24"/>
      <c r="QMK24"/>
      <c r="QML24"/>
      <c r="QMM24"/>
      <c r="QMN24"/>
      <c r="QMO24"/>
      <c r="QMP24"/>
      <c r="QMQ24"/>
      <c r="QMR24"/>
      <c r="QMS24"/>
      <c r="QMT24"/>
      <c r="QMU24"/>
      <c r="QMV24"/>
      <c r="QMW24"/>
      <c r="QMX24"/>
      <c r="QMY24"/>
      <c r="QMZ24"/>
      <c r="QNA24"/>
      <c r="QNB24"/>
      <c r="QNC24"/>
      <c r="QND24"/>
      <c r="QNE24"/>
      <c r="QNF24"/>
      <c r="QNG24"/>
      <c r="QNH24"/>
      <c r="QNI24"/>
      <c r="QNJ24"/>
      <c r="QNK24"/>
      <c r="QNL24"/>
      <c r="QNM24"/>
      <c r="QNN24"/>
      <c r="QNO24"/>
      <c r="QNP24"/>
      <c r="QNQ24"/>
      <c r="QNR24"/>
      <c r="QNS24"/>
      <c r="QNT24"/>
      <c r="QNU24"/>
      <c r="QNV24"/>
      <c r="QNW24"/>
      <c r="QNX24"/>
      <c r="QNY24"/>
      <c r="QNZ24"/>
      <c r="QOA24"/>
      <c r="QOB24"/>
      <c r="QOC24"/>
      <c r="QOD24"/>
      <c r="QOE24"/>
      <c r="QOF24"/>
      <c r="QOG24"/>
      <c r="QOH24"/>
      <c r="QOI24"/>
      <c r="QOJ24"/>
      <c r="QOK24"/>
      <c r="QOL24"/>
      <c r="QOM24"/>
      <c r="QON24"/>
      <c r="QOO24"/>
      <c r="QOP24"/>
      <c r="QOQ24"/>
      <c r="QOR24"/>
      <c r="QOS24"/>
      <c r="QOT24"/>
      <c r="QOU24"/>
      <c r="QOV24"/>
      <c r="QOW24"/>
      <c r="QOX24"/>
      <c r="QOY24"/>
      <c r="QOZ24"/>
      <c r="QPA24"/>
      <c r="QPB24"/>
      <c r="QPC24"/>
      <c r="QPD24"/>
      <c r="QPE24"/>
      <c r="QPF24"/>
      <c r="QPG24"/>
      <c r="QPH24"/>
      <c r="QPI24"/>
      <c r="QPJ24"/>
      <c r="QPK24"/>
      <c r="QPL24"/>
      <c r="QPM24"/>
      <c r="QPN24"/>
      <c r="QPO24"/>
      <c r="QPP24"/>
      <c r="QPQ24"/>
      <c r="QPR24"/>
      <c r="QPS24"/>
      <c r="QPT24"/>
      <c r="QPU24"/>
      <c r="QPV24"/>
      <c r="QPW24"/>
      <c r="QPX24"/>
      <c r="QPY24"/>
      <c r="QPZ24"/>
      <c r="QQA24"/>
      <c r="QQB24"/>
      <c r="QQC24"/>
      <c r="QQD24"/>
      <c r="QQE24"/>
      <c r="QQF24"/>
      <c r="QQG24"/>
      <c r="QQH24"/>
      <c r="QQI24"/>
      <c r="QQJ24"/>
      <c r="QQK24"/>
      <c r="QQL24"/>
      <c r="QQM24"/>
      <c r="QQN24"/>
      <c r="QQO24"/>
      <c r="QQP24"/>
      <c r="QQQ24"/>
      <c r="QQR24"/>
      <c r="QQS24"/>
      <c r="QQT24"/>
      <c r="QQU24"/>
      <c r="QQV24"/>
      <c r="QQW24"/>
      <c r="QQX24"/>
      <c r="QQY24"/>
      <c r="QQZ24"/>
      <c r="QRA24"/>
      <c r="QRB24"/>
      <c r="QRC24"/>
      <c r="QRD24"/>
      <c r="QRE24"/>
      <c r="QRF24"/>
      <c r="QRG24"/>
      <c r="QRH24"/>
      <c r="QRI24"/>
      <c r="QRJ24"/>
      <c r="QRK24"/>
      <c r="QRL24"/>
      <c r="QRM24"/>
      <c r="QRN24"/>
      <c r="QRO24"/>
      <c r="QRP24"/>
      <c r="QRQ24"/>
      <c r="QRR24"/>
      <c r="QRS24"/>
      <c r="QRT24"/>
      <c r="QRU24"/>
      <c r="QRV24"/>
      <c r="QRW24"/>
      <c r="QRX24"/>
      <c r="QRY24"/>
      <c r="QRZ24"/>
      <c r="QSA24"/>
      <c r="QSB24"/>
      <c r="QSC24"/>
      <c r="QSD24"/>
      <c r="QSE24"/>
      <c r="QSF24"/>
      <c r="QSG24"/>
      <c r="QSH24"/>
      <c r="QSI24"/>
      <c r="QSJ24"/>
      <c r="QSK24"/>
      <c r="QSL24"/>
      <c r="QSM24"/>
      <c r="QSN24"/>
      <c r="QSO24"/>
      <c r="QSP24"/>
      <c r="QSQ24"/>
      <c r="QSR24"/>
      <c r="QSS24"/>
      <c r="QST24"/>
      <c r="QSU24"/>
      <c r="QSV24"/>
      <c r="QSW24"/>
      <c r="QSX24"/>
      <c r="QSY24"/>
      <c r="QSZ24"/>
      <c r="QTA24"/>
      <c r="QTB24"/>
      <c r="QTC24"/>
      <c r="QTD24"/>
      <c r="QTE24"/>
      <c r="QTF24"/>
      <c r="QTG24"/>
      <c r="QTH24"/>
      <c r="QTI24"/>
      <c r="QTJ24"/>
      <c r="QTK24"/>
      <c r="QTL24"/>
      <c r="QTM24"/>
      <c r="QTN24"/>
      <c r="QTO24"/>
      <c r="QTP24"/>
      <c r="QTQ24"/>
      <c r="QTR24"/>
      <c r="QTS24"/>
      <c r="QTT24"/>
      <c r="QTU24"/>
      <c r="QTV24"/>
      <c r="QTW24"/>
      <c r="QTX24"/>
      <c r="QTY24"/>
      <c r="QTZ24"/>
      <c r="QUA24"/>
      <c r="QUB24"/>
      <c r="QUC24"/>
      <c r="QUD24"/>
      <c r="QUE24"/>
      <c r="QUF24"/>
      <c r="QUG24"/>
      <c r="QUH24"/>
      <c r="QUI24"/>
      <c r="QUJ24"/>
      <c r="QUK24"/>
      <c r="QUL24"/>
      <c r="QUM24"/>
      <c r="QUN24"/>
      <c r="QUO24"/>
      <c r="QUP24"/>
      <c r="QUQ24"/>
      <c r="QUR24"/>
      <c r="QUS24"/>
      <c r="QUT24"/>
      <c r="QUU24"/>
      <c r="QUV24"/>
      <c r="QUW24"/>
      <c r="QUX24"/>
      <c r="QUY24"/>
      <c r="QUZ24"/>
      <c r="QVA24"/>
      <c r="QVB24"/>
      <c r="QVC24"/>
      <c r="QVD24"/>
      <c r="QVE24"/>
      <c r="QVF24"/>
      <c r="QVG24"/>
      <c r="QVH24"/>
      <c r="QVI24"/>
      <c r="QVJ24"/>
      <c r="QVK24"/>
      <c r="QVL24"/>
      <c r="QVM24"/>
      <c r="QVN24"/>
      <c r="QVO24"/>
      <c r="QVP24"/>
      <c r="QVQ24"/>
      <c r="QVR24"/>
      <c r="QVS24"/>
      <c r="QVT24"/>
      <c r="QVU24"/>
      <c r="QVV24"/>
      <c r="QVW24"/>
      <c r="QVX24"/>
      <c r="QVY24"/>
      <c r="QVZ24"/>
      <c r="QWA24"/>
      <c r="QWB24"/>
      <c r="QWC24"/>
      <c r="QWD24"/>
      <c r="QWE24"/>
      <c r="QWF24"/>
      <c r="QWG24"/>
      <c r="QWH24"/>
      <c r="QWI24"/>
      <c r="QWJ24"/>
      <c r="QWK24"/>
      <c r="QWL24"/>
      <c r="QWM24"/>
      <c r="QWN24"/>
      <c r="QWO24"/>
      <c r="QWP24"/>
      <c r="QWQ24"/>
      <c r="QWR24"/>
      <c r="QWS24"/>
      <c r="QWT24"/>
      <c r="QWU24"/>
      <c r="QWV24"/>
      <c r="QWW24"/>
      <c r="QWX24"/>
      <c r="QWY24"/>
      <c r="QWZ24"/>
      <c r="QXA24"/>
      <c r="QXB24"/>
      <c r="QXC24"/>
      <c r="QXD24"/>
      <c r="QXE24"/>
      <c r="QXF24"/>
      <c r="QXG24"/>
      <c r="QXH24"/>
      <c r="QXI24"/>
      <c r="QXJ24"/>
      <c r="QXK24"/>
      <c r="QXL24"/>
      <c r="QXM24"/>
      <c r="QXN24"/>
      <c r="QXO24"/>
      <c r="QXP24"/>
      <c r="QXQ24"/>
      <c r="QXR24"/>
      <c r="QXS24"/>
      <c r="QXT24"/>
      <c r="QXU24"/>
      <c r="QXV24"/>
      <c r="QXW24"/>
      <c r="QXX24"/>
      <c r="QXY24"/>
      <c r="QXZ24"/>
      <c r="QYA24"/>
      <c r="QYB24"/>
      <c r="QYC24"/>
      <c r="QYD24"/>
      <c r="QYE24"/>
      <c r="QYF24"/>
      <c r="QYG24"/>
      <c r="QYH24"/>
      <c r="QYI24"/>
      <c r="QYJ24"/>
      <c r="QYK24"/>
      <c r="QYL24"/>
      <c r="QYM24"/>
      <c r="QYN24"/>
      <c r="QYO24"/>
      <c r="QYP24"/>
      <c r="QYQ24"/>
      <c r="QYR24"/>
      <c r="QYS24"/>
      <c r="QYT24"/>
      <c r="QYU24"/>
      <c r="QYV24"/>
      <c r="QYW24"/>
      <c r="QYX24"/>
      <c r="QYY24"/>
      <c r="QYZ24"/>
      <c r="QZA24"/>
      <c r="QZB24"/>
      <c r="QZC24"/>
      <c r="QZD24"/>
      <c r="QZE24"/>
      <c r="QZF24"/>
      <c r="QZG24"/>
      <c r="QZH24"/>
      <c r="QZI24"/>
      <c r="QZJ24"/>
      <c r="QZK24"/>
      <c r="QZL24"/>
      <c r="QZM24"/>
      <c r="QZN24"/>
      <c r="QZO24"/>
      <c r="QZP24"/>
      <c r="QZQ24"/>
      <c r="QZR24"/>
      <c r="QZS24"/>
      <c r="QZT24"/>
      <c r="QZU24"/>
      <c r="QZV24"/>
      <c r="QZW24"/>
      <c r="QZX24"/>
      <c r="QZY24"/>
      <c r="QZZ24"/>
      <c r="RAA24"/>
      <c r="RAB24"/>
      <c r="RAC24"/>
      <c r="RAD24"/>
      <c r="RAE24"/>
      <c r="RAF24"/>
      <c r="RAG24"/>
      <c r="RAH24"/>
      <c r="RAI24"/>
      <c r="RAJ24"/>
      <c r="RAK24"/>
      <c r="RAL24"/>
      <c r="RAM24"/>
      <c r="RAN24"/>
      <c r="RAO24"/>
      <c r="RAP24"/>
      <c r="RAQ24"/>
      <c r="RAR24"/>
      <c r="RAS24"/>
      <c r="RAT24"/>
      <c r="RAU24"/>
      <c r="RAV24"/>
      <c r="RAW24"/>
      <c r="RAX24"/>
      <c r="RAY24"/>
      <c r="RAZ24"/>
      <c r="RBA24"/>
      <c r="RBB24"/>
      <c r="RBC24"/>
      <c r="RBD24"/>
      <c r="RBE24"/>
      <c r="RBF24"/>
      <c r="RBG24"/>
      <c r="RBH24"/>
      <c r="RBI24"/>
      <c r="RBJ24"/>
      <c r="RBK24"/>
      <c r="RBL24"/>
      <c r="RBM24"/>
      <c r="RBN24"/>
      <c r="RBO24"/>
      <c r="RBP24"/>
      <c r="RBQ24"/>
      <c r="RBR24"/>
      <c r="RBS24"/>
      <c r="RBT24"/>
      <c r="RBU24"/>
      <c r="RBV24"/>
      <c r="RBW24"/>
      <c r="RBX24"/>
      <c r="RBY24"/>
      <c r="RBZ24"/>
      <c r="RCA24"/>
      <c r="RCB24"/>
      <c r="RCC24"/>
      <c r="RCD24"/>
      <c r="RCE24"/>
      <c r="RCF24"/>
      <c r="RCG24"/>
      <c r="RCH24"/>
      <c r="RCI24"/>
      <c r="RCJ24"/>
      <c r="RCK24"/>
      <c r="RCL24"/>
      <c r="RCM24"/>
      <c r="RCN24"/>
      <c r="RCO24"/>
      <c r="RCP24"/>
      <c r="RCQ24"/>
      <c r="RCR24"/>
      <c r="RCS24"/>
      <c r="RCT24"/>
      <c r="RCU24"/>
      <c r="RCV24"/>
      <c r="RCW24"/>
      <c r="RCX24"/>
      <c r="RCY24"/>
      <c r="RCZ24"/>
      <c r="RDA24"/>
      <c r="RDB24"/>
      <c r="RDC24"/>
      <c r="RDD24"/>
      <c r="RDE24"/>
      <c r="RDF24"/>
      <c r="RDG24"/>
      <c r="RDH24"/>
      <c r="RDI24"/>
      <c r="RDJ24"/>
      <c r="RDK24"/>
      <c r="RDL24"/>
      <c r="RDM24"/>
      <c r="RDN24"/>
      <c r="RDO24"/>
      <c r="RDP24"/>
      <c r="RDQ24"/>
      <c r="RDR24"/>
      <c r="RDS24"/>
      <c r="RDT24"/>
      <c r="RDU24"/>
      <c r="RDV24"/>
      <c r="RDW24"/>
      <c r="RDX24"/>
      <c r="RDY24"/>
      <c r="RDZ24"/>
      <c r="REA24"/>
      <c r="REB24"/>
      <c r="REC24"/>
      <c r="RED24"/>
      <c r="REE24"/>
      <c r="REF24"/>
      <c r="REG24"/>
      <c r="REH24"/>
      <c r="REI24"/>
      <c r="REJ24"/>
      <c r="REK24"/>
      <c r="REL24"/>
      <c r="REM24"/>
      <c r="REN24"/>
      <c r="REO24"/>
      <c r="REP24"/>
      <c r="REQ24"/>
      <c r="RER24"/>
      <c r="RES24"/>
      <c r="RET24"/>
      <c r="REU24"/>
      <c r="REV24"/>
      <c r="REW24"/>
      <c r="REX24"/>
      <c r="REY24"/>
      <c r="REZ24"/>
      <c r="RFA24"/>
      <c r="RFB24"/>
      <c r="RFC24"/>
      <c r="RFD24"/>
      <c r="RFE24"/>
      <c r="RFF24"/>
      <c r="RFG24"/>
      <c r="RFH24"/>
      <c r="RFI24"/>
      <c r="RFJ24"/>
      <c r="RFK24"/>
      <c r="RFL24"/>
      <c r="RFM24"/>
      <c r="RFN24"/>
      <c r="RFO24"/>
      <c r="RFP24"/>
      <c r="RFQ24"/>
      <c r="RFR24"/>
      <c r="RFS24"/>
      <c r="RFT24"/>
      <c r="RFU24"/>
      <c r="RFV24"/>
      <c r="RFW24"/>
      <c r="RFX24"/>
      <c r="RFY24"/>
      <c r="RFZ24"/>
      <c r="RGA24"/>
      <c r="RGB24"/>
      <c r="RGC24"/>
      <c r="RGD24"/>
      <c r="RGE24"/>
      <c r="RGF24"/>
      <c r="RGG24"/>
      <c r="RGH24"/>
      <c r="RGI24"/>
      <c r="RGJ24"/>
      <c r="RGK24"/>
      <c r="RGL24"/>
      <c r="RGM24"/>
      <c r="RGN24"/>
      <c r="RGO24"/>
      <c r="RGP24"/>
      <c r="RGQ24"/>
      <c r="RGR24"/>
      <c r="RGS24"/>
      <c r="RGT24"/>
      <c r="RGU24"/>
      <c r="RGV24"/>
      <c r="RGW24"/>
      <c r="RGX24"/>
      <c r="RGY24"/>
      <c r="RGZ24"/>
      <c r="RHA24"/>
      <c r="RHB24"/>
      <c r="RHC24"/>
      <c r="RHD24"/>
      <c r="RHE24"/>
      <c r="RHF24"/>
      <c r="RHG24"/>
      <c r="RHH24"/>
      <c r="RHI24"/>
      <c r="RHJ24"/>
      <c r="RHK24"/>
      <c r="RHL24"/>
      <c r="RHM24"/>
      <c r="RHN24"/>
      <c r="RHO24"/>
      <c r="RHP24"/>
      <c r="RHQ24"/>
      <c r="RHR24"/>
      <c r="RHS24"/>
      <c r="RHT24"/>
      <c r="RHU24"/>
      <c r="RHV24"/>
      <c r="RHW24"/>
      <c r="RHX24"/>
      <c r="RHY24"/>
      <c r="RHZ24"/>
      <c r="RIA24"/>
      <c r="RIB24"/>
      <c r="RIC24"/>
      <c r="RID24"/>
      <c r="RIE24"/>
      <c r="RIF24"/>
      <c r="RIG24"/>
      <c r="RIH24"/>
      <c r="RII24"/>
      <c r="RIJ24"/>
      <c r="RIK24"/>
      <c r="RIL24"/>
      <c r="RIM24"/>
      <c r="RIN24"/>
      <c r="RIO24"/>
      <c r="RIP24"/>
      <c r="RIQ24"/>
      <c r="RIR24"/>
      <c r="RIS24"/>
      <c r="RIT24"/>
      <c r="RIU24"/>
      <c r="RIV24"/>
      <c r="RIW24"/>
      <c r="RIX24"/>
      <c r="RIY24"/>
      <c r="RIZ24"/>
      <c r="RJA24"/>
      <c r="RJB24"/>
      <c r="RJC24"/>
      <c r="RJD24"/>
      <c r="RJE24"/>
      <c r="RJF24"/>
      <c r="RJG24"/>
      <c r="RJH24"/>
      <c r="RJI24"/>
      <c r="RJJ24"/>
      <c r="RJK24"/>
      <c r="RJL24"/>
      <c r="RJM24"/>
      <c r="RJN24"/>
      <c r="RJO24"/>
      <c r="RJP24"/>
      <c r="RJQ24"/>
      <c r="RJR24"/>
      <c r="RJS24"/>
      <c r="RJT24"/>
      <c r="RJU24"/>
      <c r="RJV24"/>
      <c r="RJW24"/>
      <c r="RJX24"/>
      <c r="RJY24"/>
      <c r="RJZ24"/>
      <c r="RKA24"/>
      <c r="RKB24"/>
      <c r="RKC24"/>
      <c r="RKD24"/>
      <c r="RKE24"/>
      <c r="RKF24"/>
      <c r="RKG24"/>
      <c r="RKH24"/>
      <c r="RKI24"/>
      <c r="RKJ24"/>
      <c r="RKK24"/>
      <c r="RKL24"/>
      <c r="RKM24"/>
      <c r="RKN24"/>
      <c r="RKO24"/>
      <c r="RKP24"/>
      <c r="RKQ24"/>
      <c r="RKR24"/>
      <c r="RKS24"/>
      <c r="RKT24"/>
      <c r="RKU24"/>
      <c r="RKV24"/>
      <c r="RKW24"/>
      <c r="RKX24"/>
      <c r="RKY24"/>
      <c r="RKZ24"/>
      <c r="RLA24"/>
      <c r="RLB24"/>
      <c r="RLC24"/>
      <c r="RLD24"/>
      <c r="RLE24"/>
      <c r="RLF24"/>
      <c r="RLG24"/>
      <c r="RLH24"/>
      <c r="RLI24"/>
      <c r="RLJ24"/>
      <c r="RLK24"/>
      <c r="RLL24"/>
      <c r="RLM24"/>
      <c r="RLN24"/>
      <c r="RLO24"/>
      <c r="RLP24"/>
      <c r="RLQ24"/>
      <c r="RLR24"/>
      <c r="RLS24"/>
      <c r="RLT24"/>
      <c r="RLU24"/>
      <c r="RLV24"/>
      <c r="RLW24"/>
      <c r="RLX24"/>
      <c r="RLY24"/>
      <c r="RLZ24"/>
      <c r="RMA24"/>
      <c r="RMB24"/>
      <c r="RMC24"/>
      <c r="RMD24"/>
      <c r="RME24"/>
      <c r="RMF24"/>
      <c r="RMG24"/>
      <c r="RMH24"/>
      <c r="RMI24"/>
      <c r="RMJ24"/>
      <c r="RMK24"/>
      <c r="RML24"/>
      <c r="RMM24"/>
      <c r="RMN24"/>
      <c r="RMO24"/>
      <c r="RMP24"/>
      <c r="RMQ24"/>
      <c r="RMR24"/>
      <c r="RMS24"/>
      <c r="RMT24"/>
      <c r="RMU24"/>
      <c r="RMV24"/>
      <c r="RMW24"/>
      <c r="RMX24"/>
      <c r="RMY24"/>
      <c r="RMZ24"/>
      <c r="RNA24"/>
      <c r="RNB24"/>
      <c r="RNC24"/>
      <c r="RND24"/>
      <c r="RNE24"/>
      <c r="RNF24"/>
      <c r="RNG24"/>
      <c r="RNH24"/>
      <c r="RNI24"/>
      <c r="RNJ24"/>
      <c r="RNK24"/>
      <c r="RNL24"/>
      <c r="RNM24"/>
      <c r="RNN24"/>
      <c r="RNO24"/>
      <c r="RNP24"/>
      <c r="RNQ24"/>
      <c r="RNR24"/>
      <c r="RNS24"/>
      <c r="RNT24"/>
      <c r="RNU24"/>
      <c r="RNV24"/>
      <c r="RNW24"/>
      <c r="RNX24"/>
      <c r="RNY24"/>
      <c r="RNZ24"/>
      <c r="ROA24"/>
      <c r="ROB24"/>
      <c r="ROC24"/>
      <c r="ROD24"/>
      <c r="ROE24"/>
      <c r="ROF24"/>
      <c r="ROG24"/>
      <c r="ROH24"/>
      <c r="ROI24"/>
      <c r="ROJ24"/>
      <c r="ROK24"/>
      <c r="ROL24"/>
      <c r="ROM24"/>
      <c r="RON24"/>
      <c r="ROO24"/>
      <c r="ROP24"/>
      <c r="ROQ24"/>
      <c r="ROR24"/>
      <c r="ROS24"/>
      <c r="ROT24"/>
      <c r="ROU24"/>
      <c r="ROV24"/>
      <c r="ROW24"/>
      <c r="ROX24"/>
      <c r="ROY24"/>
      <c r="ROZ24"/>
      <c r="RPA24"/>
      <c r="RPB24"/>
      <c r="RPC24"/>
      <c r="RPD24"/>
      <c r="RPE24"/>
      <c r="RPF24"/>
      <c r="RPG24"/>
      <c r="RPH24"/>
      <c r="RPI24"/>
      <c r="RPJ24"/>
      <c r="RPK24"/>
      <c r="RPL24"/>
      <c r="RPM24"/>
      <c r="RPN24"/>
      <c r="RPO24"/>
      <c r="RPP24"/>
      <c r="RPQ24"/>
      <c r="RPR24"/>
      <c r="RPS24"/>
      <c r="RPT24"/>
      <c r="RPU24"/>
      <c r="RPV24"/>
      <c r="RPW24"/>
      <c r="RPX24"/>
      <c r="RPY24"/>
      <c r="RPZ24"/>
      <c r="RQA24"/>
      <c r="RQB24"/>
      <c r="RQC24"/>
      <c r="RQD24"/>
      <c r="RQE24"/>
      <c r="RQF24"/>
      <c r="RQG24"/>
      <c r="RQH24"/>
      <c r="RQI24"/>
      <c r="RQJ24"/>
      <c r="RQK24"/>
      <c r="RQL24"/>
      <c r="RQM24"/>
      <c r="RQN24"/>
      <c r="RQO24"/>
      <c r="RQP24"/>
      <c r="RQQ24"/>
      <c r="RQR24"/>
      <c r="RQS24"/>
      <c r="RQT24"/>
      <c r="RQU24"/>
      <c r="RQV24"/>
      <c r="RQW24"/>
      <c r="RQX24"/>
      <c r="RQY24"/>
      <c r="RQZ24"/>
      <c r="RRA24"/>
      <c r="RRB24"/>
      <c r="RRC24"/>
      <c r="RRD24"/>
      <c r="RRE24"/>
      <c r="RRF24"/>
      <c r="RRG24"/>
      <c r="RRH24"/>
      <c r="RRI24"/>
      <c r="RRJ24"/>
      <c r="RRK24"/>
      <c r="RRL24"/>
      <c r="RRM24"/>
      <c r="RRN24"/>
      <c r="RRO24"/>
      <c r="RRP24"/>
      <c r="RRQ24"/>
      <c r="RRR24"/>
      <c r="RRS24"/>
      <c r="RRT24"/>
      <c r="RRU24"/>
      <c r="RRV24"/>
      <c r="RRW24"/>
      <c r="RRX24"/>
      <c r="RRY24"/>
      <c r="RRZ24"/>
      <c r="RSA24"/>
      <c r="RSB24"/>
      <c r="RSC24"/>
      <c r="RSD24"/>
      <c r="RSE24"/>
      <c r="RSF24"/>
      <c r="RSG24"/>
      <c r="RSH24"/>
      <c r="RSI24"/>
      <c r="RSJ24"/>
      <c r="RSK24"/>
      <c r="RSL24"/>
      <c r="RSM24"/>
      <c r="RSN24"/>
      <c r="RSO24"/>
      <c r="RSP24"/>
      <c r="RSQ24"/>
      <c r="RSR24"/>
      <c r="RSS24"/>
      <c r="RST24"/>
      <c r="RSU24"/>
      <c r="RSV24"/>
      <c r="RSW24"/>
      <c r="RSX24"/>
      <c r="RSY24"/>
      <c r="RSZ24"/>
      <c r="RTA24"/>
      <c r="RTB24"/>
      <c r="RTC24"/>
      <c r="RTD24"/>
      <c r="RTE24"/>
      <c r="RTF24"/>
      <c r="RTG24"/>
      <c r="RTH24"/>
      <c r="RTI24"/>
      <c r="RTJ24"/>
      <c r="RTK24"/>
      <c r="RTL24"/>
      <c r="RTM24"/>
      <c r="RTN24"/>
      <c r="RTO24"/>
      <c r="RTP24"/>
      <c r="RTQ24"/>
      <c r="RTR24"/>
      <c r="RTS24"/>
      <c r="RTT24"/>
      <c r="RTU24"/>
      <c r="RTV24"/>
      <c r="RTW24"/>
      <c r="RTX24"/>
      <c r="RTY24"/>
      <c r="RTZ24"/>
      <c r="RUA24"/>
      <c r="RUB24"/>
      <c r="RUC24"/>
      <c r="RUD24"/>
      <c r="RUE24"/>
      <c r="RUF24"/>
      <c r="RUG24"/>
      <c r="RUH24"/>
      <c r="RUI24"/>
      <c r="RUJ24"/>
      <c r="RUK24"/>
      <c r="RUL24"/>
      <c r="RUM24"/>
      <c r="RUN24"/>
      <c r="RUO24"/>
      <c r="RUP24"/>
      <c r="RUQ24"/>
      <c r="RUR24"/>
      <c r="RUS24"/>
      <c r="RUT24"/>
      <c r="RUU24"/>
      <c r="RUV24"/>
      <c r="RUW24"/>
      <c r="RUX24"/>
      <c r="RUY24"/>
      <c r="RUZ24"/>
      <c r="RVA24"/>
      <c r="RVB24"/>
      <c r="RVC24"/>
      <c r="RVD24"/>
      <c r="RVE24"/>
      <c r="RVF24"/>
      <c r="RVG24"/>
      <c r="RVH24"/>
      <c r="RVI24"/>
      <c r="RVJ24"/>
      <c r="RVK24"/>
      <c r="RVL24"/>
      <c r="RVM24"/>
      <c r="RVN24"/>
      <c r="RVO24"/>
      <c r="RVP24"/>
      <c r="RVQ24"/>
      <c r="RVR24"/>
      <c r="RVS24"/>
      <c r="RVT24"/>
      <c r="RVU24"/>
      <c r="RVV24"/>
      <c r="RVW24"/>
      <c r="RVX24"/>
      <c r="RVY24"/>
      <c r="RVZ24"/>
      <c r="RWA24"/>
      <c r="RWB24"/>
      <c r="RWC24"/>
      <c r="RWD24"/>
      <c r="RWE24"/>
      <c r="RWF24"/>
      <c r="RWG24"/>
      <c r="RWH24"/>
      <c r="RWI24"/>
      <c r="RWJ24"/>
      <c r="RWK24"/>
      <c r="RWL24"/>
      <c r="RWM24"/>
      <c r="RWN24"/>
      <c r="RWO24"/>
      <c r="RWP24"/>
      <c r="RWQ24"/>
      <c r="RWR24"/>
      <c r="RWS24"/>
      <c r="RWT24"/>
      <c r="RWU24"/>
      <c r="RWV24"/>
      <c r="RWW24"/>
      <c r="RWX24"/>
      <c r="RWY24"/>
      <c r="RWZ24"/>
      <c r="RXA24"/>
      <c r="RXB24"/>
      <c r="RXC24"/>
      <c r="RXD24"/>
      <c r="RXE24"/>
      <c r="RXF24"/>
      <c r="RXG24"/>
      <c r="RXH24"/>
      <c r="RXI24"/>
      <c r="RXJ24"/>
      <c r="RXK24"/>
      <c r="RXL24"/>
      <c r="RXM24"/>
      <c r="RXN24"/>
      <c r="RXO24"/>
      <c r="RXP24"/>
      <c r="RXQ24"/>
      <c r="RXR24"/>
      <c r="RXS24"/>
      <c r="RXT24"/>
      <c r="RXU24"/>
      <c r="RXV24"/>
      <c r="RXW24"/>
      <c r="RXX24"/>
      <c r="RXY24"/>
      <c r="RXZ24"/>
      <c r="RYA24"/>
      <c r="RYB24"/>
      <c r="RYC24"/>
      <c r="RYD24"/>
      <c r="RYE24"/>
      <c r="RYF24"/>
      <c r="RYG24"/>
      <c r="RYH24"/>
      <c r="RYI24"/>
      <c r="RYJ24"/>
      <c r="RYK24"/>
      <c r="RYL24"/>
      <c r="RYM24"/>
      <c r="RYN24"/>
      <c r="RYO24"/>
      <c r="RYP24"/>
      <c r="RYQ24"/>
      <c r="RYR24"/>
      <c r="RYS24"/>
      <c r="RYT24"/>
      <c r="RYU24"/>
      <c r="RYV24"/>
      <c r="RYW24"/>
      <c r="RYX24"/>
      <c r="RYY24"/>
      <c r="RYZ24"/>
      <c r="RZA24"/>
      <c r="RZB24"/>
      <c r="RZC24"/>
      <c r="RZD24"/>
      <c r="RZE24"/>
      <c r="RZF24"/>
      <c r="RZG24"/>
      <c r="RZH24"/>
      <c r="RZI24"/>
      <c r="RZJ24"/>
      <c r="RZK24"/>
      <c r="RZL24"/>
      <c r="RZM24"/>
      <c r="RZN24"/>
      <c r="RZO24"/>
      <c r="RZP24"/>
      <c r="RZQ24"/>
      <c r="RZR24"/>
      <c r="RZS24"/>
      <c r="RZT24"/>
      <c r="RZU24"/>
      <c r="RZV24"/>
      <c r="RZW24"/>
      <c r="RZX24"/>
      <c r="RZY24"/>
      <c r="RZZ24"/>
      <c r="SAA24"/>
      <c r="SAB24"/>
      <c r="SAC24"/>
      <c r="SAD24"/>
      <c r="SAE24"/>
      <c r="SAF24"/>
      <c r="SAG24"/>
      <c r="SAH24"/>
      <c r="SAI24"/>
      <c r="SAJ24"/>
      <c r="SAK24"/>
      <c r="SAL24"/>
      <c r="SAM24"/>
      <c r="SAN24"/>
      <c r="SAO24"/>
      <c r="SAP24"/>
      <c r="SAQ24"/>
      <c r="SAR24"/>
      <c r="SAS24"/>
      <c r="SAT24"/>
      <c r="SAU24"/>
      <c r="SAV24"/>
      <c r="SAW24"/>
      <c r="SAX24"/>
      <c r="SAY24"/>
      <c r="SAZ24"/>
      <c r="SBA24"/>
      <c r="SBB24"/>
      <c r="SBC24"/>
      <c r="SBD24"/>
      <c r="SBE24"/>
      <c r="SBF24"/>
      <c r="SBG24"/>
      <c r="SBH24"/>
      <c r="SBI24"/>
      <c r="SBJ24"/>
      <c r="SBK24"/>
      <c r="SBL24"/>
      <c r="SBM24"/>
      <c r="SBN24"/>
      <c r="SBO24"/>
      <c r="SBP24"/>
      <c r="SBQ24"/>
      <c r="SBR24"/>
      <c r="SBS24"/>
      <c r="SBT24"/>
      <c r="SBU24"/>
      <c r="SBV24"/>
      <c r="SBW24"/>
      <c r="SBX24"/>
      <c r="SBY24"/>
      <c r="SBZ24"/>
      <c r="SCA24"/>
      <c r="SCB24"/>
      <c r="SCC24"/>
      <c r="SCD24"/>
      <c r="SCE24"/>
      <c r="SCF24"/>
      <c r="SCG24"/>
      <c r="SCH24"/>
      <c r="SCI24"/>
      <c r="SCJ24"/>
      <c r="SCK24"/>
      <c r="SCL24"/>
      <c r="SCM24"/>
      <c r="SCN24"/>
      <c r="SCO24"/>
      <c r="SCP24"/>
      <c r="SCQ24"/>
      <c r="SCR24"/>
      <c r="SCS24"/>
      <c r="SCT24"/>
      <c r="SCU24"/>
      <c r="SCV24"/>
      <c r="SCW24"/>
      <c r="SCX24"/>
      <c r="SCY24"/>
      <c r="SCZ24"/>
      <c r="SDA24"/>
      <c r="SDB24"/>
      <c r="SDC24"/>
      <c r="SDD24"/>
      <c r="SDE24"/>
      <c r="SDF24"/>
      <c r="SDG24"/>
      <c r="SDH24"/>
      <c r="SDI24"/>
      <c r="SDJ24"/>
      <c r="SDK24"/>
      <c r="SDL24"/>
      <c r="SDM24"/>
      <c r="SDN24"/>
      <c r="SDO24"/>
      <c r="SDP24"/>
      <c r="SDQ24"/>
      <c r="SDR24"/>
      <c r="SDS24"/>
      <c r="SDT24"/>
      <c r="SDU24"/>
      <c r="SDV24"/>
      <c r="SDW24"/>
      <c r="SDX24"/>
      <c r="SDY24"/>
      <c r="SDZ24"/>
      <c r="SEA24"/>
      <c r="SEB24"/>
      <c r="SEC24"/>
      <c r="SED24"/>
      <c r="SEE24"/>
      <c r="SEF24"/>
      <c r="SEG24"/>
      <c r="SEH24"/>
      <c r="SEI24"/>
      <c r="SEJ24"/>
      <c r="SEK24"/>
      <c r="SEL24"/>
      <c r="SEM24"/>
      <c r="SEN24"/>
      <c r="SEO24"/>
      <c r="SEP24"/>
      <c r="SEQ24"/>
      <c r="SER24"/>
      <c r="SES24"/>
      <c r="SET24"/>
      <c r="SEU24"/>
      <c r="SEV24"/>
      <c r="SEW24"/>
      <c r="SEX24"/>
      <c r="SEY24"/>
      <c r="SEZ24"/>
      <c r="SFA24"/>
      <c r="SFB24"/>
      <c r="SFC24"/>
      <c r="SFD24"/>
      <c r="SFE24"/>
      <c r="SFF24"/>
      <c r="SFG24"/>
      <c r="SFH24"/>
      <c r="SFI24"/>
      <c r="SFJ24"/>
      <c r="SFK24"/>
      <c r="SFL24"/>
      <c r="SFM24"/>
      <c r="SFN24"/>
      <c r="SFO24"/>
      <c r="SFP24"/>
      <c r="SFQ24"/>
      <c r="SFR24"/>
      <c r="SFS24"/>
      <c r="SFT24"/>
      <c r="SFU24"/>
      <c r="SFV24"/>
      <c r="SFW24"/>
      <c r="SFX24"/>
      <c r="SFY24"/>
      <c r="SFZ24"/>
      <c r="SGA24"/>
      <c r="SGB24"/>
      <c r="SGC24"/>
      <c r="SGD24"/>
      <c r="SGE24"/>
      <c r="SGF24"/>
      <c r="SGG24"/>
      <c r="SGH24"/>
      <c r="SGI24"/>
      <c r="SGJ24"/>
      <c r="SGK24"/>
      <c r="SGL24"/>
      <c r="SGM24"/>
      <c r="SGN24"/>
      <c r="SGO24"/>
      <c r="SGP24"/>
      <c r="SGQ24"/>
      <c r="SGR24"/>
      <c r="SGS24"/>
      <c r="SGT24"/>
      <c r="SGU24"/>
      <c r="SGV24"/>
      <c r="SGW24"/>
      <c r="SGX24"/>
      <c r="SGY24"/>
      <c r="SGZ24"/>
      <c r="SHA24"/>
      <c r="SHB24"/>
      <c r="SHC24"/>
      <c r="SHD24"/>
      <c r="SHE24"/>
      <c r="SHF24"/>
      <c r="SHG24"/>
      <c r="SHH24"/>
      <c r="SHI24"/>
      <c r="SHJ24"/>
      <c r="SHK24"/>
      <c r="SHL24"/>
      <c r="SHM24"/>
      <c r="SHN24"/>
      <c r="SHO24"/>
      <c r="SHP24"/>
      <c r="SHQ24"/>
      <c r="SHR24"/>
      <c r="SHS24"/>
      <c r="SHT24"/>
      <c r="SHU24"/>
      <c r="SHV24"/>
      <c r="SHW24"/>
      <c r="SHX24"/>
      <c r="SHY24"/>
      <c r="SHZ24"/>
      <c r="SIA24"/>
      <c r="SIB24"/>
      <c r="SIC24"/>
      <c r="SID24"/>
      <c r="SIE24"/>
      <c r="SIF24"/>
      <c r="SIG24"/>
      <c r="SIH24"/>
      <c r="SII24"/>
      <c r="SIJ24"/>
      <c r="SIK24"/>
      <c r="SIL24"/>
      <c r="SIM24"/>
      <c r="SIN24"/>
      <c r="SIO24"/>
      <c r="SIP24"/>
      <c r="SIQ24"/>
      <c r="SIR24"/>
      <c r="SIS24"/>
      <c r="SIT24"/>
      <c r="SIU24"/>
      <c r="SIV24"/>
      <c r="SIW24"/>
      <c r="SIX24"/>
      <c r="SIY24"/>
      <c r="SIZ24"/>
      <c r="SJA24"/>
      <c r="SJB24"/>
      <c r="SJC24"/>
      <c r="SJD24"/>
      <c r="SJE24"/>
      <c r="SJF24"/>
      <c r="SJG24"/>
      <c r="SJH24"/>
      <c r="SJI24"/>
      <c r="SJJ24"/>
      <c r="SJK24"/>
      <c r="SJL24"/>
      <c r="SJM24"/>
      <c r="SJN24"/>
      <c r="SJO24"/>
      <c r="SJP24"/>
      <c r="SJQ24"/>
      <c r="SJR24"/>
      <c r="SJS24"/>
      <c r="SJT24"/>
      <c r="SJU24"/>
      <c r="SJV24"/>
      <c r="SJW24"/>
      <c r="SJX24"/>
      <c r="SJY24"/>
      <c r="SJZ24"/>
      <c r="SKA24"/>
      <c r="SKB24"/>
      <c r="SKC24"/>
      <c r="SKD24"/>
      <c r="SKE24"/>
      <c r="SKF24"/>
      <c r="SKG24"/>
      <c r="SKH24"/>
      <c r="SKI24"/>
      <c r="SKJ24"/>
      <c r="SKK24"/>
      <c r="SKL24"/>
      <c r="SKM24"/>
      <c r="SKN24"/>
      <c r="SKO24"/>
      <c r="SKP24"/>
      <c r="SKQ24"/>
      <c r="SKR24"/>
      <c r="SKS24"/>
      <c r="SKT24"/>
      <c r="SKU24"/>
      <c r="SKV24"/>
      <c r="SKW24"/>
      <c r="SKX24"/>
      <c r="SKY24"/>
      <c r="SKZ24"/>
      <c r="SLA24"/>
      <c r="SLB24"/>
      <c r="SLC24"/>
      <c r="SLD24"/>
      <c r="SLE24"/>
      <c r="SLF24"/>
      <c r="SLG24"/>
      <c r="SLH24"/>
      <c r="SLI24"/>
      <c r="SLJ24"/>
      <c r="SLK24"/>
      <c r="SLL24"/>
      <c r="SLM24"/>
      <c r="SLN24"/>
      <c r="SLO24"/>
      <c r="SLP24"/>
      <c r="SLQ24"/>
      <c r="SLR24"/>
      <c r="SLS24"/>
      <c r="SLT24"/>
      <c r="SLU24"/>
      <c r="SLV24"/>
      <c r="SLW24"/>
      <c r="SLX24"/>
      <c r="SLY24"/>
      <c r="SLZ24"/>
      <c r="SMA24"/>
      <c r="SMB24"/>
      <c r="SMC24"/>
      <c r="SMD24"/>
      <c r="SME24"/>
      <c r="SMF24"/>
      <c r="SMG24"/>
      <c r="SMH24"/>
      <c r="SMI24"/>
      <c r="SMJ24"/>
      <c r="SMK24"/>
      <c r="SML24"/>
      <c r="SMM24"/>
      <c r="SMN24"/>
      <c r="SMO24"/>
      <c r="SMP24"/>
      <c r="SMQ24"/>
      <c r="SMR24"/>
      <c r="SMS24"/>
      <c r="SMT24"/>
      <c r="SMU24"/>
      <c r="SMV24"/>
      <c r="SMW24"/>
      <c r="SMX24"/>
      <c r="SMY24"/>
      <c r="SMZ24"/>
      <c r="SNA24"/>
      <c r="SNB24"/>
      <c r="SNC24"/>
      <c r="SND24"/>
      <c r="SNE24"/>
      <c r="SNF24"/>
      <c r="SNG24"/>
      <c r="SNH24"/>
      <c r="SNI24"/>
      <c r="SNJ24"/>
      <c r="SNK24"/>
      <c r="SNL24"/>
      <c r="SNM24"/>
      <c r="SNN24"/>
      <c r="SNO24"/>
      <c r="SNP24"/>
      <c r="SNQ24"/>
      <c r="SNR24"/>
      <c r="SNS24"/>
      <c r="SNT24"/>
      <c r="SNU24"/>
      <c r="SNV24"/>
      <c r="SNW24"/>
      <c r="SNX24"/>
      <c r="SNY24"/>
      <c r="SNZ24"/>
      <c r="SOA24"/>
      <c r="SOB24"/>
      <c r="SOC24"/>
      <c r="SOD24"/>
      <c r="SOE24"/>
      <c r="SOF24"/>
      <c r="SOG24"/>
      <c r="SOH24"/>
      <c r="SOI24"/>
      <c r="SOJ24"/>
      <c r="SOK24"/>
      <c r="SOL24"/>
      <c r="SOM24"/>
      <c r="SON24"/>
      <c r="SOO24"/>
      <c r="SOP24"/>
      <c r="SOQ24"/>
      <c r="SOR24"/>
      <c r="SOS24"/>
      <c r="SOT24"/>
      <c r="SOU24"/>
      <c r="SOV24"/>
      <c r="SOW24"/>
      <c r="SOX24"/>
      <c r="SOY24"/>
      <c r="SOZ24"/>
      <c r="SPA24"/>
      <c r="SPB24"/>
      <c r="SPC24"/>
      <c r="SPD24"/>
      <c r="SPE24"/>
      <c r="SPF24"/>
      <c r="SPG24"/>
      <c r="SPH24"/>
      <c r="SPI24"/>
      <c r="SPJ24"/>
      <c r="SPK24"/>
      <c r="SPL24"/>
      <c r="SPM24"/>
      <c r="SPN24"/>
      <c r="SPO24"/>
      <c r="SPP24"/>
      <c r="SPQ24"/>
      <c r="SPR24"/>
      <c r="SPS24"/>
      <c r="SPT24"/>
      <c r="SPU24"/>
      <c r="SPV24"/>
      <c r="SPW24"/>
      <c r="SPX24"/>
      <c r="SPY24"/>
      <c r="SPZ24"/>
      <c r="SQA24"/>
      <c r="SQB24"/>
      <c r="SQC24"/>
      <c r="SQD24"/>
      <c r="SQE24"/>
      <c r="SQF24"/>
      <c r="SQG24"/>
      <c r="SQH24"/>
      <c r="SQI24"/>
      <c r="SQJ24"/>
      <c r="SQK24"/>
      <c r="SQL24"/>
      <c r="SQM24"/>
      <c r="SQN24"/>
      <c r="SQO24"/>
      <c r="SQP24"/>
      <c r="SQQ24"/>
      <c r="SQR24"/>
      <c r="SQS24"/>
      <c r="SQT24"/>
      <c r="SQU24"/>
      <c r="SQV24"/>
      <c r="SQW24"/>
      <c r="SQX24"/>
      <c r="SQY24"/>
      <c r="SQZ24"/>
      <c r="SRA24"/>
      <c r="SRB24"/>
      <c r="SRC24"/>
      <c r="SRD24"/>
      <c r="SRE24"/>
      <c r="SRF24"/>
      <c r="SRG24"/>
      <c r="SRH24"/>
      <c r="SRI24"/>
      <c r="SRJ24"/>
      <c r="SRK24"/>
      <c r="SRL24"/>
      <c r="SRM24"/>
      <c r="SRN24"/>
      <c r="SRO24"/>
      <c r="SRP24"/>
      <c r="SRQ24"/>
      <c r="SRR24"/>
      <c r="SRS24"/>
      <c r="SRT24"/>
      <c r="SRU24"/>
      <c r="SRV24"/>
      <c r="SRW24"/>
      <c r="SRX24"/>
      <c r="SRY24"/>
      <c r="SRZ24"/>
      <c r="SSA24"/>
      <c r="SSB24"/>
      <c r="SSC24"/>
      <c r="SSD24"/>
      <c r="SSE24"/>
      <c r="SSF24"/>
      <c r="SSG24"/>
      <c r="SSH24"/>
      <c r="SSI24"/>
      <c r="SSJ24"/>
      <c r="SSK24"/>
      <c r="SSL24"/>
      <c r="SSM24"/>
      <c r="SSN24"/>
      <c r="SSO24"/>
      <c r="SSP24"/>
      <c r="SSQ24"/>
      <c r="SSR24"/>
      <c r="SSS24"/>
      <c r="SST24"/>
      <c r="SSU24"/>
      <c r="SSV24"/>
      <c r="SSW24"/>
      <c r="SSX24"/>
      <c r="SSY24"/>
      <c r="SSZ24"/>
      <c r="STA24"/>
      <c r="STB24"/>
      <c r="STC24"/>
      <c r="STD24"/>
      <c r="STE24"/>
      <c r="STF24"/>
      <c r="STG24"/>
      <c r="STH24"/>
      <c r="STI24"/>
      <c r="STJ24"/>
      <c r="STK24"/>
      <c r="STL24"/>
      <c r="STM24"/>
      <c r="STN24"/>
      <c r="STO24"/>
      <c r="STP24"/>
      <c r="STQ24"/>
      <c r="STR24"/>
      <c r="STS24"/>
      <c r="STT24"/>
      <c r="STU24"/>
      <c r="STV24"/>
      <c r="STW24"/>
      <c r="STX24"/>
      <c r="STY24"/>
      <c r="STZ24"/>
      <c r="SUA24"/>
      <c r="SUB24"/>
      <c r="SUC24"/>
      <c r="SUD24"/>
      <c r="SUE24"/>
      <c r="SUF24"/>
      <c r="SUG24"/>
      <c r="SUH24"/>
      <c r="SUI24"/>
      <c r="SUJ24"/>
      <c r="SUK24"/>
      <c r="SUL24"/>
      <c r="SUM24"/>
      <c r="SUN24"/>
      <c r="SUO24"/>
      <c r="SUP24"/>
      <c r="SUQ24"/>
      <c r="SUR24"/>
      <c r="SUS24"/>
      <c r="SUT24"/>
      <c r="SUU24"/>
      <c r="SUV24"/>
      <c r="SUW24"/>
      <c r="SUX24"/>
      <c r="SUY24"/>
      <c r="SUZ24"/>
      <c r="SVA24"/>
      <c r="SVB24"/>
      <c r="SVC24"/>
      <c r="SVD24"/>
      <c r="SVE24"/>
      <c r="SVF24"/>
      <c r="SVG24"/>
      <c r="SVH24"/>
      <c r="SVI24"/>
      <c r="SVJ24"/>
      <c r="SVK24"/>
      <c r="SVL24"/>
      <c r="SVM24"/>
      <c r="SVN24"/>
      <c r="SVO24"/>
      <c r="SVP24"/>
      <c r="SVQ24"/>
      <c r="SVR24"/>
      <c r="SVS24"/>
      <c r="SVT24"/>
      <c r="SVU24"/>
      <c r="SVV24"/>
      <c r="SVW24"/>
      <c r="SVX24"/>
      <c r="SVY24"/>
      <c r="SVZ24"/>
      <c r="SWA24"/>
      <c r="SWB24"/>
      <c r="SWC24"/>
      <c r="SWD24"/>
      <c r="SWE24"/>
      <c r="SWF24"/>
      <c r="SWG24"/>
      <c r="SWH24"/>
      <c r="SWI24"/>
      <c r="SWJ24"/>
      <c r="SWK24"/>
      <c r="SWL24"/>
      <c r="SWM24"/>
      <c r="SWN24"/>
      <c r="SWO24"/>
      <c r="SWP24"/>
      <c r="SWQ24"/>
      <c r="SWR24"/>
      <c r="SWS24"/>
      <c r="SWT24"/>
      <c r="SWU24"/>
      <c r="SWV24"/>
      <c r="SWW24"/>
      <c r="SWX24"/>
      <c r="SWY24"/>
      <c r="SWZ24"/>
      <c r="SXA24"/>
      <c r="SXB24"/>
      <c r="SXC24"/>
      <c r="SXD24"/>
      <c r="SXE24"/>
      <c r="SXF24"/>
      <c r="SXG24"/>
      <c r="SXH24"/>
      <c r="SXI24"/>
      <c r="SXJ24"/>
      <c r="SXK24"/>
      <c r="SXL24"/>
      <c r="SXM24"/>
      <c r="SXN24"/>
      <c r="SXO24"/>
      <c r="SXP24"/>
      <c r="SXQ24"/>
      <c r="SXR24"/>
      <c r="SXS24"/>
      <c r="SXT24"/>
      <c r="SXU24"/>
      <c r="SXV24"/>
      <c r="SXW24"/>
      <c r="SXX24"/>
      <c r="SXY24"/>
      <c r="SXZ24"/>
      <c r="SYA24"/>
      <c r="SYB24"/>
      <c r="SYC24"/>
      <c r="SYD24"/>
      <c r="SYE24"/>
      <c r="SYF24"/>
      <c r="SYG24"/>
      <c r="SYH24"/>
      <c r="SYI24"/>
      <c r="SYJ24"/>
      <c r="SYK24"/>
      <c r="SYL24"/>
      <c r="SYM24"/>
      <c r="SYN24"/>
      <c r="SYO24"/>
      <c r="SYP24"/>
      <c r="SYQ24"/>
      <c r="SYR24"/>
      <c r="SYS24"/>
      <c r="SYT24"/>
      <c r="SYU24"/>
      <c r="SYV24"/>
      <c r="SYW24"/>
      <c r="SYX24"/>
      <c r="SYY24"/>
      <c r="SYZ24"/>
      <c r="SZA24"/>
      <c r="SZB24"/>
      <c r="SZC24"/>
      <c r="SZD24"/>
      <c r="SZE24"/>
      <c r="SZF24"/>
      <c r="SZG24"/>
      <c r="SZH24"/>
      <c r="SZI24"/>
      <c r="SZJ24"/>
      <c r="SZK24"/>
      <c r="SZL24"/>
      <c r="SZM24"/>
      <c r="SZN24"/>
      <c r="SZO24"/>
      <c r="SZP24"/>
      <c r="SZQ24"/>
      <c r="SZR24"/>
      <c r="SZS24"/>
      <c r="SZT24"/>
      <c r="SZU24"/>
      <c r="SZV24"/>
      <c r="SZW24"/>
      <c r="SZX24"/>
      <c r="SZY24"/>
      <c r="SZZ24"/>
      <c r="TAA24"/>
      <c r="TAB24"/>
      <c r="TAC24"/>
      <c r="TAD24"/>
      <c r="TAE24"/>
      <c r="TAF24"/>
      <c r="TAG24"/>
      <c r="TAH24"/>
      <c r="TAI24"/>
      <c r="TAJ24"/>
      <c r="TAK24"/>
      <c r="TAL24"/>
      <c r="TAM24"/>
      <c r="TAN24"/>
      <c r="TAO24"/>
      <c r="TAP24"/>
      <c r="TAQ24"/>
      <c r="TAR24"/>
      <c r="TAS24"/>
      <c r="TAT24"/>
      <c r="TAU24"/>
      <c r="TAV24"/>
      <c r="TAW24"/>
      <c r="TAX24"/>
      <c r="TAY24"/>
      <c r="TAZ24"/>
      <c r="TBA24"/>
      <c r="TBB24"/>
      <c r="TBC24"/>
      <c r="TBD24"/>
      <c r="TBE24"/>
      <c r="TBF24"/>
      <c r="TBG24"/>
      <c r="TBH24"/>
      <c r="TBI24"/>
      <c r="TBJ24"/>
      <c r="TBK24"/>
      <c r="TBL24"/>
      <c r="TBM24"/>
      <c r="TBN24"/>
      <c r="TBO24"/>
      <c r="TBP24"/>
      <c r="TBQ24"/>
      <c r="TBR24"/>
      <c r="TBS24"/>
      <c r="TBT24"/>
      <c r="TBU24"/>
      <c r="TBV24"/>
      <c r="TBW24"/>
      <c r="TBX24"/>
      <c r="TBY24"/>
      <c r="TBZ24"/>
      <c r="TCA24"/>
      <c r="TCB24"/>
      <c r="TCC24"/>
      <c r="TCD24"/>
      <c r="TCE24"/>
      <c r="TCF24"/>
      <c r="TCG24"/>
      <c r="TCH24"/>
      <c r="TCI24"/>
      <c r="TCJ24"/>
      <c r="TCK24"/>
      <c r="TCL24"/>
      <c r="TCM24"/>
      <c r="TCN24"/>
      <c r="TCO24"/>
      <c r="TCP24"/>
      <c r="TCQ24"/>
      <c r="TCR24"/>
      <c r="TCS24"/>
      <c r="TCT24"/>
      <c r="TCU24"/>
      <c r="TCV24"/>
      <c r="TCW24"/>
      <c r="TCX24"/>
      <c r="TCY24"/>
      <c r="TCZ24"/>
      <c r="TDA24"/>
      <c r="TDB24"/>
      <c r="TDC24"/>
      <c r="TDD24"/>
      <c r="TDE24"/>
      <c r="TDF24"/>
      <c r="TDG24"/>
      <c r="TDH24"/>
      <c r="TDI24"/>
      <c r="TDJ24"/>
      <c r="TDK24"/>
      <c r="TDL24"/>
      <c r="TDM24"/>
      <c r="TDN24"/>
      <c r="TDO24"/>
      <c r="TDP24"/>
      <c r="TDQ24"/>
      <c r="TDR24"/>
      <c r="TDS24"/>
      <c r="TDT24"/>
      <c r="TDU24"/>
      <c r="TDV24"/>
      <c r="TDW24"/>
      <c r="TDX24"/>
      <c r="TDY24"/>
      <c r="TDZ24"/>
      <c r="TEA24"/>
      <c r="TEB24"/>
      <c r="TEC24"/>
      <c r="TED24"/>
      <c r="TEE24"/>
      <c r="TEF24"/>
      <c r="TEG24"/>
      <c r="TEH24"/>
      <c r="TEI24"/>
      <c r="TEJ24"/>
      <c r="TEK24"/>
      <c r="TEL24"/>
      <c r="TEM24"/>
      <c r="TEN24"/>
      <c r="TEO24"/>
      <c r="TEP24"/>
      <c r="TEQ24"/>
      <c r="TER24"/>
      <c r="TES24"/>
      <c r="TET24"/>
      <c r="TEU24"/>
      <c r="TEV24"/>
      <c r="TEW24"/>
      <c r="TEX24"/>
      <c r="TEY24"/>
      <c r="TEZ24"/>
      <c r="TFA24"/>
      <c r="TFB24"/>
      <c r="TFC24"/>
      <c r="TFD24"/>
      <c r="TFE24"/>
      <c r="TFF24"/>
      <c r="TFG24"/>
      <c r="TFH24"/>
      <c r="TFI24"/>
      <c r="TFJ24"/>
      <c r="TFK24"/>
      <c r="TFL24"/>
      <c r="TFM24"/>
      <c r="TFN24"/>
      <c r="TFO24"/>
      <c r="TFP24"/>
      <c r="TFQ24"/>
      <c r="TFR24"/>
      <c r="TFS24"/>
      <c r="TFT24"/>
      <c r="TFU24"/>
      <c r="TFV24"/>
      <c r="TFW24"/>
      <c r="TFX24"/>
      <c r="TFY24"/>
      <c r="TFZ24"/>
      <c r="TGA24"/>
      <c r="TGB24"/>
      <c r="TGC24"/>
      <c r="TGD24"/>
      <c r="TGE24"/>
      <c r="TGF24"/>
      <c r="TGG24"/>
      <c r="TGH24"/>
      <c r="TGI24"/>
      <c r="TGJ24"/>
      <c r="TGK24"/>
      <c r="TGL24"/>
      <c r="TGM24"/>
      <c r="TGN24"/>
      <c r="TGO24"/>
      <c r="TGP24"/>
      <c r="TGQ24"/>
      <c r="TGR24"/>
      <c r="TGS24"/>
      <c r="TGT24"/>
      <c r="TGU24"/>
      <c r="TGV24"/>
      <c r="TGW24"/>
      <c r="TGX24"/>
      <c r="TGY24"/>
      <c r="TGZ24"/>
      <c r="THA24"/>
      <c r="THB24"/>
      <c r="THC24"/>
      <c r="THD24"/>
      <c r="THE24"/>
      <c r="THF24"/>
      <c r="THG24"/>
      <c r="THH24"/>
      <c r="THI24"/>
      <c r="THJ24"/>
      <c r="THK24"/>
      <c r="THL24"/>
      <c r="THM24"/>
      <c r="THN24"/>
      <c r="THO24"/>
      <c r="THP24"/>
      <c r="THQ24"/>
      <c r="THR24"/>
      <c r="THS24"/>
      <c r="THT24"/>
      <c r="THU24"/>
      <c r="THV24"/>
      <c r="THW24"/>
      <c r="THX24"/>
      <c r="THY24"/>
      <c r="THZ24"/>
      <c r="TIA24"/>
      <c r="TIB24"/>
      <c r="TIC24"/>
      <c r="TID24"/>
      <c r="TIE24"/>
      <c r="TIF24"/>
      <c r="TIG24"/>
      <c r="TIH24"/>
      <c r="TII24"/>
      <c r="TIJ24"/>
      <c r="TIK24"/>
      <c r="TIL24"/>
      <c r="TIM24"/>
      <c r="TIN24"/>
      <c r="TIO24"/>
      <c r="TIP24"/>
      <c r="TIQ24"/>
      <c r="TIR24"/>
      <c r="TIS24"/>
      <c r="TIT24"/>
      <c r="TIU24"/>
      <c r="TIV24"/>
      <c r="TIW24"/>
      <c r="TIX24"/>
      <c r="TIY24"/>
      <c r="TIZ24"/>
      <c r="TJA24"/>
      <c r="TJB24"/>
      <c r="TJC24"/>
      <c r="TJD24"/>
      <c r="TJE24"/>
      <c r="TJF24"/>
      <c r="TJG24"/>
      <c r="TJH24"/>
      <c r="TJI24"/>
      <c r="TJJ24"/>
      <c r="TJK24"/>
      <c r="TJL24"/>
      <c r="TJM24"/>
      <c r="TJN24"/>
      <c r="TJO24"/>
      <c r="TJP24"/>
      <c r="TJQ24"/>
      <c r="TJR24"/>
      <c r="TJS24"/>
      <c r="TJT24"/>
      <c r="TJU24"/>
      <c r="TJV24"/>
      <c r="TJW24"/>
      <c r="TJX24"/>
      <c r="TJY24"/>
      <c r="TJZ24"/>
      <c r="TKA24"/>
      <c r="TKB24"/>
      <c r="TKC24"/>
      <c r="TKD24"/>
      <c r="TKE24"/>
      <c r="TKF24"/>
      <c r="TKG24"/>
      <c r="TKH24"/>
      <c r="TKI24"/>
      <c r="TKJ24"/>
      <c r="TKK24"/>
      <c r="TKL24"/>
      <c r="TKM24"/>
      <c r="TKN24"/>
      <c r="TKO24"/>
      <c r="TKP24"/>
      <c r="TKQ24"/>
      <c r="TKR24"/>
      <c r="TKS24"/>
      <c r="TKT24"/>
      <c r="TKU24"/>
      <c r="TKV24"/>
      <c r="TKW24"/>
      <c r="TKX24"/>
      <c r="TKY24"/>
      <c r="TKZ24"/>
      <c r="TLA24"/>
      <c r="TLB24"/>
      <c r="TLC24"/>
      <c r="TLD24"/>
      <c r="TLE24"/>
      <c r="TLF24"/>
      <c r="TLG24"/>
      <c r="TLH24"/>
      <c r="TLI24"/>
      <c r="TLJ24"/>
      <c r="TLK24"/>
      <c r="TLL24"/>
      <c r="TLM24"/>
      <c r="TLN24"/>
      <c r="TLO24"/>
      <c r="TLP24"/>
      <c r="TLQ24"/>
      <c r="TLR24"/>
      <c r="TLS24"/>
      <c r="TLT24"/>
      <c r="TLU24"/>
      <c r="TLV24"/>
      <c r="TLW24"/>
      <c r="TLX24"/>
      <c r="TLY24"/>
      <c r="TLZ24"/>
      <c r="TMA24"/>
      <c r="TMB24"/>
      <c r="TMC24"/>
      <c r="TMD24"/>
      <c r="TME24"/>
      <c r="TMF24"/>
      <c r="TMG24"/>
      <c r="TMH24"/>
      <c r="TMI24"/>
      <c r="TMJ24"/>
      <c r="TMK24"/>
      <c r="TML24"/>
      <c r="TMM24"/>
      <c r="TMN24"/>
      <c r="TMO24"/>
      <c r="TMP24"/>
      <c r="TMQ24"/>
      <c r="TMR24"/>
      <c r="TMS24"/>
      <c r="TMT24"/>
      <c r="TMU24"/>
      <c r="TMV24"/>
      <c r="TMW24"/>
      <c r="TMX24"/>
      <c r="TMY24"/>
      <c r="TMZ24"/>
      <c r="TNA24"/>
      <c r="TNB24"/>
      <c r="TNC24"/>
      <c r="TND24"/>
      <c r="TNE24"/>
      <c r="TNF24"/>
      <c r="TNG24"/>
      <c r="TNH24"/>
      <c r="TNI24"/>
      <c r="TNJ24"/>
      <c r="TNK24"/>
      <c r="TNL24"/>
      <c r="TNM24"/>
      <c r="TNN24"/>
      <c r="TNO24"/>
      <c r="TNP24"/>
      <c r="TNQ24"/>
      <c r="TNR24"/>
      <c r="TNS24"/>
      <c r="TNT24"/>
      <c r="TNU24"/>
      <c r="TNV24"/>
      <c r="TNW24"/>
      <c r="TNX24"/>
      <c r="TNY24"/>
      <c r="TNZ24"/>
      <c r="TOA24"/>
      <c r="TOB24"/>
      <c r="TOC24"/>
      <c r="TOD24"/>
      <c r="TOE24"/>
      <c r="TOF24"/>
      <c r="TOG24"/>
      <c r="TOH24"/>
      <c r="TOI24"/>
      <c r="TOJ24"/>
      <c r="TOK24"/>
      <c r="TOL24"/>
      <c r="TOM24"/>
      <c r="TON24"/>
      <c r="TOO24"/>
      <c r="TOP24"/>
      <c r="TOQ24"/>
      <c r="TOR24"/>
      <c r="TOS24"/>
      <c r="TOT24"/>
      <c r="TOU24"/>
      <c r="TOV24"/>
      <c r="TOW24"/>
      <c r="TOX24"/>
      <c r="TOY24"/>
      <c r="TOZ24"/>
      <c r="TPA24"/>
      <c r="TPB24"/>
      <c r="TPC24"/>
      <c r="TPD24"/>
      <c r="TPE24"/>
      <c r="TPF24"/>
      <c r="TPG24"/>
      <c r="TPH24"/>
      <c r="TPI24"/>
      <c r="TPJ24"/>
      <c r="TPK24"/>
      <c r="TPL24"/>
      <c r="TPM24"/>
      <c r="TPN24"/>
      <c r="TPO24"/>
      <c r="TPP24"/>
      <c r="TPQ24"/>
      <c r="TPR24"/>
      <c r="TPS24"/>
      <c r="TPT24"/>
      <c r="TPU24"/>
      <c r="TPV24"/>
      <c r="TPW24"/>
      <c r="TPX24"/>
      <c r="TPY24"/>
      <c r="TPZ24"/>
      <c r="TQA24"/>
      <c r="TQB24"/>
      <c r="TQC24"/>
      <c r="TQD24"/>
      <c r="TQE24"/>
      <c r="TQF24"/>
      <c r="TQG24"/>
      <c r="TQH24"/>
      <c r="TQI24"/>
      <c r="TQJ24"/>
      <c r="TQK24"/>
      <c r="TQL24"/>
      <c r="TQM24"/>
      <c r="TQN24"/>
      <c r="TQO24"/>
      <c r="TQP24"/>
      <c r="TQQ24"/>
      <c r="TQR24"/>
      <c r="TQS24"/>
      <c r="TQT24"/>
      <c r="TQU24"/>
      <c r="TQV24"/>
      <c r="TQW24"/>
      <c r="TQX24"/>
      <c r="TQY24"/>
      <c r="TQZ24"/>
      <c r="TRA24"/>
      <c r="TRB24"/>
      <c r="TRC24"/>
      <c r="TRD24"/>
      <c r="TRE24"/>
      <c r="TRF24"/>
      <c r="TRG24"/>
      <c r="TRH24"/>
      <c r="TRI24"/>
      <c r="TRJ24"/>
      <c r="TRK24"/>
      <c r="TRL24"/>
      <c r="TRM24"/>
      <c r="TRN24"/>
      <c r="TRO24"/>
      <c r="TRP24"/>
      <c r="TRQ24"/>
      <c r="TRR24"/>
      <c r="TRS24"/>
      <c r="TRT24"/>
      <c r="TRU24"/>
      <c r="TRV24"/>
      <c r="TRW24"/>
      <c r="TRX24"/>
      <c r="TRY24"/>
      <c r="TRZ24"/>
      <c r="TSA24"/>
      <c r="TSB24"/>
      <c r="TSC24"/>
      <c r="TSD24"/>
      <c r="TSE24"/>
      <c r="TSF24"/>
      <c r="TSG24"/>
      <c r="TSH24"/>
      <c r="TSI24"/>
      <c r="TSJ24"/>
      <c r="TSK24"/>
      <c r="TSL24"/>
      <c r="TSM24"/>
      <c r="TSN24"/>
      <c r="TSO24"/>
      <c r="TSP24"/>
      <c r="TSQ24"/>
      <c r="TSR24"/>
      <c r="TSS24"/>
      <c r="TST24"/>
      <c r="TSU24"/>
      <c r="TSV24"/>
      <c r="TSW24"/>
      <c r="TSX24"/>
      <c r="TSY24"/>
      <c r="TSZ24"/>
      <c r="TTA24"/>
      <c r="TTB24"/>
      <c r="TTC24"/>
      <c r="TTD24"/>
      <c r="TTE24"/>
      <c r="TTF24"/>
      <c r="TTG24"/>
      <c r="TTH24"/>
      <c r="TTI24"/>
      <c r="TTJ24"/>
      <c r="TTK24"/>
      <c r="TTL24"/>
      <c r="TTM24"/>
      <c r="TTN24"/>
      <c r="TTO24"/>
      <c r="TTP24"/>
      <c r="TTQ24"/>
      <c r="TTR24"/>
      <c r="TTS24"/>
      <c r="TTT24"/>
      <c r="TTU24"/>
      <c r="TTV24"/>
      <c r="TTW24"/>
      <c r="TTX24"/>
      <c r="TTY24"/>
      <c r="TTZ24"/>
      <c r="TUA24"/>
      <c r="TUB24"/>
      <c r="TUC24"/>
      <c r="TUD24"/>
      <c r="TUE24"/>
      <c r="TUF24"/>
      <c r="TUG24"/>
      <c r="TUH24"/>
      <c r="TUI24"/>
      <c r="TUJ24"/>
      <c r="TUK24"/>
      <c r="TUL24"/>
      <c r="TUM24"/>
      <c r="TUN24"/>
      <c r="TUO24"/>
      <c r="TUP24"/>
      <c r="TUQ24"/>
      <c r="TUR24"/>
      <c r="TUS24"/>
      <c r="TUT24"/>
      <c r="TUU24"/>
      <c r="TUV24"/>
      <c r="TUW24"/>
      <c r="TUX24"/>
      <c r="TUY24"/>
      <c r="TUZ24"/>
      <c r="TVA24"/>
      <c r="TVB24"/>
      <c r="TVC24"/>
      <c r="TVD24"/>
      <c r="TVE24"/>
      <c r="TVF24"/>
      <c r="TVG24"/>
      <c r="TVH24"/>
      <c r="TVI24"/>
      <c r="TVJ24"/>
      <c r="TVK24"/>
      <c r="TVL24"/>
      <c r="TVM24"/>
      <c r="TVN24"/>
      <c r="TVO24"/>
      <c r="TVP24"/>
      <c r="TVQ24"/>
      <c r="TVR24"/>
      <c r="TVS24"/>
      <c r="TVT24"/>
      <c r="TVU24"/>
      <c r="TVV24"/>
      <c r="TVW24"/>
      <c r="TVX24"/>
      <c r="TVY24"/>
      <c r="TVZ24"/>
      <c r="TWA24"/>
      <c r="TWB24"/>
      <c r="TWC24"/>
      <c r="TWD24"/>
      <c r="TWE24"/>
      <c r="TWF24"/>
      <c r="TWG24"/>
      <c r="TWH24"/>
      <c r="TWI24"/>
      <c r="TWJ24"/>
      <c r="TWK24"/>
      <c r="TWL24"/>
      <c r="TWM24"/>
      <c r="TWN24"/>
      <c r="TWO24"/>
      <c r="TWP24"/>
      <c r="TWQ24"/>
      <c r="TWR24"/>
      <c r="TWS24"/>
      <c r="TWT24"/>
      <c r="TWU24"/>
      <c r="TWV24"/>
      <c r="TWW24"/>
      <c r="TWX24"/>
      <c r="TWY24"/>
      <c r="TWZ24"/>
      <c r="TXA24"/>
      <c r="TXB24"/>
      <c r="TXC24"/>
      <c r="TXD24"/>
      <c r="TXE24"/>
      <c r="TXF24"/>
      <c r="TXG24"/>
      <c r="TXH24"/>
      <c r="TXI24"/>
      <c r="TXJ24"/>
      <c r="TXK24"/>
      <c r="TXL24"/>
      <c r="TXM24"/>
      <c r="TXN24"/>
      <c r="TXO24"/>
      <c r="TXP24"/>
      <c r="TXQ24"/>
      <c r="TXR24"/>
      <c r="TXS24"/>
      <c r="TXT24"/>
      <c r="TXU24"/>
      <c r="TXV24"/>
      <c r="TXW24"/>
      <c r="TXX24"/>
      <c r="TXY24"/>
      <c r="TXZ24"/>
      <c r="TYA24"/>
      <c r="TYB24"/>
      <c r="TYC24"/>
      <c r="TYD24"/>
      <c r="TYE24"/>
      <c r="TYF24"/>
      <c r="TYG24"/>
      <c r="TYH24"/>
      <c r="TYI24"/>
      <c r="TYJ24"/>
      <c r="TYK24"/>
      <c r="TYL24"/>
      <c r="TYM24"/>
      <c r="TYN24"/>
      <c r="TYO24"/>
      <c r="TYP24"/>
      <c r="TYQ24"/>
      <c r="TYR24"/>
      <c r="TYS24"/>
      <c r="TYT24"/>
      <c r="TYU24"/>
      <c r="TYV24"/>
      <c r="TYW24"/>
      <c r="TYX24"/>
      <c r="TYY24"/>
      <c r="TYZ24"/>
      <c r="TZA24"/>
      <c r="TZB24"/>
      <c r="TZC24"/>
      <c r="TZD24"/>
      <c r="TZE24"/>
      <c r="TZF24"/>
      <c r="TZG24"/>
      <c r="TZH24"/>
      <c r="TZI24"/>
      <c r="TZJ24"/>
      <c r="TZK24"/>
      <c r="TZL24"/>
      <c r="TZM24"/>
      <c r="TZN24"/>
      <c r="TZO24"/>
      <c r="TZP24"/>
      <c r="TZQ24"/>
      <c r="TZR24"/>
      <c r="TZS24"/>
      <c r="TZT24"/>
      <c r="TZU24"/>
      <c r="TZV24"/>
      <c r="TZW24"/>
      <c r="TZX24"/>
      <c r="TZY24"/>
      <c r="TZZ24"/>
      <c r="UAA24"/>
      <c r="UAB24"/>
      <c r="UAC24"/>
      <c r="UAD24"/>
      <c r="UAE24"/>
      <c r="UAF24"/>
      <c r="UAG24"/>
      <c r="UAH24"/>
      <c r="UAI24"/>
      <c r="UAJ24"/>
      <c r="UAK24"/>
      <c r="UAL24"/>
      <c r="UAM24"/>
      <c r="UAN24"/>
      <c r="UAO24"/>
      <c r="UAP24"/>
      <c r="UAQ24"/>
      <c r="UAR24"/>
      <c r="UAS24"/>
      <c r="UAT24"/>
      <c r="UAU24"/>
      <c r="UAV24"/>
      <c r="UAW24"/>
      <c r="UAX24"/>
      <c r="UAY24"/>
      <c r="UAZ24"/>
      <c r="UBA24"/>
      <c r="UBB24"/>
      <c r="UBC24"/>
      <c r="UBD24"/>
      <c r="UBE24"/>
      <c r="UBF24"/>
      <c r="UBG24"/>
      <c r="UBH24"/>
      <c r="UBI24"/>
      <c r="UBJ24"/>
      <c r="UBK24"/>
      <c r="UBL24"/>
      <c r="UBM24"/>
      <c r="UBN24"/>
      <c r="UBO24"/>
      <c r="UBP24"/>
      <c r="UBQ24"/>
      <c r="UBR24"/>
      <c r="UBS24"/>
      <c r="UBT24"/>
      <c r="UBU24"/>
      <c r="UBV24"/>
      <c r="UBW24"/>
      <c r="UBX24"/>
      <c r="UBY24"/>
      <c r="UBZ24"/>
      <c r="UCA24"/>
      <c r="UCB24"/>
      <c r="UCC24"/>
      <c r="UCD24"/>
      <c r="UCE24"/>
      <c r="UCF24"/>
      <c r="UCG24"/>
      <c r="UCH24"/>
      <c r="UCI24"/>
      <c r="UCJ24"/>
      <c r="UCK24"/>
      <c r="UCL24"/>
      <c r="UCM24"/>
      <c r="UCN24"/>
      <c r="UCO24"/>
      <c r="UCP24"/>
      <c r="UCQ24"/>
      <c r="UCR24"/>
      <c r="UCS24"/>
      <c r="UCT24"/>
      <c r="UCU24"/>
      <c r="UCV24"/>
      <c r="UCW24"/>
      <c r="UCX24"/>
      <c r="UCY24"/>
      <c r="UCZ24"/>
      <c r="UDA24"/>
      <c r="UDB24"/>
      <c r="UDC24"/>
      <c r="UDD24"/>
      <c r="UDE24"/>
      <c r="UDF24"/>
      <c r="UDG24"/>
      <c r="UDH24"/>
      <c r="UDI24"/>
      <c r="UDJ24"/>
      <c r="UDK24"/>
      <c r="UDL24"/>
      <c r="UDM24"/>
      <c r="UDN24"/>
      <c r="UDO24"/>
      <c r="UDP24"/>
      <c r="UDQ24"/>
      <c r="UDR24"/>
      <c r="UDS24"/>
      <c r="UDT24"/>
      <c r="UDU24"/>
      <c r="UDV24"/>
      <c r="UDW24"/>
      <c r="UDX24"/>
      <c r="UDY24"/>
      <c r="UDZ24"/>
      <c r="UEA24"/>
      <c r="UEB24"/>
      <c r="UEC24"/>
      <c r="UED24"/>
      <c r="UEE24"/>
      <c r="UEF24"/>
      <c r="UEG24"/>
      <c r="UEH24"/>
      <c r="UEI24"/>
      <c r="UEJ24"/>
      <c r="UEK24"/>
      <c r="UEL24"/>
      <c r="UEM24"/>
      <c r="UEN24"/>
      <c r="UEO24"/>
      <c r="UEP24"/>
      <c r="UEQ24"/>
      <c r="UER24"/>
      <c r="UES24"/>
      <c r="UET24"/>
      <c r="UEU24"/>
      <c r="UEV24"/>
      <c r="UEW24"/>
      <c r="UEX24"/>
      <c r="UEY24"/>
      <c r="UEZ24"/>
      <c r="UFA24"/>
      <c r="UFB24"/>
      <c r="UFC24"/>
      <c r="UFD24"/>
      <c r="UFE24"/>
      <c r="UFF24"/>
      <c r="UFG24"/>
      <c r="UFH24"/>
      <c r="UFI24"/>
      <c r="UFJ24"/>
      <c r="UFK24"/>
      <c r="UFL24"/>
      <c r="UFM24"/>
      <c r="UFN24"/>
      <c r="UFO24"/>
      <c r="UFP24"/>
      <c r="UFQ24"/>
      <c r="UFR24"/>
      <c r="UFS24"/>
      <c r="UFT24"/>
      <c r="UFU24"/>
      <c r="UFV24"/>
      <c r="UFW24"/>
      <c r="UFX24"/>
      <c r="UFY24"/>
      <c r="UFZ24"/>
      <c r="UGA24"/>
      <c r="UGB24"/>
      <c r="UGC24"/>
      <c r="UGD24"/>
      <c r="UGE24"/>
      <c r="UGF24"/>
      <c r="UGG24"/>
      <c r="UGH24"/>
      <c r="UGI24"/>
      <c r="UGJ24"/>
      <c r="UGK24"/>
      <c r="UGL24"/>
      <c r="UGM24"/>
      <c r="UGN24"/>
      <c r="UGO24"/>
      <c r="UGP24"/>
      <c r="UGQ24"/>
      <c r="UGR24"/>
      <c r="UGS24"/>
      <c r="UGT24"/>
      <c r="UGU24"/>
      <c r="UGV24"/>
      <c r="UGW24"/>
      <c r="UGX24"/>
      <c r="UGY24"/>
      <c r="UGZ24"/>
      <c r="UHA24"/>
      <c r="UHB24"/>
      <c r="UHC24"/>
      <c r="UHD24"/>
      <c r="UHE24"/>
      <c r="UHF24"/>
      <c r="UHG24"/>
      <c r="UHH24"/>
      <c r="UHI24"/>
      <c r="UHJ24"/>
      <c r="UHK24"/>
      <c r="UHL24"/>
      <c r="UHM24"/>
      <c r="UHN24"/>
      <c r="UHO24"/>
      <c r="UHP24"/>
      <c r="UHQ24"/>
      <c r="UHR24"/>
      <c r="UHS24"/>
      <c r="UHT24"/>
      <c r="UHU24"/>
      <c r="UHV24"/>
      <c r="UHW24"/>
      <c r="UHX24"/>
      <c r="UHY24"/>
      <c r="UHZ24"/>
      <c r="UIA24"/>
      <c r="UIB24"/>
      <c r="UIC24"/>
      <c r="UID24"/>
      <c r="UIE24"/>
      <c r="UIF24"/>
      <c r="UIG24"/>
      <c r="UIH24"/>
      <c r="UII24"/>
      <c r="UIJ24"/>
      <c r="UIK24"/>
      <c r="UIL24"/>
      <c r="UIM24"/>
      <c r="UIN24"/>
      <c r="UIO24"/>
      <c r="UIP24"/>
      <c r="UIQ24"/>
      <c r="UIR24"/>
      <c r="UIS24"/>
      <c r="UIT24"/>
      <c r="UIU24"/>
      <c r="UIV24"/>
      <c r="UIW24"/>
      <c r="UIX24"/>
      <c r="UIY24"/>
      <c r="UIZ24"/>
      <c r="UJA24"/>
      <c r="UJB24"/>
      <c r="UJC24"/>
      <c r="UJD24"/>
      <c r="UJE24"/>
      <c r="UJF24"/>
      <c r="UJG24"/>
      <c r="UJH24"/>
      <c r="UJI24"/>
      <c r="UJJ24"/>
      <c r="UJK24"/>
      <c r="UJL24"/>
      <c r="UJM24"/>
      <c r="UJN24"/>
      <c r="UJO24"/>
      <c r="UJP24"/>
      <c r="UJQ24"/>
      <c r="UJR24"/>
      <c r="UJS24"/>
      <c r="UJT24"/>
      <c r="UJU24"/>
      <c r="UJV24"/>
      <c r="UJW24"/>
      <c r="UJX24"/>
      <c r="UJY24"/>
      <c r="UJZ24"/>
      <c r="UKA24"/>
      <c r="UKB24"/>
      <c r="UKC24"/>
      <c r="UKD24"/>
      <c r="UKE24"/>
      <c r="UKF24"/>
      <c r="UKG24"/>
      <c r="UKH24"/>
      <c r="UKI24"/>
      <c r="UKJ24"/>
      <c r="UKK24"/>
      <c r="UKL24"/>
      <c r="UKM24"/>
      <c r="UKN24"/>
      <c r="UKO24"/>
      <c r="UKP24"/>
      <c r="UKQ24"/>
      <c r="UKR24"/>
      <c r="UKS24"/>
      <c r="UKT24"/>
      <c r="UKU24"/>
      <c r="UKV24"/>
      <c r="UKW24"/>
      <c r="UKX24"/>
      <c r="UKY24"/>
      <c r="UKZ24"/>
      <c r="ULA24"/>
      <c r="ULB24"/>
      <c r="ULC24"/>
      <c r="ULD24"/>
      <c r="ULE24"/>
      <c r="ULF24"/>
      <c r="ULG24"/>
      <c r="ULH24"/>
      <c r="ULI24"/>
      <c r="ULJ24"/>
      <c r="ULK24"/>
      <c r="ULL24"/>
      <c r="ULM24"/>
      <c r="ULN24"/>
      <c r="ULO24"/>
      <c r="ULP24"/>
      <c r="ULQ24"/>
      <c r="ULR24"/>
      <c r="ULS24"/>
      <c r="ULT24"/>
      <c r="ULU24"/>
      <c r="ULV24"/>
      <c r="ULW24"/>
      <c r="ULX24"/>
      <c r="ULY24"/>
      <c r="ULZ24"/>
      <c r="UMA24"/>
      <c r="UMB24"/>
      <c r="UMC24"/>
      <c r="UMD24"/>
      <c r="UME24"/>
      <c r="UMF24"/>
      <c r="UMG24"/>
      <c r="UMH24"/>
      <c r="UMI24"/>
      <c r="UMJ24"/>
      <c r="UMK24"/>
      <c r="UML24"/>
      <c r="UMM24"/>
      <c r="UMN24"/>
      <c r="UMO24"/>
      <c r="UMP24"/>
      <c r="UMQ24"/>
      <c r="UMR24"/>
      <c r="UMS24"/>
      <c r="UMT24"/>
      <c r="UMU24"/>
      <c r="UMV24"/>
      <c r="UMW24"/>
      <c r="UMX24"/>
      <c r="UMY24"/>
      <c r="UMZ24"/>
      <c r="UNA24"/>
      <c r="UNB24"/>
      <c r="UNC24"/>
      <c r="UND24"/>
      <c r="UNE24"/>
      <c r="UNF24"/>
      <c r="UNG24"/>
      <c r="UNH24"/>
      <c r="UNI24"/>
      <c r="UNJ24"/>
      <c r="UNK24"/>
      <c r="UNL24"/>
      <c r="UNM24"/>
      <c r="UNN24"/>
      <c r="UNO24"/>
      <c r="UNP24"/>
      <c r="UNQ24"/>
      <c r="UNR24"/>
      <c r="UNS24"/>
      <c r="UNT24"/>
      <c r="UNU24"/>
      <c r="UNV24"/>
      <c r="UNW24"/>
      <c r="UNX24"/>
      <c r="UNY24"/>
      <c r="UNZ24"/>
      <c r="UOA24"/>
      <c r="UOB24"/>
      <c r="UOC24"/>
      <c r="UOD24"/>
      <c r="UOE24"/>
      <c r="UOF24"/>
      <c r="UOG24"/>
      <c r="UOH24"/>
      <c r="UOI24"/>
      <c r="UOJ24"/>
      <c r="UOK24"/>
      <c r="UOL24"/>
      <c r="UOM24"/>
      <c r="UON24"/>
      <c r="UOO24"/>
      <c r="UOP24"/>
      <c r="UOQ24"/>
      <c r="UOR24"/>
      <c r="UOS24"/>
      <c r="UOT24"/>
      <c r="UOU24"/>
      <c r="UOV24"/>
      <c r="UOW24"/>
      <c r="UOX24"/>
      <c r="UOY24"/>
      <c r="UOZ24"/>
      <c r="UPA24"/>
      <c r="UPB24"/>
      <c r="UPC24"/>
      <c r="UPD24"/>
      <c r="UPE24"/>
      <c r="UPF24"/>
      <c r="UPG24"/>
      <c r="UPH24"/>
      <c r="UPI24"/>
      <c r="UPJ24"/>
      <c r="UPK24"/>
      <c r="UPL24"/>
      <c r="UPM24"/>
      <c r="UPN24"/>
      <c r="UPO24"/>
      <c r="UPP24"/>
      <c r="UPQ24"/>
      <c r="UPR24"/>
      <c r="UPS24"/>
      <c r="UPT24"/>
      <c r="UPU24"/>
      <c r="UPV24"/>
      <c r="UPW24"/>
      <c r="UPX24"/>
      <c r="UPY24"/>
      <c r="UPZ24"/>
      <c r="UQA24"/>
      <c r="UQB24"/>
      <c r="UQC24"/>
      <c r="UQD24"/>
      <c r="UQE24"/>
      <c r="UQF24"/>
      <c r="UQG24"/>
      <c r="UQH24"/>
      <c r="UQI24"/>
      <c r="UQJ24"/>
      <c r="UQK24"/>
      <c r="UQL24"/>
      <c r="UQM24"/>
      <c r="UQN24"/>
      <c r="UQO24"/>
      <c r="UQP24"/>
      <c r="UQQ24"/>
      <c r="UQR24"/>
      <c r="UQS24"/>
      <c r="UQT24"/>
      <c r="UQU24"/>
      <c r="UQV24"/>
      <c r="UQW24"/>
      <c r="UQX24"/>
      <c r="UQY24"/>
      <c r="UQZ24"/>
      <c r="URA24"/>
      <c r="URB24"/>
      <c r="URC24"/>
      <c r="URD24"/>
      <c r="URE24"/>
      <c r="URF24"/>
      <c r="URG24"/>
      <c r="URH24"/>
      <c r="URI24"/>
      <c r="URJ24"/>
      <c r="URK24"/>
      <c r="URL24"/>
      <c r="URM24"/>
      <c r="URN24"/>
      <c r="URO24"/>
      <c r="URP24"/>
      <c r="URQ24"/>
      <c r="URR24"/>
      <c r="URS24"/>
      <c r="URT24"/>
      <c r="URU24"/>
      <c r="URV24"/>
      <c r="URW24"/>
      <c r="URX24"/>
      <c r="URY24"/>
      <c r="URZ24"/>
      <c r="USA24"/>
      <c r="USB24"/>
      <c r="USC24"/>
      <c r="USD24"/>
      <c r="USE24"/>
      <c r="USF24"/>
      <c r="USG24"/>
      <c r="USH24"/>
      <c r="USI24"/>
      <c r="USJ24"/>
      <c r="USK24"/>
      <c r="USL24"/>
      <c r="USM24"/>
      <c r="USN24"/>
      <c r="USO24"/>
      <c r="USP24"/>
      <c r="USQ24"/>
      <c r="USR24"/>
      <c r="USS24"/>
      <c r="UST24"/>
      <c r="USU24"/>
      <c r="USV24"/>
      <c r="USW24"/>
      <c r="USX24"/>
      <c r="USY24"/>
      <c r="USZ24"/>
      <c r="UTA24"/>
      <c r="UTB24"/>
      <c r="UTC24"/>
      <c r="UTD24"/>
      <c r="UTE24"/>
      <c r="UTF24"/>
      <c r="UTG24"/>
      <c r="UTH24"/>
      <c r="UTI24"/>
      <c r="UTJ24"/>
      <c r="UTK24"/>
      <c r="UTL24"/>
      <c r="UTM24"/>
      <c r="UTN24"/>
      <c r="UTO24"/>
      <c r="UTP24"/>
      <c r="UTQ24"/>
      <c r="UTR24"/>
      <c r="UTS24"/>
      <c r="UTT24"/>
      <c r="UTU24"/>
      <c r="UTV24"/>
      <c r="UTW24"/>
      <c r="UTX24"/>
      <c r="UTY24"/>
      <c r="UTZ24"/>
      <c r="UUA24"/>
      <c r="UUB24"/>
      <c r="UUC24"/>
      <c r="UUD24"/>
      <c r="UUE24"/>
      <c r="UUF24"/>
      <c r="UUG24"/>
      <c r="UUH24"/>
      <c r="UUI24"/>
      <c r="UUJ24"/>
      <c r="UUK24"/>
      <c r="UUL24"/>
      <c r="UUM24"/>
      <c r="UUN24"/>
      <c r="UUO24"/>
      <c r="UUP24"/>
      <c r="UUQ24"/>
      <c r="UUR24"/>
      <c r="UUS24"/>
      <c r="UUT24"/>
      <c r="UUU24"/>
      <c r="UUV24"/>
      <c r="UUW24"/>
      <c r="UUX24"/>
      <c r="UUY24"/>
      <c r="UUZ24"/>
      <c r="UVA24"/>
      <c r="UVB24"/>
      <c r="UVC24"/>
      <c r="UVD24"/>
      <c r="UVE24"/>
      <c r="UVF24"/>
      <c r="UVG24"/>
      <c r="UVH24"/>
      <c r="UVI24"/>
      <c r="UVJ24"/>
      <c r="UVK24"/>
      <c r="UVL24"/>
      <c r="UVM24"/>
      <c r="UVN24"/>
      <c r="UVO24"/>
      <c r="UVP24"/>
      <c r="UVQ24"/>
      <c r="UVR24"/>
      <c r="UVS24"/>
      <c r="UVT24"/>
      <c r="UVU24"/>
      <c r="UVV24"/>
      <c r="UVW24"/>
      <c r="UVX24"/>
      <c r="UVY24"/>
      <c r="UVZ24"/>
      <c r="UWA24"/>
      <c r="UWB24"/>
      <c r="UWC24"/>
      <c r="UWD24"/>
      <c r="UWE24"/>
      <c r="UWF24"/>
      <c r="UWG24"/>
      <c r="UWH24"/>
      <c r="UWI24"/>
      <c r="UWJ24"/>
      <c r="UWK24"/>
      <c r="UWL24"/>
      <c r="UWM24"/>
      <c r="UWN24"/>
      <c r="UWO24"/>
      <c r="UWP24"/>
      <c r="UWQ24"/>
      <c r="UWR24"/>
      <c r="UWS24"/>
      <c r="UWT24"/>
      <c r="UWU24"/>
      <c r="UWV24"/>
      <c r="UWW24"/>
      <c r="UWX24"/>
      <c r="UWY24"/>
      <c r="UWZ24"/>
      <c r="UXA24"/>
      <c r="UXB24"/>
      <c r="UXC24"/>
      <c r="UXD24"/>
      <c r="UXE24"/>
      <c r="UXF24"/>
      <c r="UXG24"/>
      <c r="UXH24"/>
      <c r="UXI24"/>
      <c r="UXJ24"/>
      <c r="UXK24"/>
      <c r="UXL24"/>
      <c r="UXM24"/>
      <c r="UXN24"/>
      <c r="UXO24"/>
      <c r="UXP24"/>
      <c r="UXQ24"/>
      <c r="UXR24"/>
      <c r="UXS24"/>
      <c r="UXT24"/>
      <c r="UXU24"/>
      <c r="UXV24"/>
      <c r="UXW24"/>
      <c r="UXX24"/>
      <c r="UXY24"/>
      <c r="UXZ24"/>
      <c r="UYA24"/>
      <c r="UYB24"/>
      <c r="UYC24"/>
      <c r="UYD24"/>
      <c r="UYE24"/>
      <c r="UYF24"/>
      <c r="UYG24"/>
      <c r="UYH24"/>
      <c r="UYI24"/>
      <c r="UYJ24"/>
      <c r="UYK24"/>
      <c r="UYL24"/>
      <c r="UYM24"/>
      <c r="UYN24"/>
      <c r="UYO24"/>
      <c r="UYP24"/>
      <c r="UYQ24"/>
      <c r="UYR24"/>
      <c r="UYS24"/>
      <c r="UYT24"/>
      <c r="UYU24"/>
      <c r="UYV24"/>
      <c r="UYW24"/>
      <c r="UYX24"/>
      <c r="UYY24"/>
      <c r="UYZ24"/>
      <c r="UZA24"/>
      <c r="UZB24"/>
      <c r="UZC24"/>
      <c r="UZD24"/>
      <c r="UZE24"/>
      <c r="UZF24"/>
      <c r="UZG24"/>
      <c r="UZH24"/>
      <c r="UZI24"/>
      <c r="UZJ24"/>
      <c r="UZK24"/>
      <c r="UZL24"/>
      <c r="UZM24"/>
      <c r="UZN24"/>
      <c r="UZO24"/>
      <c r="UZP24"/>
      <c r="UZQ24"/>
      <c r="UZR24"/>
      <c r="UZS24"/>
      <c r="UZT24"/>
      <c r="UZU24"/>
      <c r="UZV24"/>
      <c r="UZW24"/>
      <c r="UZX24"/>
      <c r="UZY24"/>
      <c r="UZZ24"/>
      <c r="VAA24"/>
      <c r="VAB24"/>
      <c r="VAC24"/>
      <c r="VAD24"/>
      <c r="VAE24"/>
      <c r="VAF24"/>
      <c r="VAG24"/>
      <c r="VAH24"/>
      <c r="VAI24"/>
      <c r="VAJ24"/>
      <c r="VAK24"/>
      <c r="VAL24"/>
      <c r="VAM24"/>
      <c r="VAN24"/>
      <c r="VAO24"/>
      <c r="VAP24"/>
      <c r="VAQ24"/>
      <c r="VAR24"/>
      <c r="VAS24"/>
      <c r="VAT24"/>
      <c r="VAU24"/>
      <c r="VAV24"/>
      <c r="VAW24"/>
      <c r="VAX24"/>
      <c r="VAY24"/>
      <c r="VAZ24"/>
      <c r="VBA24"/>
      <c r="VBB24"/>
      <c r="VBC24"/>
      <c r="VBD24"/>
      <c r="VBE24"/>
      <c r="VBF24"/>
      <c r="VBG24"/>
      <c r="VBH24"/>
      <c r="VBI24"/>
      <c r="VBJ24"/>
      <c r="VBK24"/>
      <c r="VBL24"/>
      <c r="VBM24"/>
      <c r="VBN24"/>
      <c r="VBO24"/>
      <c r="VBP24"/>
      <c r="VBQ24"/>
      <c r="VBR24"/>
      <c r="VBS24"/>
      <c r="VBT24"/>
      <c r="VBU24"/>
      <c r="VBV24"/>
      <c r="VBW24"/>
      <c r="VBX24"/>
      <c r="VBY24"/>
      <c r="VBZ24"/>
      <c r="VCA24"/>
      <c r="VCB24"/>
      <c r="VCC24"/>
      <c r="VCD24"/>
      <c r="VCE24"/>
      <c r="VCF24"/>
      <c r="VCG24"/>
      <c r="VCH24"/>
      <c r="VCI24"/>
      <c r="VCJ24"/>
      <c r="VCK24"/>
      <c r="VCL24"/>
      <c r="VCM24"/>
      <c r="VCN24"/>
      <c r="VCO24"/>
      <c r="VCP24"/>
      <c r="VCQ24"/>
      <c r="VCR24"/>
      <c r="VCS24"/>
      <c r="VCT24"/>
      <c r="VCU24"/>
      <c r="VCV24"/>
      <c r="VCW24"/>
      <c r="VCX24"/>
      <c r="VCY24"/>
      <c r="VCZ24"/>
      <c r="VDA24"/>
      <c r="VDB24"/>
      <c r="VDC24"/>
      <c r="VDD24"/>
      <c r="VDE24"/>
      <c r="VDF24"/>
      <c r="VDG24"/>
      <c r="VDH24"/>
      <c r="VDI24"/>
      <c r="VDJ24"/>
      <c r="VDK24"/>
      <c r="VDL24"/>
      <c r="VDM24"/>
      <c r="VDN24"/>
      <c r="VDO24"/>
      <c r="VDP24"/>
      <c r="VDQ24"/>
      <c r="VDR24"/>
      <c r="VDS24"/>
      <c r="VDT24"/>
      <c r="VDU24"/>
      <c r="VDV24"/>
      <c r="VDW24"/>
      <c r="VDX24"/>
      <c r="VDY24"/>
      <c r="VDZ24"/>
      <c r="VEA24"/>
      <c r="VEB24"/>
      <c r="VEC24"/>
      <c r="VED24"/>
      <c r="VEE24"/>
      <c r="VEF24"/>
      <c r="VEG24"/>
      <c r="VEH24"/>
      <c r="VEI24"/>
      <c r="VEJ24"/>
      <c r="VEK24"/>
      <c r="VEL24"/>
      <c r="VEM24"/>
      <c r="VEN24"/>
      <c r="VEO24"/>
      <c r="VEP24"/>
      <c r="VEQ24"/>
      <c r="VER24"/>
      <c r="VES24"/>
      <c r="VET24"/>
      <c r="VEU24"/>
      <c r="VEV24"/>
      <c r="VEW24"/>
      <c r="VEX24"/>
      <c r="VEY24"/>
      <c r="VEZ24"/>
      <c r="VFA24"/>
      <c r="VFB24"/>
      <c r="VFC24"/>
      <c r="VFD24"/>
      <c r="VFE24"/>
      <c r="VFF24"/>
      <c r="VFG24"/>
      <c r="VFH24"/>
      <c r="VFI24"/>
      <c r="VFJ24"/>
      <c r="VFK24"/>
      <c r="VFL24"/>
      <c r="VFM24"/>
      <c r="VFN24"/>
      <c r="VFO24"/>
      <c r="VFP24"/>
      <c r="VFQ24"/>
      <c r="VFR24"/>
      <c r="VFS24"/>
      <c r="VFT24"/>
      <c r="VFU24"/>
      <c r="VFV24"/>
      <c r="VFW24"/>
      <c r="VFX24"/>
      <c r="VFY24"/>
      <c r="VFZ24"/>
      <c r="VGA24"/>
      <c r="VGB24"/>
      <c r="VGC24"/>
      <c r="VGD24"/>
      <c r="VGE24"/>
      <c r="VGF24"/>
      <c r="VGG24"/>
      <c r="VGH24"/>
      <c r="VGI24"/>
      <c r="VGJ24"/>
      <c r="VGK24"/>
      <c r="VGL24"/>
      <c r="VGM24"/>
      <c r="VGN24"/>
      <c r="VGO24"/>
      <c r="VGP24"/>
      <c r="VGQ24"/>
      <c r="VGR24"/>
      <c r="VGS24"/>
      <c r="VGT24"/>
      <c r="VGU24"/>
      <c r="VGV24"/>
      <c r="VGW24"/>
      <c r="VGX24"/>
      <c r="VGY24"/>
      <c r="VGZ24"/>
      <c r="VHA24"/>
      <c r="VHB24"/>
      <c r="VHC24"/>
      <c r="VHD24"/>
      <c r="VHE24"/>
      <c r="VHF24"/>
      <c r="VHG24"/>
      <c r="VHH24"/>
      <c r="VHI24"/>
      <c r="VHJ24"/>
      <c r="VHK24"/>
      <c r="VHL24"/>
      <c r="VHM24"/>
      <c r="VHN24"/>
      <c r="VHO24"/>
      <c r="VHP24"/>
      <c r="VHQ24"/>
      <c r="VHR24"/>
      <c r="VHS24"/>
      <c r="VHT24"/>
      <c r="VHU24"/>
      <c r="VHV24"/>
      <c r="VHW24"/>
      <c r="VHX24"/>
      <c r="VHY24"/>
      <c r="VHZ24"/>
      <c r="VIA24"/>
      <c r="VIB24"/>
      <c r="VIC24"/>
      <c r="VID24"/>
      <c r="VIE24"/>
      <c r="VIF24"/>
      <c r="VIG24"/>
      <c r="VIH24"/>
      <c r="VII24"/>
      <c r="VIJ24"/>
      <c r="VIK24"/>
      <c r="VIL24"/>
      <c r="VIM24"/>
      <c r="VIN24"/>
      <c r="VIO24"/>
      <c r="VIP24"/>
      <c r="VIQ24"/>
      <c r="VIR24"/>
      <c r="VIS24"/>
      <c r="VIT24"/>
      <c r="VIU24"/>
      <c r="VIV24"/>
      <c r="VIW24"/>
      <c r="VIX24"/>
      <c r="VIY24"/>
      <c r="VIZ24"/>
      <c r="VJA24"/>
      <c r="VJB24"/>
      <c r="VJC24"/>
      <c r="VJD24"/>
      <c r="VJE24"/>
      <c r="VJF24"/>
      <c r="VJG24"/>
      <c r="VJH24"/>
      <c r="VJI24"/>
      <c r="VJJ24"/>
      <c r="VJK24"/>
      <c r="VJL24"/>
      <c r="VJM24"/>
      <c r="VJN24"/>
      <c r="VJO24"/>
      <c r="VJP24"/>
      <c r="VJQ24"/>
      <c r="VJR24"/>
      <c r="VJS24"/>
      <c r="VJT24"/>
      <c r="VJU24"/>
      <c r="VJV24"/>
      <c r="VJW24"/>
      <c r="VJX24"/>
      <c r="VJY24"/>
      <c r="VJZ24"/>
      <c r="VKA24"/>
      <c r="VKB24"/>
      <c r="VKC24"/>
      <c r="VKD24"/>
      <c r="VKE24"/>
      <c r="VKF24"/>
      <c r="VKG24"/>
      <c r="VKH24"/>
      <c r="VKI24"/>
      <c r="VKJ24"/>
      <c r="VKK24"/>
      <c r="VKL24"/>
      <c r="VKM24"/>
      <c r="VKN24"/>
      <c r="VKO24"/>
      <c r="VKP24"/>
      <c r="VKQ24"/>
      <c r="VKR24"/>
      <c r="VKS24"/>
      <c r="VKT24"/>
      <c r="VKU24"/>
      <c r="VKV24"/>
      <c r="VKW24"/>
      <c r="VKX24"/>
      <c r="VKY24"/>
      <c r="VKZ24"/>
      <c r="VLA24"/>
      <c r="VLB24"/>
      <c r="VLC24"/>
      <c r="VLD24"/>
      <c r="VLE24"/>
      <c r="VLF24"/>
      <c r="VLG24"/>
      <c r="VLH24"/>
      <c r="VLI24"/>
      <c r="VLJ24"/>
      <c r="VLK24"/>
      <c r="VLL24"/>
      <c r="VLM24"/>
      <c r="VLN24"/>
      <c r="VLO24"/>
      <c r="VLP24"/>
      <c r="VLQ24"/>
      <c r="VLR24"/>
      <c r="VLS24"/>
      <c r="VLT24"/>
      <c r="VLU24"/>
      <c r="VLV24"/>
      <c r="VLW24"/>
      <c r="VLX24"/>
      <c r="VLY24"/>
      <c r="VLZ24"/>
      <c r="VMA24"/>
      <c r="VMB24"/>
      <c r="VMC24"/>
      <c r="VMD24"/>
      <c r="VME24"/>
      <c r="VMF24"/>
      <c r="VMG24"/>
      <c r="VMH24"/>
      <c r="VMI24"/>
      <c r="VMJ24"/>
      <c r="VMK24"/>
      <c r="VML24"/>
      <c r="VMM24"/>
      <c r="VMN24"/>
      <c r="VMO24"/>
      <c r="VMP24"/>
      <c r="VMQ24"/>
      <c r="VMR24"/>
      <c r="VMS24"/>
      <c r="VMT24"/>
      <c r="VMU24"/>
      <c r="VMV24"/>
      <c r="VMW24"/>
      <c r="VMX24"/>
      <c r="VMY24"/>
      <c r="VMZ24"/>
      <c r="VNA24"/>
      <c r="VNB24"/>
      <c r="VNC24"/>
      <c r="VND24"/>
      <c r="VNE24"/>
      <c r="VNF24"/>
      <c r="VNG24"/>
      <c r="VNH24"/>
      <c r="VNI24"/>
      <c r="VNJ24"/>
      <c r="VNK24"/>
      <c r="VNL24"/>
      <c r="VNM24"/>
      <c r="VNN24"/>
      <c r="VNO24"/>
      <c r="VNP24"/>
      <c r="VNQ24"/>
      <c r="VNR24"/>
      <c r="VNS24"/>
      <c r="VNT24"/>
      <c r="VNU24"/>
      <c r="VNV24"/>
      <c r="VNW24"/>
      <c r="VNX24"/>
      <c r="VNY24"/>
      <c r="VNZ24"/>
      <c r="VOA24"/>
      <c r="VOB24"/>
      <c r="VOC24"/>
      <c r="VOD24"/>
      <c r="VOE24"/>
      <c r="VOF24"/>
      <c r="VOG24"/>
      <c r="VOH24"/>
      <c r="VOI24"/>
      <c r="VOJ24"/>
      <c r="VOK24"/>
      <c r="VOL24"/>
      <c r="VOM24"/>
      <c r="VON24"/>
      <c r="VOO24"/>
      <c r="VOP24"/>
      <c r="VOQ24"/>
      <c r="VOR24"/>
      <c r="VOS24"/>
      <c r="VOT24"/>
      <c r="VOU24"/>
      <c r="VOV24"/>
      <c r="VOW24"/>
      <c r="VOX24"/>
      <c r="VOY24"/>
      <c r="VOZ24"/>
      <c r="VPA24"/>
      <c r="VPB24"/>
      <c r="VPC24"/>
      <c r="VPD24"/>
      <c r="VPE24"/>
      <c r="VPF24"/>
      <c r="VPG24"/>
      <c r="VPH24"/>
      <c r="VPI24"/>
      <c r="VPJ24"/>
      <c r="VPK24"/>
      <c r="VPL24"/>
      <c r="VPM24"/>
      <c r="VPN24"/>
      <c r="VPO24"/>
      <c r="VPP24"/>
      <c r="VPQ24"/>
      <c r="VPR24"/>
      <c r="VPS24"/>
      <c r="VPT24"/>
      <c r="VPU24"/>
      <c r="VPV24"/>
      <c r="VPW24"/>
      <c r="VPX24"/>
      <c r="VPY24"/>
      <c r="VPZ24"/>
      <c r="VQA24"/>
      <c r="VQB24"/>
      <c r="VQC24"/>
      <c r="VQD24"/>
      <c r="VQE24"/>
      <c r="VQF24"/>
      <c r="VQG24"/>
      <c r="VQH24"/>
      <c r="VQI24"/>
      <c r="VQJ24"/>
      <c r="VQK24"/>
      <c r="VQL24"/>
      <c r="VQM24"/>
      <c r="VQN24"/>
      <c r="VQO24"/>
      <c r="VQP24"/>
      <c r="VQQ24"/>
      <c r="VQR24"/>
      <c r="VQS24"/>
      <c r="VQT24"/>
      <c r="VQU24"/>
      <c r="VQV24"/>
      <c r="VQW24"/>
      <c r="VQX24"/>
      <c r="VQY24"/>
      <c r="VQZ24"/>
      <c r="VRA24"/>
      <c r="VRB24"/>
      <c r="VRC24"/>
      <c r="VRD24"/>
      <c r="VRE24"/>
      <c r="VRF24"/>
      <c r="VRG24"/>
      <c r="VRH24"/>
      <c r="VRI24"/>
      <c r="VRJ24"/>
      <c r="VRK24"/>
      <c r="VRL24"/>
      <c r="VRM24"/>
      <c r="VRN24"/>
      <c r="VRO24"/>
      <c r="VRP24"/>
      <c r="VRQ24"/>
      <c r="VRR24"/>
      <c r="VRS24"/>
      <c r="VRT24"/>
      <c r="VRU24"/>
      <c r="VRV24"/>
      <c r="VRW24"/>
      <c r="VRX24"/>
      <c r="VRY24"/>
      <c r="VRZ24"/>
      <c r="VSA24"/>
      <c r="VSB24"/>
      <c r="VSC24"/>
      <c r="VSD24"/>
      <c r="VSE24"/>
      <c r="VSF24"/>
      <c r="VSG24"/>
      <c r="VSH24"/>
      <c r="VSI24"/>
      <c r="VSJ24"/>
      <c r="VSK24"/>
      <c r="VSL24"/>
      <c r="VSM24"/>
      <c r="VSN24"/>
      <c r="VSO24"/>
      <c r="VSP24"/>
      <c r="VSQ24"/>
      <c r="VSR24"/>
      <c r="VSS24"/>
      <c r="VST24"/>
      <c r="VSU24"/>
      <c r="VSV24"/>
      <c r="VSW24"/>
      <c r="VSX24"/>
      <c r="VSY24"/>
      <c r="VSZ24"/>
      <c r="VTA24"/>
      <c r="VTB24"/>
      <c r="VTC24"/>
      <c r="VTD24"/>
      <c r="VTE24"/>
      <c r="VTF24"/>
      <c r="VTG24"/>
      <c r="VTH24"/>
      <c r="VTI24"/>
      <c r="VTJ24"/>
      <c r="VTK24"/>
      <c r="VTL24"/>
      <c r="VTM24"/>
      <c r="VTN24"/>
      <c r="VTO24"/>
      <c r="VTP24"/>
      <c r="VTQ24"/>
      <c r="VTR24"/>
      <c r="VTS24"/>
      <c r="VTT24"/>
      <c r="VTU24"/>
      <c r="VTV24"/>
      <c r="VTW24"/>
      <c r="VTX24"/>
      <c r="VTY24"/>
      <c r="VTZ24"/>
      <c r="VUA24"/>
      <c r="VUB24"/>
      <c r="VUC24"/>
      <c r="VUD24"/>
      <c r="VUE24"/>
      <c r="VUF24"/>
      <c r="VUG24"/>
      <c r="VUH24"/>
      <c r="VUI24"/>
      <c r="VUJ24"/>
      <c r="VUK24"/>
      <c r="VUL24"/>
      <c r="VUM24"/>
      <c r="VUN24"/>
      <c r="VUO24"/>
      <c r="VUP24"/>
      <c r="VUQ24"/>
      <c r="VUR24"/>
      <c r="VUS24"/>
      <c r="VUT24"/>
      <c r="VUU24"/>
      <c r="VUV24"/>
      <c r="VUW24"/>
      <c r="VUX24"/>
      <c r="VUY24"/>
      <c r="VUZ24"/>
      <c r="VVA24"/>
      <c r="VVB24"/>
      <c r="VVC24"/>
      <c r="VVD24"/>
      <c r="VVE24"/>
      <c r="VVF24"/>
      <c r="VVG24"/>
      <c r="VVH24"/>
      <c r="VVI24"/>
      <c r="VVJ24"/>
      <c r="VVK24"/>
      <c r="VVL24"/>
      <c r="VVM24"/>
      <c r="VVN24"/>
      <c r="VVO24"/>
      <c r="VVP24"/>
      <c r="VVQ24"/>
      <c r="VVR24"/>
      <c r="VVS24"/>
      <c r="VVT24"/>
      <c r="VVU24"/>
      <c r="VVV24"/>
      <c r="VVW24"/>
      <c r="VVX24"/>
      <c r="VVY24"/>
      <c r="VVZ24"/>
      <c r="VWA24"/>
      <c r="VWB24"/>
      <c r="VWC24"/>
      <c r="VWD24"/>
      <c r="VWE24"/>
      <c r="VWF24"/>
      <c r="VWG24"/>
      <c r="VWH24"/>
      <c r="VWI24"/>
      <c r="VWJ24"/>
      <c r="VWK24"/>
      <c r="VWL24"/>
      <c r="VWM24"/>
      <c r="VWN24"/>
      <c r="VWO24"/>
      <c r="VWP24"/>
      <c r="VWQ24"/>
      <c r="VWR24"/>
      <c r="VWS24"/>
      <c r="VWT24"/>
      <c r="VWU24"/>
      <c r="VWV24"/>
      <c r="VWW24"/>
      <c r="VWX24"/>
      <c r="VWY24"/>
      <c r="VWZ24"/>
      <c r="VXA24"/>
      <c r="VXB24"/>
      <c r="VXC24"/>
      <c r="VXD24"/>
      <c r="VXE24"/>
      <c r="VXF24"/>
      <c r="VXG24"/>
      <c r="VXH24"/>
      <c r="VXI24"/>
      <c r="VXJ24"/>
      <c r="VXK24"/>
      <c r="VXL24"/>
      <c r="VXM24"/>
      <c r="VXN24"/>
      <c r="VXO24"/>
      <c r="VXP24"/>
      <c r="VXQ24"/>
      <c r="VXR24"/>
      <c r="VXS24"/>
      <c r="VXT24"/>
      <c r="VXU24"/>
      <c r="VXV24"/>
      <c r="VXW24"/>
      <c r="VXX24"/>
      <c r="VXY24"/>
      <c r="VXZ24"/>
      <c r="VYA24"/>
      <c r="VYB24"/>
      <c r="VYC24"/>
      <c r="VYD24"/>
      <c r="VYE24"/>
      <c r="VYF24"/>
      <c r="VYG24"/>
      <c r="VYH24"/>
      <c r="VYI24"/>
      <c r="VYJ24"/>
      <c r="VYK24"/>
      <c r="VYL24"/>
      <c r="VYM24"/>
      <c r="VYN24"/>
      <c r="VYO24"/>
      <c r="VYP24"/>
      <c r="VYQ24"/>
      <c r="VYR24"/>
      <c r="VYS24"/>
      <c r="VYT24"/>
      <c r="VYU24"/>
      <c r="VYV24"/>
      <c r="VYW24"/>
      <c r="VYX24"/>
      <c r="VYY24"/>
      <c r="VYZ24"/>
      <c r="VZA24"/>
      <c r="VZB24"/>
      <c r="VZC24"/>
      <c r="VZD24"/>
      <c r="VZE24"/>
      <c r="VZF24"/>
      <c r="VZG24"/>
      <c r="VZH24"/>
      <c r="VZI24"/>
      <c r="VZJ24"/>
      <c r="VZK24"/>
      <c r="VZL24"/>
      <c r="VZM24"/>
      <c r="VZN24"/>
      <c r="VZO24"/>
      <c r="VZP24"/>
      <c r="VZQ24"/>
      <c r="VZR24"/>
      <c r="VZS24"/>
      <c r="VZT24"/>
      <c r="VZU24"/>
      <c r="VZV24"/>
      <c r="VZW24"/>
      <c r="VZX24"/>
      <c r="VZY24"/>
      <c r="VZZ24"/>
      <c r="WAA24"/>
      <c r="WAB24"/>
      <c r="WAC24"/>
      <c r="WAD24"/>
      <c r="WAE24"/>
      <c r="WAF24"/>
      <c r="WAG24"/>
      <c r="WAH24"/>
      <c r="WAI24"/>
      <c r="WAJ24"/>
      <c r="WAK24"/>
      <c r="WAL24"/>
      <c r="WAM24"/>
      <c r="WAN24"/>
      <c r="WAO24"/>
      <c r="WAP24"/>
      <c r="WAQ24"/>
      <c r="WAR24"/>
      <c r="WAS24"/>
      <c r="WAT24"/>
      <c r="WAU24"/>
      <c r="WAV24"/>
      <c r="WAW24"/>
      <c r="WAX24"/>
      <c r="WAY24"/>
      <c r="WAZ24"/>
      <c r="WBA24"/>
      <c r="WBB24"/>
      <c r="WBC24"/>
      <c r="WBD24"/>
      <c r="WBE24"/>
      <c r="WBF24"/>
      <c r="WBG24"/>
      <c r="WBH24"/>
      <c r="WBI24"/>
      <c r="WBJ24"/>
      <c r="WBK24"/>
      <c r="WBL24"/>
      <c r="WBM24"/>
      <c r="WBN24"/>
      <c r="WBO24"/>
      <c r="WBP24"/>
      <c r="WBQ24"/>
      <c r="WBR24"/>
      <c r="WBS24"/>
      <c r="WBT24"/>
      <c r="WBU24"/>
      <c r="WBV24"/>
      <c r="WBW24"/>
      <c r="WBX24"/>
      <c r="WBY24"/>
      <c r="WBZ24"/>
      <c r="WCA24"/>
      <c r="WCB24"/>
      <c r="WCC24"/>
      <c r="WCD24"/>
      <c r="WCE24"/>
      <c r="WCF24"/>
      <c r="WCG24"/>
      <c r="WCH24"/>
      <c r="WCI24"/>
      <c r="WCJ24"/>
      <c r="WCK24"/>
      <c r="WCL24"/>
      <c r="WCM24"/>
      <c r="WCN24"/>
      <c r="WCO24"/>
      <c r="WCP24"/>
      <c r="WCQ24"/>
      <c r="WCR24"/>
      <c r="WCS24"/>
      <c r="WCT24"/>
      <c r="WCU24"/>
      <c r="WCV24"/>
      <c r="WCW24"/>
      <c r="WCX24"/>
      <c r="WCY24"/>
      <c r="WCZ24"/>
      <c r="WDA24"/>
      <c r="WDB24"/>
      <c r="WDC24"/>
      <c r="WDD24"/>
      <c r="WDE24"/>
      <c r="WDF24"/>
      <c r="WDG24"/>
      <c r="WDH24"/>
      <c r="WDI24"/>
      <c r="WDJ24"/>
      <c r="WDK24"/>
      <c r="WDL24"/>
      <c r="WDM24"/>
      <c r="WDN24"/>
      <c r="WDO24"/>
      <c r="WDP24"/>
      <c r="WDQ24"/>
      <c r="WDR24"/>
      <c r="WDS24"/>
      <c r="WDT24"/>
      <c r="WDU24"/>
      <c r="WDV24"/>
      <c r="WDW24"/>
      <c r="WDX24"/>
      <c r="WDY24"/>
      <c r="WDZ24"/>
      <c r="WEA24"/>
      <c r="WEB24"/>
      <c r="WEC24"/>
      <c r="WED24"/>
      <c r="WEE24"/>
      <c r="WEF24"/>
      <c r="WEG24"/>
      <c r="WEH24"/>
      <c r="WEI24"/>
      <c r="WEJ24"/>
      <c r="WEK24"/>
      <c r="WEL24"/>
      <c r="WEM24"/>
      <c r="WEN24"/>
      <c r="WEO24"/>
      <c r="WEP24"/>
      <c r="WEQ24"/>
      <c r="WER24"/>
      <c r="WES24"/>
      <c r="WET24"/>
      <c r="WEU24"/>
      <c r="WEV24"/>
      <c r="WEW24"/>
      <c r="WEX24"/>
      <c r="WEY24"/>
      <c r="WEZ24"/>
      <c r="WFA24"/>
      <c r="WFB24"/>
      <c r="WFC24"/>
      <c r="WFD24"/>
      <c r="WFE24"/>
      <c r="WFF24"/>
      <c r="WFG24"/>
      <c r="WFH24"/>
      <c r="WFI24"/>
      <c r="WFJ24"/>
      <c r="WFK24"/>
      <c r="WFL24"/>
      <c r="WFM24"/>
      <c r="WFN24"/>
      <c r="WFO24"/>
      <c r="WFP24"/>
      <c r="WFQ24"/>
      <c r="WFR24"/>
      <c r="WFS24"/>
      <c r="WFT24"/>
      <c r="WFU24"/>
      <c r="WFV24"/>
      <c r="WFW24"/>
      <c r="WFX24"/>
      <c r="WFY24"/>
      <c r="WFZ24"/>
      <c r="WGA24"/>
      <c r="WGB24"/>
      <c r="WGC24"/>
      <c r="WGD24"/>
      <c r="WGE24"/>
      <c r="WGF24"/>
      <c r="WGG24"/>
      <c r="WGH24"/>
      <c r="WGI24"/>
      <c r="WGJ24"/>
      <c r="WGK24"/>
      <c r="WGL24"/>
      <c r="WGM24"/>
      <c r="WGN24"/>
      <c r="WGO24"/>
      <c r="WGP24"/>
      <c r="WGQ24"/>
      <c r="WGR24"/>
      <c r="WGS24"/>
      <c r="WGT24"/>
      <c r="WGU24"/>
      <c r="WGV24"/>
      <c r="WGW24"/>
      <c r="WGX24"/>
      <c r="WGY24"/>
      <c r="WGZ24"/>
      <c r="WHA24"/>
      <c r="WHB24"/>
      <c r="WHC24"/>
      <c r="WHD24"/>
      <c r="WHE24"/>
      <c r="WHF24"/>
      <c r="WHG24"/>
      <c r="WHH24"/>
      <c r="WHI24"/>
      <c r="WHJ24"/>
      <c r="WHK24"/>
      <c r="WHL24"/>
      <c r="WHM24"/>
      <c r="WHN24"/>
      <c r="WHO24"/>
      <c r="WHP24"/>
      <c r="WHQ24"/>
      <c r="WHR24"/>
      <c r="WHS24"/>
      <c r="WHT24"/>
      <c r="WHU24"/>
      <c r="WHV24"/>
      <c r="WHW24"/>
      <c r="WHX24"/>
      <c r="WHY24"/>
      <c r="WHZ24"/>
      <c r="WIA24"/>
      <c r="WIB24"/>
      <c r="WIC24"/>
      <c r="WID24"/>
      <c r="WIE24"/>
      <c r="WIF24"/>
      <c r="WIG24"/>
      <c r="WIH24"/>
      <c r="WII24"/>
      <c r="WIJ24"/>
      <c r="WIK24"/>
      <c r="WIL24"/>
      <c r="WIM24"/>
      <c r="WIN24"/>
      <c r="WIO24"/>
      <c r="WIP24"/>
      <c r="WIQ24"/>
      <c r="WIR24"/>
      <c r="WIS24"/>
      <c r="WIT24"/>
      <c r="WIU24"/>
      <c r="WIV24"/>
      <c r="WIW24"/>
      <c r="WIX24"/>
      <c r="WIY24"/>
      <c r="WIZ24"/>
      <c r="WJA24"/>
      <c r="WJB24"/>
      <c r="WJC24"/>
      <c r="WJD24"/>
      <c r="WJE24"/>
      <c r="WJF24"/>
      <c r="WJG24"/>
      <c r="WJH24"/>
      <c r="WJI24"/>
      <c r="WJJ24"/>
      <c r="WJK24"/>
      <c r="WJL24"/>
      <c r="WJM24"/>
      <c r="WJN24"/>
      <c r="WJO24"/>
      <c r="WJP24"/>
      <c r="WJQ24"/>
      <c r="WJR24"/>
      <c r="WJS24"/>
      <c r="WJT24"/>
      <c r="WJU24"/>
      <c r="WJV24"/>
      <c r="WJW24"/>
      <c r="WJX24"/>
      <c r="WJY24"/>
      <c r="WJZ24"/>
      <c r="WKA24"/>
      <c r="WKB24"/>
      <c r="WKC24"/>
      <c r="WKD24"/>
      <c r="WKE24"/>
      <c r="WKF24"/>
      <c r="WKG24"/>
      <c r="WKH24"/>
      <c r="WKI24"/>
      <c r="WKJ24"/>
      <c r="WKK24"/>
      <c r="WKL24"/>
      <c r="WKM24"/>
      <c r="WKN24"/>
      <c r="WKO24"/>
      <c r="WKP24"/>
      <c r="WKQ24"/>
      <c r="WKR24"/>
      <c r="WKS24"/>
      <c r="WKT24"/>
      <c r="WKU24"/>
      <c r="WKV24"/>
      <c r="WKW24"/>
      <c r="WKX24"/>
      <c r="WKY24"/>
      <c r="WKZ24"/>
      <c r="WLA24"/>
      <c r="WLB24"/>
      <c r="WLC24"/>
      <c r="WLD24"/>
      <c r="WLE24"/>
      <c r="WLF24"/>
      <c r="WLG24"/>
      <c r="WLH24"/>
      <c r="WLI24"/>
      <c r="WLJ24"/>
      <c r="WLK24"/>
      <c r="WLL24"/>
      <c r="WLM24"/>
      <c r="WLN24"/>
      <c r="WLO24"/>
      <c r="WLP24"/>
      <c r="WLQ24"/>
      <c r="WLR24"/>
      <c r="WLS24"/>
      <c r="WLT24"/>
      <c r="WLU24"/>
      <c r="WLV24"/>
      <c r="WLW24"/>
      <c r="WLX24"/>
      <c r="WLY24"/>
      <c r="WLZ24"/>
      <c r="WMA24"/>
      <c r="WMB24"/>
      <c r="WMC24"/>
      <c r="WMD24"/>
      <c r="WME24"/>
      <c r="WMF24"/>
      <c r="WMG24"/>
      <c r="WMH24"/>
      <c r="WMI24"/>
      <c r="WMJ24"/>
      <c r="WMK24"/>
      <c r="WML24"/>
      <c r="WMM24"/>
      <c r="WMN24"/>
      <c r="WMO24"/>
      <c r="WMP24"/>
      <c r="WMQ24"/>
      <c r="WMR24"/>
      <c r="WMS24"/>
      <c r="WMT24"/>
      <c r="WMU24"/>
      <c r="WMV24"/>
      <c r="WMW24"/>
      <c r="WMX24"/>
      <c r="WMY24"/>
      <c r="WMZ24"/>
      <c r="WNA24"/>
      <c r="WNB24"/>
      <c r="WNC24"/>
      <c r="WND24"/>
      <c r="WNE24"/>
      <c r="WNF24"/>
      <c r="WNG24"/>
      <c r="WNH24"/>
      <c r="WNI24"/>
      <c r="WNJ24"/>
      <c r="WNK24"/>
      <c r="WNL24"/>
      <c r="WNM24"/>
      <c r="WNN24"/>
      <c r="WNO24"/>
      <c r="WNP24"/>
      <c r="WNQ24"/>
      <c r="WNR24"/>
      <c r="WNS24"/>
      <c r="WNT24"/>
      <c r="WNU24"/>
      <c r="WNV24"/>
      <c r="WNW24"/>
      <c r="WNX24"/>
      <c r="WNY24"/>
      <c r="WNZ24"/>
      <c r="WOA24"/>
      <c r="WOB24"/>
      <c r="WOC24"/>
      <c r="WOD24"/>
      <c r="WOE24"/>
      <c r="WOF24"/>
      <c r="WOG24"/>
      <c r="WOH24"/>
      <c r="WOI24"/>
      <c r="WOJ24"/>
      <c r="WOK24"/>
      <c r="WOL24"/>
      <c r="WOM24"/>
      <c r="WON24"/>
      <c r="WOO24"/>
      <c r="WOP24"/>
      <c r="WOQ24"/>
      <c r="WOR24"/>
      <c r="WOS24"/>
      <c r="WOT24"/>
      <c r="WOU24"/>
      <c r="WOV24"/>
      <c r="WOW24"/>
      <c r="WOX24"/>
      <c r="WOY24"/>
      <c r="WOZ24"/>
      <c r="WPA24"/>
      <c r="WPB24"/>
      <c r="WPC24"/>
      <c r="WPD24"/>
      <c r="WPE24"/>
      <c r="WPF24"/>
      <c r="WPG24"/>
      <c r="WPH24"/>
      <c r="WPI24"/>
      <c r="WPJ24"/>
      <c r="WPK24"/>
      <c r="WPL24"/>
      <c r="WPM24"/>
      <c r="WPN24"/>
      <c r="WPO24"/>
      <c r="WPP24"/>
      <c r="WPQ24"/>
      <c r="WPR24"/>
      <c r="WPS24"/>
      <c r="WPT24"/>
      <c r="WPU24"/>
      <c r="WPV24"/>
      <c r="WPW24"/>
      <c r="WPX24"/>
      <c r="WPY24"/>
      <c r="WPZ24"/>
      <c r="WQA24"/>
      <c r="WQB24"/>
      <c r="WQC24"/>
      <c r="WQD24"/>
      <c r="WQE24"/>
      <c r="WQF24"/>
      <c r="WQG24"/>
      <c r="WQH24"/>
      <c r="WQI24"/>
      <c r="WQJ24"/>
      <c r="WQK24"/>
      <c r="WQL24"/>
      <c r="WQM24"/>
      <c r="WQN24"/>
      <c r="WQO24"/>
      <c r="WQP24"/>
      <c r="WQQ24"/>
      <c r="WQR24"/>
      <c r="WQS24"/>
      <c r="WQT24"/>
      <c r="WQU24"/>
      <c r="WQV24"/>
      <c r="WQW24"/>
      <c r="WQX24"/>
      <c r="WQY24"/>
      <c r="WQZ24"/>
      <c r="WRA24"/>
      <c r="WRB24"/>
      <c r="WRC24"/>
      <c r="WRD24"/>
      <c r="WRE24"/>
      <c r="WRF24"/>
      <c r="WRG24"/>
      <c r="WRH24"/>
      <c r="WRI24"/>
      <c r="WRJ24"/>
      <c r="WRK24"/>
      <c r="WRL24"/>
      <c r="WRM24"/>
      <c r="WRN24"/>
      <c r="WRO24"/>
      <c r="WRP24"/>
      <c r="WRQ24"/>
      <c r="WRR24"/>
      <c r="WRS24"/>
      <c r="WRT24"/>
      <c r="WRU24"/>
      <c r="WRV24"/>
      <c r="WRW24"/>
      <c r="WRX24"/>
      <c r="WRY24"/>
      <c r="WRZ24"/>
      <c r="WSA24"/>
      <c r="WSB24"/>
      <c r="WSC24"/>
      <c r="WSD24"/>
      <c r="WSE24"/>
      <c r="WSF24"/>
      <c r="WSG24"/>
      <c r="WSH24"/>
      <c r="WSI24"/>
      <c r="WSJ24"/>
      <c r="WSK24"/>
      <c r="WSL24"/>
      <c r="WSM24"/>
      <c r="WSN24"/>
      <c r="WSO24"/>
      <c r="WSP24"/>
      <c r="WSQ24"/>
      <c r="WSR24"/>
      <c r="WSS24"/>
      <c r="WST24"/>
      <c r="WSU24"/>
      <c r="WSV24"/>
      <c r="WSW24"/>
      <c r="WSX24"/>
      <c r="WSY24"/>
      <c r="WSZ24"/>
      <c r="WTA24"/>
      <c r="WTB24"/>
      <c r="WTC24"/>
      <c r="WTD24"/>
      <c r="WTE24"/>
      <c r="WTF24"/>
      <c r="WTG24"/>
      <c r="WTH24"/>
      <c r="WTI24"/>
      <c r="WTJ24"/>
      <c r="WTK24"/>
      <c r="WTL24"/>
      <c r="WTM24"/>
      <c r="WTN24"/>
      <c r="WTO24"/>
      <c r="WTP24"/>
      <c r="WTQ24"/>
      <c r="WTR24"/>
      <c r="WTS24"/>
      <c r="WTT24"/>
      <c r="WTU24"/>
      <c r="WTV24"/>
      <c r="WTW24"/>
      <c r="WTX24"/>
      <c r="WTY24"/>
      <c r="WTZ24"/>
      <c r="WUA24"/>
      <c r="WUB24"/>
      <c r="WUC24"/>
      <c r="WUD24"/>
      <c r="WUE24"/>
      <c r="WUF24"/>
      <c r="WUG24"/>
      <c r="WUH24"/>
      <c r="WUI24"/>
      <c r="WUJ24"/>
      <c r="WUK24"/>
      <c r="WUL24"/>
      <c r="WUM24"/>
      <c r="WUN24"/>
      <c r="WUO24"/>
      <c r="WUP24"/>
      <c r="WUQ24"/>
      <c r="WUR24"/>
      <c r="WUS24"/>
      <c r="WUT24"/>
      <c r="WUU24"/>
      <c r="WUV24"/>
      <c r="WUW24"/>
      <c r="WUX24"/>
      <c r="WUY24"/>
      <c r="WUZ24"/>
      <c r="WVA24"/>
      <c r="WVB24"/>
      <c r="WVC24"/>
      <c r="WVD24"/>
      <c r="WVE24"/>
      <c r="WVF24"/>
      <c r="WVG24"/>
      <c r="WVH24"/>
      <c r="WVI24"/>
      <c r="WVJ24"/>
      <c r="WVK24"/>
      <c r="WVL24"/>
      <c r="WVM24"/>
      <c r="WVN24"/>
      <c r="WVO24"/>
      <c r="WVP24"/>
      <c r="WVQ24"/>
      <c r="WVR24"/>
      <c r="WVS24"/>
      <c r="WVT24"/>
      <c r="WVU24"/>
      <c r="WVV24"/>
      <c r="WVW24"/>
      <c r="WVX24"/>
      <c r="WVY24"/>
      <c r="WVZ24"/>
      <c r="WWA24"/>
      <c r="WWB24"/>
      <c r="WWC24"/>
      <c r="WWD24"/>
      <c r="WWE24"/>
      <c r="WWF24"/>
      <c r="WWG24"/>
      <c r="WWH24"/>
      <c r="WWI24"/>
      <c r="WWJ24"/>
      <c r="WWK24"/>
      <c r="WWL24"/>
      <c r="WWM24"/>
      <c r="WWN24"/>
      <c r="WWO24"/>
      <c r="WWP24"/>
      <c r="WWQ24"/>
      <c r="WWR24"/>
      <c r="WWS24"/>
      <c r="WWT24"/>
      <c r="WWU24"/>
      <c r="WWV24"/>
      <c r="WWW24"/>
      <c r="WWX24"/>
      <c r="WWY24"/>
      <c r="WWZ24"/>
      <c r="WXA24"/>
      <c r="WXB24"/>
      <c r="WXC24"/>
      <c r="WXD24"/>
      <c r="WXE24"/>
      <c r="WXF24"/>
      <c r="WXG24"/>
      <c r="WXH24"/>
      <c r="WXI24"/>
      <c r="WXJ24"/>
      <c r="WXK24"/>
      <c r="WXL24"/>
      <c r="WXM24"/>
      <c r="WXN24"/>
      <c r="WXO24"/>
      <c r="WXP24"/>
      <c r="WXQ24"/>
      <c r="WXR24"/>
      <c r="WXS24"/>
      <c r="WXT24"/>
      <c r="WXU24"/>
      <c r="WXV24"/>
      <c r="WXW24"/>
      <c r="WXX24"/>
      <c r="WXY24"/>
      <c r="WXZ24"/>
      <c r="WYA24"/>
      <c r="WYB24"/>
      <c r="WYC24"/>
      <c r="WYD24"/>
      <c r="WYE24"/>
      <c r="WYF24"/>
      <c r="WYG24"/>
      <c r="WYH24"/>
      <c r="WYI24"/>
      <c r="WYJ24"/>
      <c r="WYK24"/>
      <c r="WYL24"/>
      <c r="WYM24"/>
      <c r="WYN24"/>
      <c r="WYO24"/>
      <c r="WYP24"/>
      <c r="WYQ24"/>
      <c r="WYR24"/>
      <c r="WYS24"/>
      <c r="WYT24"/>
      <c r="WYU24"/>
      <c r="WYV24"/>
      <c r="WYW24"/>
      <c r="WYX24"/>
      <c r="WYY24"/>
      <c r="WYZ24"/>
      <c r="WZA24"/>
      <c r="WZB24"/>
      <c r="WZC24"/>
      <c r="WZD24"/>
      <c r="WZE24"/>
      <c r="WZF24"/>
      <c r="WZG24"/>
      <c r="WZH24"/>
      <c r="WZI24"/>
      <c r="WZJ24"/>
      <c r="WZK24"/>
      <c r="WZL24"/>
      <c r="WZM24"/>
      <c r="WZN24"/>
      <c r="WZO24"/>
      <c r="WZP24"/>
      <c r="WZQ24"/>
      <c r="WZR24"/>
      <c r="WZS24"/>
      <c r="WZT24"/>
      <c r="WZU24"/>
      <c r="WZV24"/>
      <c r="WZW24"/>
      <c r="WZX24"/>
      <c r="WZY24"/>
      <c r="WZZ24"/>
      <c r="XAA24"/>
      <c r="XAB24"/>
      <c r="XAC24"/>
      <c r="XAD24"/>
      <c r="XAE24"/>
      <c r="XAF24"/>
      <c r="XAG24"/>
      <c r="XAH24"/>
      <c r="XAI24"/>
      <c r="XAJ24"/>
      <c r="XAK24"/>
      <c r="XAL24"/>
      <c r="XAM24"/>
      <c r="XAN24"/>
      <c r="XAO24"/>
      <c r="XAP24"/>
      <c r="XAQ24"/>
      <c r="XAR24"/>
      <c r="XAS24"/>
      <c r="XAT24"/>
      <c r="XAU24"/>
      <c r="XAV24"/>
      <c r="XAW24"/>
      <c r="XAX24"/>
      <c r="XAY24"/>
      <c r="XAZ24"/>
      <c r="XBA24"/>
      <c r="XBB24"/>
      <c r="XBC24"/>
      <c r="XBD24"/>
      <c r="XBE24"/>
      <c r="XBF24"/>
      <c r="XBG24"/>
      <c r="XBH24"/>
      <c r="XBI24"/>
      <c r="XBJ24"/>
      <c r="XBK24"/>
      <c r="XBL24"/>
      <c r="XBM24"/>
      <c r="XBN24"/>
      <c r="XBO24"/>
      <c r="XBP24"/>
      <c r="XBQ24"/>
      <c r="XBR24"/>
      <c r="XBS24"/>
      <c r="XBT24"/>
      <c r="XBU24"/>
      <c r="XBV24"/>
      <c r="XBW24"/>
      <c r="XBX24"/>
      <c r="XBY24"/>
      <c r="XBZ24"/>
      <c r="XCA24"/>
      <c r="XCB24"/>
      <c r="XCC24"/>
      <c r="XCD24"/>
      <c r="XCE24"/>
      <c r="XCF24"/>
      <c r="XCG24"/>
      <c r="XCH24"/>
      <c r="XCI24"/>
      <c r="XCJ24"/>
      <c r="XCK24"/>
      <c r="XCL24"/>
      <c r="XCM24"/>
      <c r="XCN24"/>
      <c r="XCO24"/>
      <c r="XCP24"/>
      <c r="XCQ24"/>
      <c r="XCR24"/>
      <c r="XCS24"/>
      <c r="XCT24"/>
      <c r="XCU24"/>
      <c r="XCV24"/>
      <c r="XCW24"/>
      <c r="XCX24"/>
      <c r="XCY24"/>
      <c r="XCZ24"/>
      <c r="XDA24"/>
      <c r="XDB24"/>
      <c r="XDC24"/>
      <c r="XDD24"/>
      <c r="XDE24"/>
      <c r="XDF24"/>
      <c r="XDG24"/>
      <c r="XDH24"/>
      <c r="XDI24"/>
      <c r="XDJ24"/>
      <c r="XDK24"/>
      <c r="XDL24"/>
      <c r="XDM24"/>
      <c r="XDN24"/>
      <c r="XDO24"/>
      <c r="XDP24"/>
      <c r="XDQ24"/>
      <c r="XDR24"/>
      <c r="XDS24"/>
      <c r="XDT24"/>
      <c r="XDU24"/>
      <c r="XDV24"/>
      <c r="XDW24"/>
      <c r="XDX24"/>
      <c r="XDY24"/>
      <c r="XDZ24"/>
      <c r="XEA24"/>
      <c r="XEB24"/>
      <c r="XEC24"/>
      <c r="XED24"/>
      <c r="XEE24"/>
      <c r="XEF24"/>
      <c r="XEG24"/>
      <c r="XEH24"/>
      <c r="XEI24"/>
      <c r="XEJ24"/>
      <c r="XEK24"/>
      <c r="XEL24"/>
      <c r="XEM24"/>
      <c r="XEN24"/>
      <c r="XEO24"/>
      <c r="XEP24"/>
      <c r="XEQ24"/>
      <c r="XER24"/>
      <c r="XES24"/>
      <c r="XET24"/>
      <c r="XEU24"/>
      <c r="XEV24"/>
      <c r="XEW24"/>
      <c r="XEX24"/>
      <c r="XEY24"/>
      <c r="XEZ24"/>
    </row>
    <row r="25" spans="2:16380" s="169" customFormat="1">
      <c r="B25" s="183"/>
      <c r="C25" s="183"/>
      <c r="D25" s="198" t="s">
        <v>210</v>
      </c>
      <c r="E25" s="312">
        <f>'I&amp;O'!D83</f>
        <v>0</v>
      </c>
      <c r="F25" s="11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  <c r="APH25"/>
      <c r="API25"/>
      <c r="APJ25"/>
      <c r="APK25"/>
      <c r="APL25"/>
      <c r="APM25"/>
      <c r="APN25"/>
      <c r="APO25"/>
      <c r="APP25"/>
      <c r="APQ25"/>
      <c r="APR25"/>
      <c r="APS25"/>
      <c r="APT25"/>
      <c r="APU25"/>
      <c r="APV25"/>
      <c r="APW25"/>
      <c r="APX25"/>
      <c r="APY25"/>
      <c r="APZ25"/>
      <c r="AQA25"/>
      <c r="AQB25"/>
      <c r="AQC25"/>
      <c r="AQD25"/>
      <c r="AQE25"/>
      <c r="AQF25"/>
      <c r="AQG25"/>
      <c r="AQH25"/>
      <c r="AQI25"/>
      <c r="AQJ25"/>
      <c r="AQK25"/>
      <c r="AQL25"/>
      <c r="AQM25"/>
      <c r="AQN25"/>
      <c r="AQO25"/>
      <c r="AQP25"/>
      <c r="AQQ25"/>
      <c r="AQR25"/>
      <c r="AQS25"/>
      <c r="AQT25"/>
      <c r="AQU25"/>
      <c r="AQV25"/>
      <c r="AQW25"/>
      <c r="AQX25"/>
      <c r="AQY25"/>
      <c r="AQZ25"/>
      <c r="ARA25"/>
      <c r="ARB25"/>
      <c r="ARC25"/>
      <c r="ARD25"/>
      <c r="ARE25"/>
      <c r="ARF25"/>
      <c r="ARG25"/>
      <c r="ARH25"/>
      <c r="ARI25"/>
      <c r="ARJ25"/>
      <c r="ARK25"/>
      <c r="ARL25"/>
      <c r="ARM25"/>
      <c r="ARN25"/>
      <c r="ARO25"/>
      <c r="ARP25"/>
      <c r="ARQ25"/>
      <c r="ARR25"/>
      <c r="ARS25"/>
      <c r="ART25"/>
      <c r="ARU25"/>
      <c r="ARV25"/>
      <c r="ARW25"/>
      <c r="ARX25"/>
      <c r="ARY25"/>
      <c r="ARZ25"/>
      <c r="ASA25"/>
      <c r="ASB25"/>
      <c r="ASC25"/>
      <c r="ASD25"/>
      <c r="ASE25"/>
      <c r="ASF25"/>
      <c r="ASG25"/>
      <c r="ASH25"/>
      <c r="ASI25"/>
      <c r="ASJ25"/>
      <c r="ASK25"/>
      <c r="ASL25"/>
      <c r="ASM25"/>
      <c r="ASN25"/>
      <c r="ASO25"/>
      <c r="ASP25"/>
      <c r="ASQ25"/>
      <c r="ASR25"/>
      <c r="ASS25"/>
      <c r="AST25"/>
      <c r="ASU25"/>
      <c r="ASV25"/>
      <c r="ASW25"/>
      <c r="ASX25"/>
      <c r="ASY25"/>
      <c r="ASZ25"/>
      <c r="ATA25"/>
      <c r="ATB25"/>
      <c r="ATC25"/>
      <c r="ATD25"/>
      <c r="ATE25"/>
      <c r="ATF25"/>
      <c r="ATG25"/>
      <c r="ATH25"/>
      <c r="ATI25"/>
      <c r="ATJ25"/>
      <c r="ATK25"/>
      <c r="ATL25"/>
      <c r="ATM25"/>
      <c r="ATN25"/>
      <c r="ATO25"/>
      <c r="ATP25"/>
      <c r="ATQ25"/>
      <c r="ATR25"/>
      <c r="ATS25"/>
      <c r="ATT25"/>
      <c r="ATU25"/>
      <c r="ATV25"/>
      <c r="ATW25"/>
      <c r="ATX25"/>
      <c r="ATY25"/>
      <c r="ATZ25"/>
      <c r="AUA25"/>
      <c r="AUB25"/>
      <c r="AUC25"/>
      <c r="AUD25"/>
      <c r="AUE25"/>
      <c r="AUF25"/>
      <c r="AUG25"/>
      <c r="AUH25"/>
      <c r="AUI25"/>
      <c r="AUJ25"/>
      <c r="AUK25"/>
      <c r="AUL25"/>
      <c r="AUM25"/>
      <c r="AUN25"/>
      <c r="AUO25"/>
      <c r="AUP25"/>
      <c r="AUQ25"/>
      <c r="AUR25"/>
      <c r="AUS25"/>
      <c r="AUT25"/>
      <c r="AUU25"/>
      <c r="AUV25"/>
      <c r="AUW25"/>
      <c r="AUX25"/>
      <c r="AUY25"/>
      <c r="AUZ25"/>
      <c r="AVA25"/>
      <c r="AVB25"/>
      <c r="AVC25"/>
      <c r="AVD25"/>
      <c r="AVE25"/>
      <c r="AVF25"/>
      <c r="AVG25"/>
      <c r="AVH25"/>
      <c r="AVI25"/>
      <c r="AVJ25"/>
      <c r="AVK25"/>
      <c r="AVL25"/>
      <c r="AVM25"/>
      <c r="AVN25"/>
      <c r="AVO25"/>
      <c r="AVP25"/>
      <c r="AVQ25"/>
      <c r="AVR25"/>
      <c r="AVS25"/>
      <c r="AVT25"/>
      <c r="AVU25"/>
      <c r="AVV25"/>
      <c r="AVW25"/>
      <c r="AVX25"/>
      <c r="AVY25"/>
      <c r="AVZ25"/>
      <c r="AWA25"/>
      <c r="AWB25"/>
      <c r="AWC25"/>
      <c r="AWD25"/>
      <c r="AWE25"/>
      <c r="AWF25"/>
      <c r="AWG25"/>
      <c r="AWH25"/>
      <c r="AWI25"/>
      <c r="AWJ25"/>
      <c r="AWK25"/>
      <c r="AWL25"/>
      <c r="AWM25"/>
      <c r="AWN25"/>
      <c r="AWO25"/>
      <c r="AWP25"/>
      <c r="AWQ25"/>
      <c r="AWR25"/>
      <c r="AWS25"/>
      <c r="AWT25"/>
      <c r="AWU25"/>
      <c r="AWV25"/>
      <c r="AWW25"/>
      <c r="AWX25"/>
      <c r="AWY25"/>
      <c r="AWZ25"/>
      <c r="AXA25"/>
      <c r="AXB25"/>
      <c r="AXC25"/>
      <c r="AXD25"/>
      <c r="AXE25"/>
      <c r="AXF25"/>
      <c r="AXG25"/>
      <c r="AXH25"/>
      <c r="AXI25"/>
      <c r="AXJ25"/>
      <c r="AXK25"/>
      <c r="AXL25"/>
      <c r="AXM25"/>
      <c r="AXN25"/>
      <c r="AXO25"/>
      <c r="AXP25"/>
      <c r="AXQ25"/>
      <c r="AXR25"/>
      <c r="AXS25"/>
      <c r="AXT25"/>
      <c r="AXU25"/>
      <c r="AXV25"/>
      <c r="AXW25"/>
      <c r="AXX25"/>
      <c r="AXY25"/>
      <c r="AXZ25"/>
      <c r="AYA25"/>
      <c r="AYB25"/>
      <c r="AYC25"/>
      <c r="AYD25"/>
      <c r="AYE25"/>
      <c r="AYF25"/>
      <c r="AYG25"/>
      <c r="AYH25"/>
      <c r="AYI25"/>
      <c r="AYJ25"/>
      <c r="AYK25"/>
      <c r="AYL25"/>
      <c r="AYM25"/>
      <c r="AYN25"/>
      <c r="AYO25"/>
      <c r="AYP25"/>
      <c r="AYQ25"/>
      <c r="AYR25"/>
      <c r="AYS25"/>
      <c r="AYT25"/>
      <c r="AYU25"/>
      <c r="AYV25"/>
      <c r="AYW25"/>
      <c r="AYX25"/>
      <c r="AYY25"/>
      <c r="AYZ25"/>
      <c r="AZA25"/>
      <c r="AZB25"/>
      <c r="AZC25"/>
      <c r="AZD25"/>
      <c r="AZE25"/>
      <c r="AZF25"/>
      <c r="AZG25"/>
      <c r="AZH25"/>
      <c r="AZI25"/>
      <c r="AZJ25"/>
      <c r="AZK25"/>
      <c r="AZL25"/>
      <c r="AZM25"/>
      <c r="AZN25"/>
      <c r="AZO25"/>
      <c r="AZP25"/>
      <c r="AZQ25"/>
      <c r="AZR25"/>
      <c r="AZS25"/>
      <c r="AZT25"/>
      <c r="AZU25"/>
      <c r="AZV25"/>
      <c r="AZW25"/>
      <c r="AZX25"/>
      <c r="AZY25"/>
      <c r="AZZ25"/>
      <c r="BAA25"/>
      <c r="BAB25"/>
      <c r="BAC25"/>
      <c r="BAD25"/>
      <c r="BAE25"/>
      <c r="BAF25"/>
      <c r="BAG25"/>
      <c r="BAH25"/>
      <c r="BAI25"/>
      <c r="BAJ25"/>
      <c r="BAK25"/>
      <c r="BAL25"/>
      <c r="BAM25"/>
      <c r="BAN25"/>
      <c r="BAO25"/>
      <c r="BAP25"/>
      <c r="BAQ25"/>
      <c r="BAR25"/>
      <c r="BAS25"/>
      <c r="BAT25"/>
      <c r="BAU25"/>
      <c r="BAV25"/>
      <c r="BAW25"/>
      <c r="BAX25"/>
      <c r="BAY25"/>
      <c r="BAZ25"/>
      <c r="BBA25"/>
      <c r="BBB25"/>
      <c r="BBC25"/>
      <c r="BBD25"/>
      <c r="BBE25"/>
      <c r="BBF25"/>
      <c r="BBG25"/>
      <c r="BBH25"/>
      <c r="BBI25"/>
      <c r="BBJ25"/>
      <c r="BBK25"/>
      <c r="BBL25"/>
      <c r="BBM25"/>
      <c r="BBN25"/>
      <c r="BBO25"/>
      <c r="BBP25"/>
      <c r="BBQ25"/>
      <c r="BBR25"/>
      <c r="BBS25"/>
      <c r="BBT25"/>
      <c r="BBU25"/>
      <c r="BBV25"/>
      <c r="BBW25"/>
      <c r="BBX25"/>
      <c r="BBY25"/>
      <c r="BBZ25"/>
      <c r="BCA25"/>
      <c r="BCB25"/>
      <c r="BCC25"/>
      <c r="BCD25"/>
      <c r="BCE25"/>
      <c r="BCF25"/>
      <c r="BCG25"/>
      <c r="BCH25"/>
      <c r="BCI25"/>
      <c r="BCJ25"/>
      <c r="BCK25"/>
      <c r="BCL25"/>
      <c r="BCM25"/>
      <c r="BCN25"/>
      <c r="BCO25"/>
      <c r="BCP25"/>
      <c r="BCQ25"/>
      <c r="BCR25"/>
      <c r="BCS25"/>
      <c r="BCT25"/>
      <c r="BCU25"/>
      <c r="BCV25"/>
      <c r="BCW25"/>
      <c r="BCX25"/>
      <c r="BCY25"/>
      <c r="BCZ25"/>
      <c r="BDA25"/>
      <c r="BDB25"/>
      <c r="BDC25"/>
      <c r="BDD25"/>
      <c r="BDE25"/>
      <c r="BDF25"/>
      <c r="BDG25"/>
      <c r="BDH25"/>
      <c r="BDI25"/>
      <c r="BDJ25"/>
      <c r="BDK25"/>
      <c r="BDL25"/>
      <c r="BDM25"/>
      <c r="BDN25"/>
      <c r="BDO25"/>
      <c r="BDP25"/>
      <c r="BDQ25"/>
      <c r="BDR25"/>
      <c r="BDS25"/>
      <c r="BDT25"/>
      <c r="BDU25"/>
      <c r="BDV25"/>
      <c r="BDW25"/>
      <c r="BDX25"/>
      <c r="BDY25"/>
      <c r="BDZ25"/>
      <c r="BEA25"/>
      <c r="BEB25"/>
      <c r="BEC25"/>
      <c r="BED25"/>
      <c r="BEE25"/>
      <c r="BEF25"/>
      <c r="BEG25"/>
      <c r="BEH25"/>
      <c r="BEI25"/>
      <c r="BEJ25"/>
      <c r="BEK25"/>
      <c r="BEL25"/>
      <c r="BEM25"/>
      <c r="BEN25"/>
      <c r="BEO25"/>
      <c r="BEP25"/>
      <c r="BEQ25"/>
      <c r="BER25"/>
      <c r="BES25"/>
      <c r="BET25"/>
      <c r="BEU25"/>
      <c r="BEV25"/>
      <c r="BEW25"/>
      <c r="BEX25"/>
      <c r="BEY25"/>
      <c r="BEZ25"/>
      <c r="BFA25"/>
      <c r="BFB25"/>
      <c r="BFC25"/>
      <c r="BFD25"/>
      <c r="BFE25"/>
      <c r="BFF25"/>
      <c r="BFG25"/>
      <c r="BFH25"/>
      <c r="BFI25"/>
      <c r="BFJ25"/>
      <c r="BFK25"/>
      <c r="BFL25"/>
      <c r="BFM25"/>
      <c r="BFN25"/>
      <c r="BFO25"/>
      <c r="BFP25"/>
      <c r="BFQ25"/>
      <c r="BFR25"/>
      <c r="BFS25"/>
      <c r="BFT25"/>
      <c r="BFU25"/>
      <c r="BFV25"/>
      <c r="BFW25"/>
      <c r="BFX25"/>
      <c r="BFY25"/>
      <c r="BFZ25"/>
      <c r="BGA25"/>
      <c r="BGB25"/>
      <c r="BGC25"/>
      <c r="BGD25"/>
      <c r="BGE25"/>
      <c r="BGF25"/>
      <c r="BGG25"/>
      <c r="BGH25"/>
      <c r="BGI25"/>
      <c r="BGJ25"/>
      <c r="BGK25"/>
      <c r="BGL25"/>
      <c r="BGM25"/>
      <c r="BGN25"/>
      <c r="BGO25"/>
      <c r="BGP25"/>
      <c r="BGQ25"/>
      <c r="BGR25"/>
      <c r="BGS25"/>
      <c r="BGT25"/>
      <c r="BGU25"/>
      <c r="BGV25"/>
      <c r="BGW25"/>
      <c r="BGX25"/>
      <c r="BGY25"/>
      <c r="BGZ25"/>
      <c r="BHA25"/>
      <c r="BHB25"/>
      <c r="BHC25"/>
      <c r="BHD25"/>
      <c r="BHE25"/>
      <c r="BHF25"/>
      <c r="BHG25"/>
      <c r="BHH25"/>
      <c r="BHI25"/>
      <c r="BHJ25"/>
      <c r="BHK25"/>
      <c r="BHL25"/>
      <c r="BHM25"/>
      <c r="BHN25"/>
      <c r="BHO25"/>
      <c r="BHP25"/>
      <c r="BHQ25"/>
      <c r="BHR25"/>
      <c r="BHS25"/>
      <c r="BHT25"/>
      <c r="BHU25"/>
      <c r="BHV25"/>
      <c r="BHW25"/>
      <c r="BHX25"/>
      <c r="BHY25"/>
      <c r="BHZ25"/>
      <c r="BIA25"/>
      <c r="BIB25"/>
      <c r="BIC25"/>
      <c r="BID25"/>
      <c r="BIE25"/>
      <c r="BIF25"/>
      <c r="BIG25"/>
      <c r="BIH25"/>
      <c r="BII25"/>
      <c r="BIJ25"/>
      <c r="BIK25"/>
      <c r="BIL25"/>
      <c r="BIM25"/>
      <c r="BIN25"/>
      <c r="BIO25"/>
      <c r="BIP25"/>
      <c r="BIQ25"/>
      <c r="BIR25"/>
      <c r="BIS25"/>
      <c r="BIT25"/>
      <c r="BIU25"/>
      <c r="BIV25"/>
      <c r="BIW25"/>
      <c r="BIX25"/>
      <c r="BIY25"/>
      <c r="BIZ25"/>
      <c r="BJA25"/>
      <c r="BJB25"/>
      <c r="BJC25"/>
      <c r="BJD25"/>
      <c r="BJE25"/>
      <c r="BJF25"/>
      <c r="BJG25"/>
      <c r="BJH25"/>
      <c r="BJI25"/>
      <c r="BJJ25"/>
      <c r="BJK25"/>
      <c r="BJL25"/>
      <c r="BJM25"/>
      <c r="BJN25"/>
      <c r="BJO25"/>
      <c r="BJP25"/>
      <c r="BJQ25"/>
      <c r="BJR25"/>
      <c r="BJS25"/>
      <c r="BJT25"/>
      <c r="BJU25"/>
      <c r="BJV25"/>
      <c r="BJW25"/>
      <c r="BJX25"/>
      <c r="BJY25"/>
      <c r="BJZ25"/>
      <c r="BKA25"/>
      <c r="BKB25"/>
      <c r="BKC25"/>
      <c r="BKD25"/>
      <c r="BKE25"/>
      <c r="BKF25"/>
      <c r="BKG25"/>
      <c r="BKH25"/>
      <c r="BKI25"/>
      <c r="BKJ25"/>
      <c r="BKK25"/>
      <c r="BKL25"/>
      <c r="BKM25"/>
      <c r="BKN25"/>
      <c r="BKO25"/>
      <c r="BKP25"/>
      <c r="BKQ25"/>
      <c r="BKR25"/>
      <c r="BKS25"/>
      <c r="BKT25"/>
      <c r="BKU25"/>
      <c r="BKV25"/>
      <c r="BKW25"/>
      <c r="BKX25"/>
      <c r="BKY25"/>
      <c r="BKZ25"/>
      <c r="BLA25"/>
      <c r="BLB25"/>
      <c r="BLC25"/>
      <c r="BLD25"/>
      <c r="BLE25"/>
      <c r="BLF25"/>
      <c r="BLG25"/>
      <c r="BLH25"/>
      <c r="BLI25"/>
      <c r="BLJ25"/>
      <c r="BLK25"/>
      <c r="BLL25"/>
      <c r="BLM25"/>
      <c r="BLN25"/>
      <c r="BLO25"/>
      <c r="BLP25"/>
      <c r="BLQ25"/>
      <c r="BLR25"/>
      <c r="BLS25"/>
      <c r="BLT25"/>
      <c r="BLU25"/>
      <c r="BLV25"/>
      <c r="BLW25"/>
      <c r="BLX25"/>
      <c r="BLY25"/>
      <c r="BLZ25"/>
      <c r="BMA25"/>
      <c r="BMB25"/>
      <c r="BMC25"/>
      <c r="BMD25"/>
      <c r="BME25"/>
      <c r="BMF25"/>
      <c r="BMG25"/>
      <c r="BMH25"/>
      <c r="BMI25"/>
      <c r="BMJ25"/>
      <c r="BMK25"/>
      <c r="BML25"/>
      <c r="BMM25"/>
      <c r="BMN25"/>
      <c r="BMO25"/>
      <c r="BMP25"/>
      <c r="BMQ25"/>
      <c r="BMR25"/>
      <c r="BMS25"/>
      <c r="BMT25"/>
      <c r="BMU25"/>
      <c r="BMV25"/>
      <c r="BMW25"/>
      <c r="BMX25"/>
      <c r="BMY25"/>
      <c r="BMZ25"/>
      <c r="BNA25"/>
      <c r="BNB25"/>
      <c r="BNC25"/>
      <c r="BND25"/>
      <c r="BNE25"/>
      <c r="BNF25"/>
      <c r="BNG25"/>
      <c r="BNH25"/>
      <c r="BNI25"/>
      <c r="BNJ25"/>
      <c r="BNK25"/>
      <c r="BNL25"/>
      <c r="BNM25"/>
      <c r="BNN25"/>
      <c r="BNO25"/>
      <c r="BNP25"/>
      <c r="BNQ25"/>
      <c r="BNR25"/>
      <c r="BNS25"/>
      <c r="BNT25"/>
      <c r="BNU25"/>
      <c r="BNV25"/>
      <c r="BNW25"/>
      <c r="BNX25"/>
      <c r="BNY25"/>
      <c r="BNZ25"/>
      <c r="BOA25"/>
      <c r="BOB25"/>
      <c r="BOC25"/>
      <c r="BOD25"/>
      <c r="BOE25"/>
      <c r="BOF25"/>
      <c r="BOG25"/>
      <c r="BOH25"/>
      <c r="BOI25"/>
      <c r="BOJ25"/>
      <c r="BOK25"/>
      <c r="BOL25"/>
      <c r="BOM25"/>
      <c r="BON25"/>
      <c r="BOO25"/>
      <c r="BOP25"/>
      <c r="BOQ25"/>
      <c r="BOR25"/>
      <c r="BOS25"/>
      <c r="BOT25"/>
      <c r="BOU25"/>
      <c r="BOV25"/>
      <c r="BOW25"/>
      <c r="BOX25"/>
      <c r="BOY25"/>
      <c r="BOZ25"/>
      <c r="BPA25"/>
      <c r="BPB25"/>
      <c r="BPC25"/>
      <c r="BPD25"/>
      <c r="BPE25"/>
      <c r="BPF25"/>
      <c r="BPG25"/>
      <c r="BPH25"/>
      <c r="BPI25"/>
      <c r="BPJ25"/>
      <c r="BPK25"/>
      <c r="BPL25"/>
      <c r="BPM25"/>
      <c r="BPN25"/>
      <c r="BPO25"/>
      <c r="BPP25"/>
      <c r="BPQ25"/>
      <c r="BPR25"/>
      <c r="BPS25"/>
      <c r="BPT25"/>
      <c r="BPU25"/>
      <c r="BPV25"/>
      <c r="BPW25"/>
      <c r="BPX25"/>
      <c r="BPY25"/>
      <c r="BPZ25"/>
      <c r="BQA25"/>
      <c r="BQB25"/>
      <c r="BQC25"/>
      <c r="BQD25"/>
      <c r="BQE25"/>
      <c r="BQF25"/>
      <c r="BQG25"/>
      <c r="BQH25"/>
      <c r="BQI25"/>
      <c r="BQJ25"/>
      <c r="BQK25"/>
      <c r="BQL25"/>
      <c r="BQM25"/>
      <c r="BQN25"/>
      <c r="BQO25"/>
      <c r="BQP25"/>
      <c r="BQQ25"/>
      <c r="BQR25"/>
      <c r="BQS25"/>
      <c r="BQT25"/>
      <c r="BQU25"/>
      <c r="BQV25"/>
      <c r="BQW25"/>
      <c r="BQX25"/>
      <c r="BQY25"/>
      <c r="BQZ25"/>
      <c r="BRA25"/>
      <c r="BRB25"/>
      <c r="BRC25"/>
      <c r="BRD25"/>
      <c r="BRE25"/>
      <c r="BRF25"/>
      <c r="BRG25"/>
      <c r="BRH25"/>
      <c r="BRI25"/>
      <c r="BRJ25"/>
      <c r="BRK25"/>
      <c r="BRL25"/>
      <c r="BRM25"/>
      <c r="BRN25"/>
      <c r="BRO25"/>
      <c r="BRP25"/>
      <c r="BRQ25"/>
      <c r="BRR25"/>
      <c r="BRS25"/>
      <c r="BRT25"/>
      <c r="BRU25"/>
      <c r="BRV25"/>
      <c r="BRW25"/>
      <c r="BRX25"/>
      <c r="BRY25"/>
      <c r="BRZ25"/>
      <c r="BSA25"/>
      <c r="BSB25"/>
      <c r="BSC25"/>
      <c r="BSD25"/>
      <c r="BSE25"/>
      <c r="BSF25"/>
      <c r="BSG25"/>
      <c r="BSH25"/>
      <c r="BSI25"/>
      <c r="BSJ25"/>
      <c r="BSK25"/>
      <c r="BSL25"/>
      <c r="BSM25"/>
      <c r="BSN25"/>
      <c r="BSO25"/>
      <c r="BSP25"/>
      <c r="BSQ25"/>
      <c r="BSR25"/>
      <c r="BSS25"/>
      <c r="BST25"/>
      <c r="BSU25"/>
      <c r="BSV25"/>
      <c r="BSW25"/>
      <c r="BSX25"/>
      <c r="BSY25"/>
      <c r="BSZ25"/>
      <c r="BTA25"/>
      <c r="BTB25"/>
      <c r="BTC25"/>
      <c r="BTD25"/>
      <c r="BTE25"/>
      <c r="BTF25"/>
      <c r="BTG25"/>
      <c r="BTH25"/>
      <c r="BTI25"/>
      <c r="BTJ25"/>
      <c r="BTK25"/>
      <c r="BTL25"/>
      <c r="BTM25"/>
      <c r="BTN25"/>
      <c r="BTO25"/>
      <c r="BTP25"/>
      <c r="BTQ25"/>
      <c r="BTR25"/>
      <c r="BTS25"/>
      <c r="BTT25"/>
      <c r="BTU25"/>
      <c r="BTV25"/>
      <c r="BTW25"/>
      <c r="BTX25"/>
      <c r="BTY25"/>
      <c r="BTZ25"/>
      <c r="BUA25"/>
      <c r="BUB25"/>
      <c r="BUC25"/>
      <c r="BUD25"/>
      <c r="BUE25"/>
      <c r="BUF25"/>
      <c r="BUG25"/>
      <c r="BUH25"/>
      <c r="BUI25"/>
      <c r="BUJ25"/>
      <c r="BUK25"/>
      <c r="BUL25"/>
      <c r="BUM25"/>
      <c r="BUN25"/>
      <c r="BUO25"/>
      <c r="BUP25"/>
      <c r="BUQ25"/>
      <c r="BUR25"/>
      <c r="BUS25"/>
      <c r="BUT25"/>
      <c r="BUU25"/>
      <c r="BUV25"/>
      <c r="BUW25"/>
      <c r="BUX25"/>
      <c r="BUY25"/>
      <c r="BUZ25"/>
      <c r="BVA25"/>
      <c r="BVB25"/>
      <c r="BVC25"/>
      <c r="BVD25"/>
      <c r="BVE25"/>
      <c r="BVF25"/>
      <c r="BVG25"/>
      <c r="BVH25"/>
      <c r="BVI25"/>
      <c r="BVJ25"/>
      <c r="BVK25"/>
      <c r="BVL25"/>
      <c r="BVM25"/>
      <c r="BVN25"/>
      <c r="BVO25"/>
      <c r="BVP25"/>
      <c r="BVQ25"/>
      <c r="BVR25"/>
      <c r="BVS25"/>
      <c r="BVT25"/>
      <c r="BVU25"/>
      <c r="BVV25"/>
      <c r="BVW25"/>
      <c r="BVX25"/>
      <c r="BVY25"/>
      <c r="BVZ25"/>
      <c r="BWA25"/>
      <c r="BWB25"/>
      <c r="BWC25"/>
      <c r="BWD25"/>
      <c r="BWE25"/>
      <c r="BWF25"/>
      <c r="BWG25"/>
      <c r="BWH25"/>
      <c r="BWI25"/>
      <c r="BWJ25"/>
      <c r="BWK25"/>
      <c r="BWL25"/>
      <c r="BWM25"/>
      <c r="BWN25"/>
      <c r="BWO25"/>
      <c r="BWP25"/>
      <c r="BWQ25"/>
      <c r="BWR25"/>
      <c r="BWS25"/>
      <c r="BWT25"/>
      <c r="BWU25"/>
      <c r="BWV25"/>
      <c r="BWW25"/>
      <c r="BWX25"/>
      <c r="BWY25"/>
      <c r="BWZ25"/>
      <c r="BXA25"/>
      <c r="BXB25"/>
      <c r="BXC25"/>
      <c r="BXD25"/>
      <c r="BXE25"/>
      <c r="BXF25"/>
      <c r="BXG25"/>
      <c r="BXH25"/>
      <c r="BXI25"/>
      <c r="BXJ25"/>
      <c r="BXK25"/>
      <c r="BXL25"/>
      <c r="BXM25"/>
      <c r="BXN25"/>
      <c r="BXO25"/>
      <c r="BXP25"/>
      <c r="BXQ25"/>
      <c r="BXR25"/>
      <c r="BXS25"/>
      <c r="BXT25"/>
      <c r="BXU25"/>
      <c r="BXV25"/>
      <c r="BXW25"/>
      <c r="BXX25"/>
      <c r="BXY25"/>
      <c r="BXZ25"/>
      <c r="BYA25"/>
      <c r="BYB25"/>
      <c r="BYC25"/>
      <c r="BYD25"/>
      <c r="BYE25"/>
      <c r="BYF25"/>
      <c r="BYG25"/>
      <c r="BYH25"/>
      <c r="BYI25"/>
      <c r="BYJ25"/>
      <c r="BYK25"/>
      <c r="BYL25"/>
      <c r="BYM25"/>
      <c r="BYN25"/>
      <c r="BYO25"/>
      <c r="BYP25"/>
      <c r="BYQ25"/>
      <c r="BYR25"/>
      <c r="BYS25"/>
      <c r="BYT25"/>
      <c r="BYU25"/>
      <c r="BYV25"/>
      <c r="BYW25"/>
      <c r="BYX25"/>
      <c r="BYY25"/>
      <c r="BYZ25"/>
      <c r="BZA25"/>
      <c r="BZB25"/>
      <c r="BZC25"/>
      <c r="BZD25"/>
      <c r="BZE25"/>
      <c r="BZF25"/>
      <c r="BZG25"/>
      <c r="BZH25"/>
      <c r="BZI25"/>
      <c r="BZJ25"/>
      <c r="BZK25"/>
      <c r="BZL25"/>
      <c r="BZM25"/>
      <c r="BZN25"/>
      <c r="BZO25"/>
      <c r="BZP25"/>
      <c r="BZQ25"/>
      <c r="BZR25"/>
      <c r="BZS25"/>
      <c r="BZT25"/>
      <c r="BZU25"/>
      <c r="BZV25"/>
      <c r="BZW25"/>
      <c r="BZX25"/>
      <c r="BZY25"/>
      <c r="BZZ25"/>
      <c r="CAA25"/>
      <c r="CAB25"/>
      <c r="CAC25"/>
      <c r="CAD25"/>
      <c r="CAE25"/>
      <c r="CAF25"/>
      <c r="CAG25"/>
      <c r="CAH25"/>
      <c r="CAI25"/>
      <c r="CAJ25"/>
      <c r="CAK25"/>
      <c r="CAL25"/>
      <c r="CAM25"/>
      <c r="CAN25"/>
      <c r="CAO25"/>
      <c r="CAP25"/>
      <c r="CAQ25"/>
      <c r="CAR25"/>
      <c r="CAS25"/>
      <c r="CAT25"/>
      <c r="CAU25"/>
      <c r="CAV25"/>
      <c r="CAW25"/>
      <c r="CAX25"/>
      <c r="CAY25"/>
      <c r="CAZ25"/>
      <c r="CBA25"/>
      <c r="CBB25"/>
      <c r="CBC25"/>
      <c r="CBD25"/>
      <c r="CBE25"/>
      <c r="CBF25"/>
      <c r="CBG25"/>
      <c r="CBH25"/>
      <c r="CBI25"/>
      <c r="CBJ25"/>
      <c r="CBK25"/>
      <c r="CBL25"/>
      <c r="CBM25"/>
      <c r="CBN25"/>
      <c r="CBO25"/>
      <c r="CBP25"/>
      <c r="CBQ25"/>
      <c r="CBR25"/>
      <c r="CBS25"/>
      <c r="CBT25"/>
      <c r="CBU25"/>
      <c r="CBV25"/>
      <c r="CBW25"/>
      <c r="CBX25"/>
      <c r="CBY25"/>
      <c r="CBZ25"/>
      <c r="CCA25"/>
      <c r="CCB25"/>
      <c r="CCC25"/>
      <c r="CCD25"/>
      <c r="CCE25"/>
      <c r="CCF25"/>
      <c r="CCG25"/>
      <c r="CCH25"/>
      <c r="CCI25"/>
      <c r="CCJ25"/>
      <c r="CCK25"/>
      <c r="CCL25"/>
      <c r="CCM25"/>
      <c r="CCN25"/>
      <c r="CCO25"/>
      <c r="CCP25"/>
      <c r="CCQ25"/>
      <c r="CCR25"/>
      <c r="CCS25"/>
      <c r="CCT25"/>
      <c r="CCU25"/>
      <c r="CCV25"/>
      <c r="CCW25"/>
      <c r="CCX25"/>
      <c r="CCY25"/>
      <c r="CCZ25"/>
      <c r="CDA25"/>
      <c r="CDB25"/>
      <c r="CDC25"/>
      <c r="CDD25"/>
      <c r="CDE25"/>
      <c r="CDF25"/>
      <c r="CDG25"/>
      <c r="CDH25"/>
      <c r="CDI25"/>
      <c r="CDJ25"/>
      <c r="CDK25"/>
      <c r="CDL25"/>
      <c r="CDM25"/>
      <c r="CDN25"/>
      <c r="CDO25"/>
      <c r="CDP25"/>
      <c r="CDQ25"/>
      <c r="CDR25"/>
      <c r="CDS25"/>
      <c r="CDT25"/>
      <c r="CDU25"/>
      <c r="CDV25"/>
      <c r="CDW25"/>
      <c r="CDX25"/>
      <c r="CDY25"/>
      <c r="CDZ25"/>
      <c r="CEA25"/>
      <c r="CEB25"/>
      <c r="CEC25"/>
      <c r="CED25"/>
      <c r="CEE25"/>
      <c r="CEF25"/>
      <c r="CEG25"/>
      <c r="CEH25"/>
      <c r="CEI25"/>
      <c r="CEJ25"/>
      <c r="CEK25"/>
      <c r="CEL25"/>
      <c r="CEM25"/>
      <c r="CEN25"/>
      <c r="CEO25"/>
      <c r="CEP25"/>
      <c r="CEQ25"/>
      <c r="CER25"/>
      <c r="CES25"/>
      <c r="CET25"/>
      <c r="CEU25"/>
      <c r="CEV25"/>
      <c r="CEW25"/>
      <c r="CEX25"/>
      <c r="CEY25"/>
      <c r="CEZ25"/>
      <c r="CFA25"/>
      <c r="CFB25"/>
      <c r="CFC25"/>
      <c r="CFD25"/>
      <c r="CFE25"/>
      <c r="CFF25"/>
      <c r="CFG25"/>
      <c r="CFH25"/>
      <c r="CFI25"/>
      <c r="CFJ25"/>
      <c r="CFK25"/>
      <c r="CFL25"/>
      <c r="CFM25"/>
      <c r="CFN25"/>
      <c r="CFO25"/>
      <c r="CFP25"/>
      <c r="CFQ25"/>
      <c r="CFR25"/>
      <c r="CFS25"/>
      <c r="CFT25"/>
      <c r="CFU25"/>
      <c r="CFV25"/>
      <c r="CFW25"/>
      <c r="CFX25"/>
      <c r="CFY25"/>
      <c r="CFZ25"/>
      <c r="CGA25"/>
      <c r="CGB25"/>
      <c r="CGC25"/>
      <c r="CGD25"/>
      <c r="CGE25"/>
      <c r="CGF25"/>
      <c r="CGG25"/>
      <c r="CGH25"/>
      <c r="CGI25"/>
      <c r="CGJ25"/>
      <c r="CGK25"/>
      <c r="CGL25"/>
      <c r="CGM25"/>
      <c r="CGN25"/>
      <c r="CGO25"/>
      <c r="CGP25"/>
      <c r="CGQ25"/>
      <c r="CGR25"/>
      <c r="CGS25"/>
      <c r="CGT25"/>
      <c r="CGU25"/>
      <c r="CGV25"/>
      <c r="CGW25"/>
      <c r="CGX25"/>
      <c r="CGY25"/>
      <c r="CGZ25"/>
      <c r="CHA25"/>
      <c r="CHB25"/>
      <c r="CHC25"/>
      <c r="CHD25"/>
      <c r="CHE25"/>
      <c r="CHF25"/>
      <c r="CHG25"/>
      <c r="CHH25"/>
      <c r="CHI25"/>
      <c r="CHJ25"/>
      <c r="CHK25"/>
      <c r="CHL25"/>
      <c r="CHM25"/>
      <c r="CHN25"/>
      <c r="CHO25"/>
      <c r="CHP25"/>
      <c r="CHQ25"/>
      <c r="CHR25"/>
      <c r="CHS25"/>
      <c r="CHT25"/>
      <c r="CHU25"/>
      <c r="CHV25"/>
      <c r="CHW25"/>
      <c r="CHX25"/>
      <c r="CHY25"/>
      <c r="CHZ25"/>
      <c r="CIA25"/>
      <c r="CIB25"/>
      <c r="CIC25"/>
      <c r="CID25"/>
      <c r="CIE25"/>
      <c r="CIF25"/>
      <c r="CIG25"/>
      <c r="CIH25"/>
      <c r="CII25"/>
      <c r="CIJ25"/>
      <c r="CIK25"/>
      <c r="CIL25"/>
      <c r="CIM25"/>
      <c r="CIN25"/>
      <c r="CIO25"/>
      <c r="CIP25"/>
      <c r="CIQ25"/>
      <c r="CIR25"/>
      <c r="CIS25"/>
      <c r="CIT25"/>
      <c r="CIU25"/>
      <c r="CIV25"/>
      <c r="CIW25"/>
      <c r="CIX25"/>
      <c r="CIY25"/>
      <c r="CIZ25"/>
      <c r="CJA25"/>
      <c r="CJB25"/>
      <c r="CJC25"/>
      <c r="CJD25"/>
      <c r="CJE25"/>
      <c r="CJF25"/>
      <c r="CJG25"/>
      <c r="CJH25"/>
      <c r="CJI25"/>
      <c r="CJJ25"/>
      <c r="CJK25"/>
      <c r="CJL25"/>
      <c r="CJM25"/>
      <c r="CJN25"/>
      <c r="CJO25"/>
      <c r="CJP25"/>
      <c r="CJQ25"/>
      <c r="CJR25"/>
      <c r="CJS25"/>
      <c r="CJT25"/>
      <c r="CJU25"/>
      <c r="CJV25"/>
      <c r="CJW25"/>
      <c r="CJX25"/>
      <c r="CJY25"/>
      <c r="CJZ25"/>
      <c r="CKA25"/>
      <c r="CKB25"/>
      <c r="CKC25"/>
      <c r="CKD25"/>
      <c r="CKE25"/>
      <c r="CKF25"/>
      <c r="CKG25"/>
      <c r="CKH25"/>
      <c r="CKI25"/>
      <c r="CKJ25"/>
      <c r="CKK25"/>
      <c r="CKL25"/>
      <c r="CKM25"/>
      <c r="CKN25"/>
      <c r="CKO25"/>
      <c r="CKP25"/>
      <c r="CKQ25"/>
      <c r="CKR25"/>
      <c r="CKS25"/>
      <c r="CKT25"/>
      <c r="CKU25"/>
      <c r="CKV25"/>
      <c r="CKW25"/>
      <c r="CKX25"/>
      <c r="CKY25"/>
      <c r="CKZ25"/>
      <c r="CLA25"/>
      <c r="CLB25"/>
      <c r="CLC25"/>
      <c r="CLD25"/>
      <c r="CLE25"/>
      <c r="CLF25"/>
      <c r="CLG25"/>
      <c r="CLH25"/>
      <c r="CLI25"/>
      <c r="CLJ25"/>
      <c r="CLK25"/>
      <c r="CLL25"/>
      <c r="CLM25"/>
      <c r="CLN25"/>
      <c r="CLO25"/>
      <c r="CLP25"/>
      <c r="CLQ25"/>
      <c r="CLR25"/>
      <c r="CLS25"/>
      <c r="CLT25"/>
      <c r="CLU25"/>
      <c r="CLV25"/>
      <c r="CLW25"/>
      <c r="CLX25"/>
      <c r="CLY25"/>
      <c r="CLZ25"/>
      <c r="CMA25"/>
      <c r="CMB25"/>
      <c r="CMC25"/>
      <c r="CMD25"/>
      <c r="CME25"/>
      <c r="CMF25"/>
      <c r="CMG25"/>
      <c r="CMH25"/>
      <c r="CMI25"/>
      <c r="CMJ25"/>
      <c r="CMK25"/>
      <c r="CML25"/>
      <c r="CMM25"/>
      <c r="CMN25"/>
      <c r="CMO25"/>
      <c r="CMP25"/>
      <c r="CMQ25"/>
      <c r="CMR25"/>
      <c r="CMS25"/>
      <c r="CMT25"/>
      <c r="CMU25"/>
      <c r="CMV25"/>
      <c r="CMW25"/>
      <c r="CMX25"/>
      <c r="CMY25"/>
      <c r="CMZ25"/>
      <c r="CNA25"/>
      <c r="CNB25"/>
      <c r="CNC25"/>
      <c r="CND25"/>
      <c r="CNE25"/>
      <c r="CNF25"/>
      <c r="CNG25"/>
      <c r="CNH25"/>
      <c r="CNI25"/>
      <c r="CNJ25"/>
      <c r="CNK25"/>
      <c r="CNL25"/>
      <c r="CNM25"/>
      <c r="CNN25"/>
      <c r="CNO25"/>
      <c r="CNP25"/>
      <c r="CNQ25"/>
      <c r="CNR25"/>
      <c r="CNS25"/>
      <c r="CNT25"/>
      <c r="CNU25"/>
      <c r="CNV25"/>
      <c r="CNW25"/>
      <c r="CNX25"/>
      <c r="CNY25"/>
      <c r="CNZ25"/>
      <c r="COA25"/>
      <c r="COB25"/>
      <c r="COC25"/>
      <c r="COD25"/>
      <c r="COE25"/>
      <c r="COF25"/>
      <c r="COG25"/>
      <c r="COH25"/>
      <c r="COI25"/>
      <c r="COJ25"/>
      <c r="COK25"/>
      <c r="COL25"/>
      <c r="COM25"/>
      <c r="CON25"/>
      <c r="COO25"/>
      <c r="COP25"/>
      <c r="COQ25"/>
      <c r="COR25"/>
      <c r="COS25"/>
      <c r="COT25"/>
      <c r="COU25"/>
      <c r="COV25"/>
      <c r="COW25"/>
      <c r="COX25"/>
      <c r="COY25"/>
      <c r="COZ25"/>
      <c r="CPA25"/>
      <c r="CPB25"/>
      <c r="CPC25"/>
      <c r="CPD25"/>
      <c r="CPE25"/>
      <c r="CPF25"/>
      <c r="CPG25"/>
      <c r="CPH25"/>
      <c r="CPI25"/>
      <c r="CPJ25"/>
      <c r="CPK25"/>
      <c r="CPL25"/>
      <c r="CPM25"/>
      <c r="CPN25"/>
      <c r="CPO25"/>
      <c r="CPP25"/>
      <c r="CPQ25"/>
      <c r="CPR25"/>
      <c r="CPS25"/>
      <c r="CPT25"/>
      <c r="CPU25"/>
      <c r="CPV25"/>
      <c r="CPW25"/>
      <c r="CPX25"/>
      <c r="CPY25"/>
      <c r="CPZ25"/>
      <c r="CQA25"/>
      <c r="CQB25"/>
      <c r="CQC25"/>
      <c r="CQD25"/>
      <c r="CQE25"/>
      <c r="CQF25"/>
      <c r="CQG25"/>
      <c r="CQH25"/>
      <c r="CQI25"/>
      <c r="CQJ25"/>
      <c r="CQK25"/>
      <c r="CQL25"/>
      <c r="CQM25"/>
      <c r="CQN25"/>
      <c r="CQO25"/>
      <c r="CQP25"/>
      <c r="CQQ25"/>
      <c r="CQR25"/>
      <c r="CQS25"/>
      <c r="CQT25"/>
      <c r="CQU25"/>
      <c r="CQV25"/>
      <c r="CQW25"/>
      <c r="CQX25"/>
      <c r="CQY25"/>
      <c r="CQZ25"/>
      <c r="CRA25"/>
      <c r="CRB25"/>
      <c r="CRC25"/>
      <c r="CRD25"/>
      <c r="CRE25"/>
      <c r="CRF25"/>
      <c r="CRG25"/>
      <c r="CRH25"/>
      <c r="CRI25"/>
      <c r="CRJ25"/>
      <c r="CRK25"/>
      <c r="CRL25"/>
      <c r="CRM25"/>
      <c r="CRN25"/>
      <c r="CRO25"/>
      <c r="CRP25"/>
      <c r="CRQ25"/>
      <c r="CRR25"/>
      <c r="CRS25"/>
      <c r="CRT25"/>
      <c r="CRU25"/>
      <c r="CRV25"/>
      <c r="CRW25"/>
      <c r="CRX25"/>
      <c r="CRY25"/>
      <c r="CRZ25"/>
      <c r="CSA25"/>
      <c r="CSB25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  <c r="CSW25"/>
      <c r="CSX25"/>
      <c r="CSY25"/>
      <c r="CSZ25"/>
      <c r="CTA25"/>
      <c r="CTB25"/>
      <c r="CTC25"/>
      <c r="CTD25"/>
      <c r="CTE25"/>
      <c r="CTF25"/>
      <c r="CTG25"/>
      <c r="CTH25"/>
      <c r="CTI25"/>
      <c r="CTJ25"/>
      <c r="CTK25"/>
      <c r="CTL25"/>
      <c r="CTM25"/>
      <c r="CTN25"/>
      <c r="CTO25"/>
      <c r="CTP25"/>
      <c r="CTQ25"/>
      <c r="CTR25"/>
      <c r="CTS25"/>
      <c r="CTT25"/>
      <c r="CTU25"/>
      <c r="CTV25"/>
      <c r="CTW25"/>
      <c r="CTX25"/>
      <c r="CTY25"/>
      <c r="CTZ25"/>
      <c r="CUA25"/>
      <c r="CUB25"/>
      <c r="CUC25"/>
      <c r="CUD25"/>
      <c r="CUE25"/>
      <c r="CUF25"/>
      <c r="CUG25"/>
      <c r="CUH25"/>
      <c r="CUI25"/>
      <c r="CUJ25"/>
      <c r="CUK25"/>
      <c r="CUL25"/>
      <c r="CUM25"/>
      <c r="CUN25"/>
      <c r="CUO25"/>
      <c r="CUP25"/>
      <c r="CUQ25"/>
      <c r="CUR25"/>
      <c r="CUS25"/>
      <c r="CUT25"/>
      <c r="CUU25"/>
      <c r="CUV25"/>
      <c r="CUW25"/>
      <c r="CUX25"/>
      <c r="CUY25"/>
      <c r="CUZ25"/>
      <c r="CVA25"/>
      <c r="CVB25"/>
      <c r="CVC25"/>
      <c r="CVD25"/>
      <c r="CVE25"/>
      <c r="CVF25"/>
      <c r="CVG25"/>
      <c r="CVH25"/>
      <c r="CVI25"/>
      <c r="CVJ25"/>
      <c r="CVK25"/>
      <c r="CVL25"/>
      <c r="CVM25"/>
      <c r="CVN25"/>
      <c r="CVO25"/>
      <c r="CVP25"/>
      <c r="CVQ25"/>
      <c r="CVR25"/>
      <c r="CVS25"/>
      <c r="CVT25"/>
      <c r="CVU25"/>
      <c r="CVV25"/>
      <c r="CVW25"/>
      <c r="CVX25"/>
      <c r="CVY25"/>
      <c r="CVZ25"/>
      <c r="CWA25"/>
      <c r="CWB25"/>
      <c r="CWC25"/>
      <c r="CWD25"/>
      <c r="CWE25"/>
      <c r="CWF25"/>
      <c r="CWG25"/>
      <c r="CWH25"/>
      <c r="CWI25"/>
      <c r="CWJ25"/>
      <c r="CWK25"/>
      <c r="CWL25"/>
      <c r="CWM25"/>
      <c r="CWN25"/>
      <c r="CWO25"/>
      <c r="CWP25"/>
      <c r="CWQ25"/>
      <c r="CWR25"/>
      <c r="CWS25"/>
      <c r="CWT25"/>
      <c r="CWU25"/>
      <c r="CWV25"/>
      <c r="CWW25"/>
      <c r="CWX25"/>
      <c r="CWY25"/>
      <c r="CWZ25"/>
      <c r="CXA25"/>
      <c r="CXB25"/>
      <c r="CXC25"/>
      <c r="CXD25"/>
      <c r="CXE25"/>
      <c r="CXF25"/>
      <c r="CXG25"/>
      <c r="CXH25"/>
      <c r="CXI25"/>
      <c r="CXJ25"/>
      <c r="CXK25"/>
      <c r="CXL25"/>
      <c r="CXM25"/>
      <c r="CXN25"/>
      <c r="CXO25"/>
      <c r="CXP25"/>
      <c r="CXQ25"/>
      <c r="CXR25"/>
      <c r="CXS25"/>
      <c r="CXT25"/>
      <c r="CXU25"/>
      <c r="CXV25"/>
      <c r="CXW25"/>
      <c r="CXX25"/>
      <c r="CXY25"/>
      <c r="CXZ25"/>
      <c r="CYA25"/>
      <c r="CYB25"/>
      <c r="CYC25"/>
      <c r="CYD25"/>
      <c r="CYE25"/>
      <c r="CYF25"/>
      <c r="CYG25"/>
      <c r="CYH25"/>
      <c r="CYI25"/>
      <c r="CYJ25"/>
      <c r="CYK25"/>
      <c r="CYL25"/>
      <c r="CYM25"/>
      <c r="CYN25"/>
      <c r="CYO25"/>
      <c r="CYP25"/>
      <c r="CYQ25"/>
      <c r="CYR25"/>
      <c r="CYS25"/>
      <c r="CYT25"/>
      <c r="CYU25"/>
      <c r="CYV25"/>
      <c r="CYW25"/>
      <c r="CYX25"/>
      <c r="CYY25"/>
      <c r="CYZ25"/>
      <c r="CZA25"/>
      <c r="CZB25"/>
      <c r="CZC25"/>
      <c r="CZD25"/>
      <c r="CZE25"/>
      <c r="CZF25"/>
      <c r="CZG25"/>
      <c r="CZH25"/>
      <c r="CZI25"/>
      <c r="CZJ25"/>
      <c r="CZK25"/>
      <c r="CZL25"/>
      <c r="CZM25"/>
      <c r="CZN25"/>
      <c r="CZO25"/>
      <c r="CZP25"/>
      <c r="CZQ25"/>
      <c r="CZR25"/>
      <c r="CZS25"/>
      <c r="CZT25"/>
      <c r="CZU25"/>
      <c r="CZV25"/>
      <c r="CZW25"/>
      <c r="CZX25"/>
      <c r="CZY25"/>
      <c r="CZZ25"/>
      <c r="DAA25"/>
      <c r="DAB25"/>
      <c r="DAC25"/>
      <c r="DAD25"/>
      <c r="DAE25"/>
      <c r="DAF25"/>
      <c r="DAG25"/>
      <c r="DAH25"/>
      <c r="DAI25"/>
      <c r="DAJ25"/>
      <c r="DAK25"/>
      <c r="DAL25"/>
      <c r="DAM25"/>
      <c r="DAN25"/>
      <c r="DAO25"/>
      <c r="DAP25"/>
      <c r="DAQ25"/>
      <c r="DAR25"/>
      <c r="DAS25"/>
      <c r="DAT25"/>
      <c r="DAU25"/>
      <c r="DAV25"/>
      <c r="DAW25"/>
      <c r="DAX25"/>
      <c r="DAY25"/>
      <c r="DAZ25"/>
      <c r="DBA25"/>
      <c r="DBB25"/>
      <c r="DBC25"/>
      <c r="DBD25"/>
      <c r="DBE25"/>
      <c r="DBF25"/>
      <c r="DBG25"/>
      <c r="DBH25"/>
      <c r="DBI25"/>
      <c r="DBJ25"/>
      <c r="DBK25"/>
      <c r="DBL25"/>
      <c r="DBM25"/>
      <c r="DBN25"/>
      <c r="DBO25"/>
      <c r="DBP25"/>
      <c r="DBQ25"/>
      <c r="DBR25"/>
      <c r="DBS25"/>
      <c r="DBT25"/>
      <c r="DBU25"/>
      <c r="DBV25"/>
      <c r="DBW25"/>
      <c r="DBX25"/>
      <c r="DBY25"/>
      <c r="DBZ25"/>
      <c r="DCA25"/>
      <c r="DCB25"/>
      <c r="DCC25"/>
      <c r="DCD25"/>
      <c r="DCE25"/>
      <c r="DCF25"/>
      <c r="DCG25"/>
      <c r="DCH25"/>
      <c r="DCI25"/>
      <c r="DCJ25"/>
      <c r="DCK25"/>
      <c r="DCL25"/>
      <c r="DCM25"/>
      <c r="DCN25"/>
      <c r="DCO25"/>
      <c r="DCP25"/>
      <c r="DCQ25"/>
      <c r="DCR25"/>
      <c r="DCS25"/>
      <c r="DCT25"/>
      <c r="DCU25"/>
      <c r="DCV25"/>
      <c r="DCW25"/>
      <c r="DCX25"/>
      <c r="DCY25"/>
      <c r="DCZ25"/>
      <c r="DDA25"/>
      <c r="DDB25"/>
      <c r="DDC25"/>
      <c r="DDD25"/>
      <c r="DDE25"/>
      <c r="DDF25"/>
      <c r="DDG25"/>
      <c r="DDH25"/>
      <c r="DDI25"/>
      <c r="DDJ25"/>
      <c r="DDK25"/>
      <c r="DDL25"/>
      <c r="DDM25"/>
      <c r="DDN25"/>
      <c r="DDO25"/>
      <c r="DDP25"/>
      <c r="DDQ25"/>
      <c r="DDR25"/>
      <c r="DDS25"/>
      <c r="DDT25"/>
      <c r="DDU25"/>
      <c r="DDV25"/>
      <c r="DDW25"/>
      <c r="DDX25"/>
      <c r="DDY25"/>
      <c r="DDZ25"/>
      <c r="DEA25"/>
      <c r="DEB25"/>
      <c r="DEC25"/>
      <c r="DED25"/>
      <c r="DEE25"/>
      <c r="DEF25"/>
      <c r="DEG25"/>
      <c r="DEH25"/>
      <c r="DEI25"/>
      <c r="DEJ25"/>
      <c r="DEK25"/>
      <c r="DEL25"/>
      <c r="DEM25"/>
      <c r="DEN25"/>
      <c r="DEO25"/>
      <c r="DEP25"/>
      <c r="DEQ25"/>
      <c r="DER25"/>
      <c r="DES25"/>
      <c r="DET25"/>
      <c r="DEU25"/>
      <c r="DEV25"/>
      <c r="DEW25"/>
      <c r="DEX25"/>
      <c r="DEY25"/>
      <c r="DEZ25"/>
      <c r="DFA25"/>
      <c r="DFB25"/>
      <c r="DFC25"/>
      <c r="DFD25"/>
      <c r="DFE25"/>
      <c r="DFF25"/>
      <c r="DFG25"/>
      <c r="DFH25"/>
      <c r="DFI25"/>
      <c r="DFJ25"/>
      <c r="DFK25"/>
      <c r="DFL25"/>
      <c r="DFM25"/>
      <c r="DFN25"/>
      <c r="DFO25"/>
      <c r="DFP25"/>
      <c r="DFQ25"/>
      <c r="DFR25"/>
      <c r="DFS25"/>
      <c r="DFT25"/>
      <c r="DFU25"/>
      <c r="DFV25"/>
      <c r="DFW25"/>
      <c r="DFX25"/>
      <c r="DFY25"/>
      <c r="DFZ25"/>
      <c r="DGA25"/>
      <c r="DGB25"/>
      <c r="DGC25"/>
      <c r="DGD25"/>
      <c r="DGE25"/>
      <c r="DGF25"/>
      <c r="DGG25"/>
      <c r="DGH25"/>
      <c r="DGI25"/>
      <c r="DGJ25"/>
      <c r="DGK25"/>
      <c r="DGL25"/>
      <c r="DGM25"/>
      <c r="DGN25"/>
      <c r="DGO25"/>
      <c r="DGP25"/>
      <c r="DGQ25"/>
      <c r="DGR25"/>
      <c r="DGS25"/>
      <c r="DGT25"/>
      <c r="DGU25"/>
      <c r="DGV25"/>
      <c r="DGW25"/>
      <c r="DGX25"/>
      <c r="DGY25"/>
      <c r="DGZ25"/>
      <c r="DHA25"/>
      <c r="DHB25"/>
      <c r="DHC25"/>
      <c r="DHD25"/>
      <c r="DHE25"/>
      <c r="DHF25"/>
      <c r="DHG25"/>
      <c r="DHH25"/>
      <c r="DHI25"/>
      <c r="DHJ25"/>
      <c r="DHK25"/>
      <c r="DHL25"/>
      <c r="DHM25"/>
      <c r="DHN25"/>
      <c r="DHO25"/>
      <c r="DHP25"/>
      <c r="DHQ25"/>
      <c r="DHR25"/>
      <c r="DHS25"/>
      <c r="DHT25"/>
      <c r="DHU25"/>
      <c r="DHV25"/>
      <c r="DHW25"/>
      <c r="DHX25"/>
      <c r="DHY25"/>
      <c r="DHZ25"/>
      <c r="DIA25"/>
      <c r="DIB25"/>
      <c r="DIC25"/>
      <c r="DID25"/>
      <c r="DIE25"/>
      <c r="DIF25"/>
      <c r="DIG25"/>
      <c r="DIH25"/>
      <c r="DII25"/>
      <c r="DIJ25"/>
      <c r="DIK25"/>
      <c r="DIL25"/>
      <c r="DIM25"/>
      <c r="DIN25"/>
      <c r="DIO25"/>
      <c r="DIP25"/>
      <c r="DIQ25"/>
      <c r="DIR25"/>
      <c r="DIS25"/>
      <c r="DIT25"/>
      <c r="DIU25"/>
      <c r="DIV25"/>
      <c r="DIW25"/>
      <c r="DIX25"/>
      <c r="DIY25"/>
      <c r="DIZ25"/>
      <c r="DJA25"/>
      <c r="DJB25"/>
      <c r="DJC25"/>
      <c r="DJD25"/>
      <c r="DJE25"/>
      <c r="DJF25"/>
      <c r="DJG25"/>
      <c r="DJH25"/>
      <c r="DJI25"/>
      <c r="DJJ25"/>
      <c r="DJK25"/>
      <c r="DJL25"/>
      <c r="DJM25"/>
      <c r="DJN25"/>
      <c r="DJO25"/>
      <c r="DJP25"/>
      <c r="DJQ25"/>
      <c r="DJR25"/>
      <c r="DJS25"/>
      <c r="DJT25"/>
      <c r="DJU25"/>
      <c r="DJV25"/>
      <c r="DJW25"/>
      <c r="DJX25"/>
      <c r="DJY25"/>
      <c r="DJZ25"/>
      <c r="DKA25"/>
      <c r="DKB25"/>
      <c r="DKC25"/>
      <c r="DKD25"/>
      <c r="DKE25"/>
      <c r="DKF25"/>
      <c r="DKG25"/>
      <c r="DKH25"/>
      <c r="DKI25"/>
      <c r="DKJ25"/>
      <c r="DKK25"/>
      <c r="DKL25"/>
      <c r="DKM25"/>
      <c r="DKN25"/>
      <c r="DKO25"/>
      <c r="DKP25"/>
      <c r="DKQ25"/>
      <c r="DKR25"/>
      <c r="DKS25"/>
      <c r="DKT25"/>
      <c r="DKU25"/>
      <c r="DKV25"/>
      <c r="DKW25"/>
      <c r="DKX25"/>
      <c r="DKY25"/>
      <c r="DKZ25"/>
      <c r="DLA25"/>
      <c r="DLB25"/>
      <c r="DLC25"/>
      <c r="DLD25"/>
      <c r="DLE25"/>
      <c r="DLF25"/>
      <c r="DLG25"/>
      <c r="DLH25"/>
      <c r="DLI25"/>
      <c r="DLJ25"/>
      <c r="DLK25"/>
      <c r="DLL25"/>
      <c r="DLM25"/>
      <c r="DLN25"/>
      <c r="DLO25"/>
      <c r="DLP25"/>
      <c r="DLQ25"/>
      <c r="DLR25"/>
      <c r="DLS25"/>
      <c r="DLT25"/>
      <c r="DLU25"/>
      <c r="DLV25"/>
      <c r="DLW25"/>
      <c r="DLX25"/>
      <c r="DLY25"/>
      <c r="DLZ25"/>
      <c r="DMA25"/>
      <c r="DMB25"/>
      <c r="DMC25"/>
      <c r="DMD25"/>
      <c r="DME25"/>
      <c r="DMF25"/>
      <c r="DMG25"/>
      <c r="DMH25"/>
      <c r="DMI25"/>
      <c r="DMJ25"/>
      <c r="DMK25"/>
      <c r="DML25"/>
      <c r="DMM25"/>
      <c r="DMN25"/>
      <c r="DMO25"/>
      <c r="DMP25"/>
      <c r="DMQ25"/>
      <c r="DMR25"/>
      <c r="DMS25"/>
      <c r="DMT25"/>
      <c r="DMU25"/>
      <c r="DMV25"/>
      <c r="DMW25"/>
      <c r="DMX25"/>
      <c r="DMY25"/>
      <c r="DMZ25"/>
      <c r="DNA25"/>
      <c r="DNB25"/>
      <c r="DNC25"/>
      <c r="DND25"/>
      <c r="DNE25"/>
      <c r="DNF25"/>
      <c r="DNG25"/>
      <c r="DNH25"/>
      <c r="DNI25"/>
      <c r="DNJ25"/>
      <c r="DNK25"/>
      <c r="DNL25"/>
      <c r="DNM25"/>
      <c r="DNN25"/>
      <c r="DNO25"/>
      <c r="DNP25"/>
      <c r="DNQ25"/>
      <c r="DNR25"/>
      <c r="DNS25"/>
      <c r="DNT25"/>
      <c r="DNU25"/>
      <c r="DNV25"/>
      <c r="DNW25"/>
      <c r="DNX25"/>
      <c r="DNY25"/>
      <c r="DNZ25"/>
      <c r="DOA25"/>
      <c r="DOB25"/>
      <c r="DOC25"/>
      <c r="DOD25"/>
      <c r="DOE25"/>
      <c r="DOF25"/>
      <c r="DOG25"/>
      <c r="DOH25"/>
      <c r="DOI25"/>
      <c r="DOJ25"/>
      <c r="DOK25"/>
      <c r="DOL25"/>
      <c r="DOM25"/>
      <c r="DON25"/>
      <c r="DOO25"/>
      <c r="DOP25"/>
      <c r="DOQ25"/>
      <c r="DOR25"/>
      <c r="DOS25"/>
      <c r="DOT25"/>
      <c r="DOU25"/>
      <c r="DOV25"/>
      <c r="DOW25"/>
      <c r="DOX25"/>
      <c r="DOY25"/>
      <c r="DOZ25"/>
      <c r="DPA25"/>
      <c r="DPB25"/>
      <c r="DPC25"/>
      <c r="DPD25"/>
      <c r="DPE25"/>
      <c r="DPF25"/>
      <c r="DPG25"/>
      <c r="DPH25"/>
      <c r="DPI25"/>
      <c r="DPJ25"/>
      <c r="DPK25"/>
      <c r="DPL25"/>
      <c r="DPM25"/>
      <c r="DPN25"/>
      <c r="DPO25"/>
      <c r="DPP25"/>
      <c r="DPQ25"/>
      <c r="DPR25"/>
      <c r="DPS25"/>
      <c r="DPT25"/>
      <c r="DPU25"/>
      <c r="DPV25"/>
      <c r="DPW25"/>
      <c r="DPX25"/>
      <c r="DPY25"/>
      <c r="DPZ25"/>
      <c r="DQA25"/>
      <c r="DQB25"/>
      <c r="DQC25"/>
      <c r="DQD25"/>
      <c r="DQE25"/>
      <c r="DQF25"/>
      <c r="DQG25"/>
      <c r="DQH25"/>
      <c r="DQI25"/>
      <c r="DQJ25"/>
      <c r="DQK25"/>
      <c r="DQL25"/>
      <c r="DQM25"/>
      <c r="DQN25"/>
      <c r="DQO25"/>
      <c r="DQP25"/>
      <c r="DQQ25"/>
      <c r="DQR25"/>
      <c r="DQS25"/>
      <c r="DQT25"/>
      <c r="DQU25"/>
      <c r="DQV25"/>
      <c r="DQW25"/>
      <c r="DQX25"/>
      <c r="DQY25"/>
      <c r="DQZ25"/>
      <c r="DRA25"/>
      <c r="DRB25"/>
      <c r="DRC25"/>
      <c r="DRD25"/>
      <c r="DRE25"/>
      <c r="DRF25"/>
      <c r="DRG25"/>
      <c r="DRH25"/>
      <c r="DRI25"/>
      <c r="DRJ25"/>
      <c r="DRK25"/>
      <c r="DRL25"/>
      <c r="DRM25"/>
      <c r="DRN25"/>
      <c r="DRO25"/>
      <c r="DRP25"/>
      <c r="DRQ25"/>
      <c r="DRR25"/>
      <c r="DRS25"/>
      <c r="DRT25"/>
      <c r="DRU25"/>
      <c r="DRV25"/>
      <c r="DRW25"/>
      <c r="DRX25"/>
      <c r="DRY25"/>
      <c r="DRZ25"/>
      <c r="DSA25"/>
      <c r="DSB25"/>
      <c r="DSC25"/>
      <c r="DSD25"/>
      <c r="DSE25"/>
      <c r="DSF25"/>
      <c r="DSG25"/>
      <c r="DSH25"/>
      <c r="DSI25"/>
      <c r="DSJ25"/>
      <c r="DSK25"/>
      <c r="DSL25"/>
      <c r="DSM25"/>
      <c r="DSN25"/>
      <c r="DSO25"/>
      <c r="DSP25"/>
      <c r="DSQ25"/>
      <c r="DSR25"/>
      <c r="DSS25"/>
      <c r="DST25"/>
      <c r="DSU25"/>
      <c r="DSV25"/>
      <c r="DSW25"/>
      <c r="DSX25"/>
      <c r="DSY25"/>
      <c r="DSZ25"/>
      <c r="DTA25"/>
      <c r="DTB25"/>
      <c r="DTC25"/>
      <c r="DTD25"/>
      <c r="DTE25"/>
      <c r="DTF25"/>
      <c r="DTG25"/>
      <c r="DTH25"/>
      <c r="DTI25"/>
      <c r="DTJ25"/>
      <c r="DTK25"/>
      <c r="DTL25"/>
      <c r="DTM25"/>
      <c r="DTN25"/>
      <c r="DTO25"/>
      <c r="DTP25"/>
      <c r="DTQ25"/>
      <c r="DTR25"/>
      <c r="DTS25"/>
      <c r="DTT25"/>
      <c r="DTU25"/>
      <c r="DTV25"/>
      <c r="DTW25"/>
      <c r="DTX25"/>
      <c r="DTY25"/>
      <c r="DTZ25"/>
      <c r="DUA25"/>
      <c r="DUB25"/>
      <c r="DUC25"/>
      <c r="DUD25"/>
      <c r="DUE25"/>
      <c r="DUF25"/>
      <c r="DUG25"/>
      <c r="DUH25"/>
      <c r="DUI25"/>
      <c r="DUJ25"/>
      <c r="DUK25"/>
      <c r="DUL25"/>
      <c r="DUM25"/>
      <c r="DUN25"/>
      <c r="DUO25"/>
      <c r="DUP25"/>
      <c r="DUQ25"/>
      <c r="DUR25"/>
      <c r="DUS25"/>
      <c r="DUT25"/>
      <c r="DUU25"/>
      <c r="DUV25"/>
      <c r="DUW25"/>
      <c r="DUX25"/>
      <c r="DUY25"/>
      <c r="DUZ25"/>
      <c r="DVA25"/>
      <c r="DVB25"/>
      <c r="DVC25"/>
      <c r="DVD25"/>
      <c r="DVE25"/>
      <c r="DVF25"/>
      <c r="DVG25"/>
      <c r="DVH25"/>
      <c r="DVI25"/>
      <c r="DVJ25"/>
      <c r="DVK25"/>
      <c r="DVL25"/>
      <c r="DVM25"/>
      <c r="DVN25"/>
      <c r="DVO25"/>
      <c r="DVP25"/>
      <c r="DVQ25"/>
      <c r="DVR25"/>
      <c r="DVS25"/>
      <c r="DVT25"/>
      <c r="DVU25"/>
      <c r="DVV25"/>
      <c r="DVW25"/>
      <c r="DVX25"/>
      <c r="DVY25"/>
      <c r="DVZ25"/>
      <c r="DWA25"/>
      <c r="DWB25"/>
      <c r="DWC25"/>
      <c r="DWD25"/>
      <c r="DWE25"/>
      <c r="DWF25"/>
      <c r="DWG25"/>
      <c r="DWH25"/>
      <c r="DWI25"/>
      <c r="DWJ25"/>
      <c r="DWK25"/>
      <c r="DWL25"/>
      <c r="DWM25"/>
      <c r="DWN25"/>
      <c r="DWO25"/>
      <c r="DWP25"/>
      <c r="DWQ25"/>
      <c r="DWR25"/>
      <c r="DWS25"/>
      <c r="DWT25"/>
      <c r="DWU25"/>
      <c r="DWV25"/>
      <c r="DWW25"/>
      <c r="DWX25"/>
      <c r="DWY25"/>
      <c r="DWZ25"/>
      <c r="DXA25"/>
      <c r="DXB25"/>
      <c r="DXC25"/>
      <c r="DXD25"/>
      <c r="DXE25"/>
      <c r="DXF25"/>
      <c r="DXG25"/>
      <c r="DXH25"/>
      <c r="DXI25"/>
      <c r="DXJ25"/>
      <c r="DXK25"/>
      <c r="DXL25"/>
      <c r="DXM25"/>
      <c r="DXN25"/>
      <c r="DXO25"/>
      <c r="DXP25"/>
      <c r="DXQ25"/>
      <c r="DXR25"/>
      <c r="DXS25"/>
      <c r="DXT25"/>
      <c r="DXU25"/>
      <c r="DXV25"/>
      <c r="DXW25"/>
      <c r="DXX25"/>
      <c r="DXY25"/>
      <c r="DXZ25"/>
      <c r="DYA25"/>
      <c r="DYB25"/>
      <c r="DYC25"/>
      <c r="DYD25"/>
      <c r="DYE25"/>
      <c r="DYF25"/>
      <c r="DYG25"/>
      <c r="DYH25"/>
      <c r="DYI25"/>
      <c r="DYJ25"/>
      <c r="DYK25"/>
      <c r="DYL25"/>
      <c r="DYM25"/>
      <c r="DYN25"/>
      <c r="DYO25"/>
      <c r="DYP25"/>
      <c r="DYQ25"/>
      <c r="DYR25"/>
      <c r="DYS25"/>
      <c r="DYT25"/>
      <c r="DYU25"/>
      <c r="DYV25"/>
      <c r="DYW25"/>
      <c r="DYX25"/>
      <c r="DYY25"/>
      <c r="DYZ25"/>
      <c r="DZA25"/>
      <c r="DZB25"/>
      <c r="DZC25"/>
      <c r="DZD25"/>
      <c r="DZE25"/>
      <c r="DZF25"/>
      <c r="DZG25"/>
      <c r="DZH25"/>
      <c r="DZI25"/>
      <c r="DZJ25"/>
      <c r="DZK25"/>
      <c r="DZL25"/>
      <c r="DZM25"/>
      <c r="DZN25"/>
      <c r="DZO25"/>
      <c r="DZP25"/>
      <c r="DZQ25"/>
      <c r="DZR25"/>
      <c r="DZS25"/>
      <c r="DZT25"/>
      <c r="DZU25"/>
      <c r="DZV25"/>
      <c r="DZW25"/>
      <c r="DZX25"/>
      <c r="DZY25"/>
      <c r="DZZ25"/>
      <c r="EAA25"/>
      <c r="EAB25"/>
      <c r="EAC25"/>
      <c r="EAD25"/>
      <c r="EAE25"/>
      <c r="EAF25"/>
      <c r="EAG25"/>
      <c r="EAH25"/>
      <c r="EAI25"/>
      <c r="EAJ25"/>
      <c r="EAK25"/>
      <c r="EAL25"/>
      <c r="EAM25"/>
      <c r="EAN25"/>
      <c r="EAO25"/>
      <c r="EAP25"/>
      <c r="EAQ25"/>
      <c r="EAR25"/>
      <c r="EAS25"/>
      <c r="EAT25"/>
      <c r="EAU25"/>
      <c r="EAV25"/>
      <c r="EAW25"/>
      <c r="EAX25"/>
      <c r="EAY25"/>
      <c r="EAZ25"/>
      <c r="EBA25"/>
      <c r="EBB25"/>
      <c r="EBC25"/>
      <c r="EBD25"/>
      <c r="EBE25"/>
      <c r="EBF25"/>
      <c r="EBG25"/>
      <c r="EBH25"/>
      <c r="EBI25"/>
      <c r="EBJ25"/>
      <c r="EBK25"/>
      <c r="EBL25"/>
      <c r="EBM25"/>
      <c r="EBN25"/>
      <c r="EBO25"/>
      <c r="EBP25"/>
      <c r="EBQ25"/>
      <c r="EBR25"/>
      <c r="EBS25"/>
      <c r="EBT25"/>
      <c r="EBU25"/>
      <c r="EBV25"/>
      <c r="EBW25"/>
      <c r="EBX25"/>
      <c r="EBY25"/>
      <c r="EBZ25"/>
      <c r="ECA25"/>
      <c r="ECB25"/>
      <c r="ECC25"/>
      <c r="ECD25"/>
      <c r="ECE25"/>
      <c r="ECF25"/>
      <c r="ECG25"/>
      <c r="ECH25"/>
      <c r="ECI25"/>
      <c r="ECJ25"/>
      <c r="ECK25"/>
      <c r="ECL25"/>
      <c r="ECM25"/>
      <c r="ECN25"/>
      <c r="ECO25"/>
      <c r="ECP25"/>
      <c r="ECQ25"/>
      <c r="ECR25"/>
      <c r="ECS25"/>
      <c r="ECT25"/>
      <c r="ECU25"/>
      <c r="ECV25"/>
      <c r="ECW25"/>
      <c r="ECX25"/>
      <c r="ECY25"/>
      <c r="ECZ25"/>
      <c r="EDA25"/>
      <c r="EDB25"/>
      <c r="EDC25"/>
      <c r="EDD25"/>
      <c r="EDE25"/>
      <c r="EDF25"/>
      <c r="EDG25"/>
      <c r="EDH25"/>
      <c r="EDI25"/>
      <c r="EDJ25"/>
      <c r="EDK25"/>
      <c r="EDL25"/>
      <c r="EDM25"/>
      <c r="EDN25"/>
      <c r="EDO25"/>
      <c r="EDP25"/>
      <c r="EDQ25"/>
      <c r="EDR25"/>
      <c r="EDS25"/>
      <c r="EDT25"/>
      <c r="EDU25"/>
      <c r="EDV25"/>
      <c r="EDW25"/>
      <c r="EDX25"/>
      <c r="EDY25"/>
      <c r="EDZ25"/>
      <c r="EEA25"/>
      <c r="EEB25"/>
      <c r="EEC25"/>
      <c r="EED25"/>
      <c r="EEE25"/>
      <c r="EEF25"/>
      <c r="EEG25"/>
      <c r="EEH25"/>
      <c r="EEI25"/>
      <c r="EEJ25"/>
      <c r="EEK25"/>
      <c r="EEL25"/>
      <c r="EEM25"/>
      <c r="EEN25"/>
      <c r="EEO25"/>
      <c r="EEP25"/>
      <c r="EEQ25"/>
      <c r="EER25"/>
      <c r="EES25"/>
      <c r="EET25"/>
      <c r="EEU25"/>
      <c r="EEV25"/>
      <c r="EEW25"/>
      <c r="EEX25"/>
      <c r="EEY25"/>
      <c r="EEZ25"/>
      <c r="EFA25"/>
      <c r="EFB25"/>
      <c r="EFC25"/>
      <c r="EFD25"/>
      <c r="EFE25"/>
      <c r="EFF25"/>
      <c r="EFG25"/>
      <c r="EFH25"/>
      <c r="EFI25"/>
      <c r="EFJ25"/>
      <c r="EFK25"/>
      <c r="EFL25"/>
      <c r="EFM25"/>
      <c r="EFN25"/>
      <c r="EFO25"/>
      <c r="EFP25"/>
      <c r="EFQ25"/>
      <c r="EFR25"/>
      <c r="EFS25"/>
      <c r="EFT25"/>
      <c r="EFU25"/>
      <c r="EFV25"/>
      <c r="EFW25"/>
      <c r="EFX25"/>
      <c r="EFY25"/>
      <c r="EFZ25"/>
      <c r="EGA25"/>
      <c r="EGB25"/>
      <c r="EGC25"/>
      <c r="EGD25"/>
      <c r="EGE25"/>
      <c r="EGF25"/>
      <c r="EGG25"/>
      <c r="EGH25"/>
      <c r="EGI25"/>
      <c r="EGJ25"/>
      <c r="EGK25"/>
      <c r="EGL25"/>
      <c r="EGM25"/>
      <c r="EGN25"/>
      <c r="EGO25"/>
      <c r="EGP25"/>
      <c r="EGQ25"/>
      <c r="EGR25"/>
      <c r="EGS25"/>
      <c r="EGT25"/>
      <c r="EGU25"/>
      <c r="EGV25"/>
      <c r="EGW25"/>
      <c r="EGX25"/>
      <c r="EGY25"/>
      <c r="EGZ25"/>
      <c r="EHA25"/>
      <c r="EHB25"/>
      <c r="EHC25"/>
      <c r="EHD25"/>
      <c r="EHE25"/>
      <c r="EHF25"/>
      <c r="EHG25"/>
      <c r="EHH25"/>
      <c r="EHI25"/>
      <c r="EHJ25"/>
      <c r="EHK25"/>
      <c r="EHL25"/>
      <c r="EHM25"/>
      <c r="EHN25"/>
      <c r="EHO25"/>
      <c r="EHP25"/>
      <c r="EHQ25"/>
      <c r="EHR25"/>
      <c r="EHS25"/>
      <c r="EHT25"/>
      <c r="EHU25"/>
      <c r="EHV25"/>
      <c r="EHW25"/>
      <c r="EHX25"/>
      <c r="EHY25"/>
      <c r="EHZ25"/>
      <c r="EIA25"/>
      <c r="EIB25"/>
      <c r="EIC25"/>
      <c r="EID25"/>
      <c r="EIE25"/>
      <c r="EIF25"/>
      <c r="EIG25"/>
      <c r="EIH25"/>
      <c r="EII25"/>
      <c r="EIJ25"/>
      <c r="EIK25"/>
      <c r="EIL25"/>
      <c r="EIM25"/>
      <c r="EIN25"/>
      <c r="EIO25"/>
      <c r="EIP25"/>
      <c r="EIQ25"/>
      <c r="EIR25"/>
      <c r="EIS25"/>
      <c r="EIT25"/>
      <c r="EIU25"/>
      <c r="EIV25"/>
      <c r="EIW25"/>
      <c r="EIX25"/>
      <c r="EIY25"/>
      <c r="EIZ25"/>
      <c r="EJA25"/>
      <c r="EJB25"/>
      <c r="EJC25"/>
      <c r="EJD25"/>
      <c r="EJE25"/>
      <c r="EJF25"/>
      <c r="EJG25"/>
      <c r="EJH25"/>
      <c r="EJI25"/>
      <c r="EJJ25"/>
      <c r="EJK25"/>
      <c r="EJL25"/>
      <c r="EJM25"/>
      <c r="EJN25"/>
      <c r="EJO25"/>
      <c r="EJP25"/>
      <c r="EJQ25"/>
      <c r="EJR25"/>
      <c r="EJS25"/>
      <c r="EJT25"/>
      <c r="EJU25"/>
      <c r="EJV25"/>
      <c r="EJW25"/>
      <c r="EJX25"/>
      <c r="EJY25"/>
      <c r="EJZ25"/>
      <c r="EKA25"/>
      <c r="EKB25"/>
      <c r="EKC25"/>
      <c r="EKD25"/>
      <c r="EKE25"/>
      <c r="EKF25"/>
      <c r="EKG25"/>
      <c r="EKH25"/>
      <c r="EKI25"/>
      <c r="EKJ25"/>
      <c r="EKK25"/>
      <c r="EKL25"/>
      <c r="EKM25"/>
      <c r="EKN25"/>
      <c r="EKO25"/>
      <c r="EKP25"/>
      <c r="EKQ25"/>
      <c r="EKR25"/>
      <c r="EKS25"/>
      <c r="EKT25"/>
      <c r="EKU25"/>
      <c r="EKV25"/>
      <c r="EKW25"/>
      <c r="EKX25"/>
      <c r="EKY25"/>
      <c r="EKZ25"/>
      <c r="ELA25"/>
      <c r="ELB25"/>
      <c r="ELC25"/>
      <c r="ELD25"/>
      <c r="ELE25"/>
      <c r="ELF25"/>
      <c r="ELG25"/>
      <c r="ELH25"/>
      <c r="ELI25"/>
      <c r="ELJ25"/>
      <c r="ELK25"/>
      <c r="ELL25"/>
      <c r="ELM25"/>
      <c r="ELN25"/>
      <c r="ELO25"/>
      <c r="ELP25"/>
      <c r="ELQ25"/>
      <c r="ELR25"/>
      <c r="ELS25"/>
      <c r="ELT25"/>
      <c r="ELU25"/>
      <c r="ELV25"/>
      <c r="ELW25"/>
      <c r="ELX25"/>
      <c r="ELY25"/>
      <c r="ELZ25"/>
      <c r="EMA25"/>
      <c r="EMB25"/>
      <c r="EMC25"/>
      <c r="EMD25"/>
      <c r="EME25"/>
      <c r="EMF25"/>
      <c r="EMG25"/>
      <c r="EMH25"/>
      <c r="EMI25"/>
      <c r="EMJ25"/>
      <c r="EMK25"/>
      <c r="EML25"/>
      <c r="EMM25"/>
      <c r="EMN25"/>
      <c r="EMO25"/>
      <c r="EMP25"/>
      <c r="EMQ25"/>
      <c r="EMR25"/>
      <c r="EMS25"/>
      <c r="EMT25"/>
      <c r="EMU25"/>
      <c r="EMV25"/>
      <c r="EMW25"/>
      <c r="EMX25"/>
      <c r="EMY25"/>
      <c r="EMZ25"/>
      <c r="ENA25"/>
      <c r="ENB25"/>
      <c r="ENC25"/>
      <c r="END25"/>
      <c r="ENE25"/>
      <c r="ENF25"/>
      <c r="ENG25"/>
      <c r="ENH25"/>
      <c r="ENI25"/>
      <c r="ENJ25"/>
      <c r="ENK25"/>
      <c r="ENL25"/>
      <c r="ENM25"/>
      <c r="ENN25"/>
      <c r="ENO25"/>
      <c r="ENP25"/>
      <c r="ENQ25"/>
      <c r="ENR25"/>
      <c r="ENS25"/>
      <c r="ENT25"/>
      <c r="ENU25"/>
      <c r="ENV25"/>
      <c r="ENW25"/>
      <c r="ENX25"/>
      <c r="ENY25"/>
      <c r="ENZ25"/>
      <c r="EOA25"/>
      <c r="EOB25"/>
      <c r="EOC25"/>
      <c r="EOD25"/>
      <c r="EOE25"/>
      <c r="EOF25"/>
      <c r="EOG25"/>
      <c r="EOH25"/>
      <c r="EOI25"/>
      <c r="EOJ25"/>
      <c r="EOK25"/>
      <c r="EOL25"/>
      <c r="EOM25"/>
      <c r="EON25"/>
      <c r="EOO25"/>
      <c r="EOP25"/>
      <c r="EOQ25"/>
      <c r="EOR25"/>
      <c r="EOS25"/>
      <c r="EOT25"/>
      <c r="EOU25"/>
      <c r="EOV25"/>
      <c r="EOW25"/>
      <c r="EOX25"/>
      <c r="EOY25"/>
      <c r="EOZ25"/>
      <c r="EPA25"/>
      <c r="EPB25"/>
      <c r="EPC25"/>
      <c r="EPD25"/>
      <c r="EPE25"/>
      <c r="EPF25"/>
      <c r="EPG25"/>
      <c r="EPH25"/>
      <c r="EPI25"/>
      <c r="EPJ25"/>
      <c r="EPK25"/>
      <c r="EPL25"/>
      <c r="EPM25"/>
      <c r="EPN25"/>
      <c r="EPO25"/>
      <c r="EPP25"/>
      <c r="EPQ25"/>
      <c r="EPR25"/>
      <c r="EPS25"/>
      <c r="EPT25"/>
      <c r="EPU25"/>
      <c r="EPV25"/>
      <c r="EPW25"/>
      <c r="EPX25"/>
      <c r="EPY25"/>
      <c r="EPZ25"/>
      <c r="EQA25"/>
      <c r="EQB25"/>
      <c r="EQC25"/>
      <c r="EQD25"/>
      <c r="EQE25"/>
      <c r="EQF25"/>
      <c r="EQG25"/>
      <c r="EQH25"/>
      <c r="EQI25"/>
      <c r="EQJ25"/>
      <c r="EQK25"/>
      <c r="EQL25"/>
      <c r="EQM25"/>
      <c r="EQN25"/>
      <c r="EQO25"/>
      <c r="EQP25"/>
      <c r="EQQ25"/>
      <c r="EQR25"/>
      <c r="EQS25"/>
      <c r="EQT25"/>
      <c r="EQU25"/>
      <c r="EQV25"/>
      <c r="EQW25"/>
      <c r="EQX25"/>
      <c r="EQY25"/>
      <c r="EQZ25"/>
      <c r="ERA25"/>
      <c r="ERB25"/>
      <c r="ERC25"/>
      <c r="ERD25"/>
      <c r="ERE25"/>
      <c r="ERF25"/>
      <c r="ERG25"/>
      <c r="ERH25"/>
      <c r="ERI25"/>
      <c r="ERJ25"/>
      <c r="ERK25"/>
      <c r="ERL25"/>
      <c r="ERM25"/>
      <c r="ERN25"/>
      <c r="ERO25"/>
      <c r="ERP25"/>
      <c r="ERQ25"/>
      <c r="ERR25"/>
      <c r="ERS25"/>
      <c r="ERT25"/>
      <c r="ERU25"/>
      <c r="ERV25"/>
      <c r="ERW25"/>
      <c r="ERX25"/>
      <c r="ERY25"/>
      <c r="ERZ25"/>
      <c r="ESA25"/>
      <c r="ESB25"/>
      <c r="ESC25"/>
      <c r="ESD25"/>
      <c r="ESE25"/>
      <c r="ESF25"/>
      <c r="ESG25"/>
      <c r="ESH25"/>
      <c r="ESI25"/>
      <c r="ESJ25"/>
      <c r="ESK25"/>
      <c r="ESL25"/>
      <c r="ESM25"/>
      <c r="ESN25"/>
      <c r="ESO25"/>
      <c r="ESP25"/>
      <c r="ESQ25"/>
      <c r="ESR25"/>
      <c r="ESS25"/>
      <c r="EST25"/>
      <c r="ESU25"/>
      <c r="ESV25"/>
      <c r="ESW25"/>
      <c r="ESX25"/>
      <c r="ESY25"/>
      <c r="ESZ25"/>
      <c r="ETA25"/>
      <c r="ETB25"/>
      <c r="ETC25"/>
      <c r="ETD25"/>
      <c r="ETE25"/>
      <c r="ETF25"/>
      <c r="ETG25"/>
      <c r="ETH25"/>
      <c r="ETI25"/>
      <c r="ETJ25"/>
      <c r="ETK25"/>
      <c r="ETL25"/>
      <c r="ETM25"/>
      <c r="ETN25"/>
      <c r="ETO25"/>
      <c r="ETP25"/>
      <c r="ETQ25"/>
      <c r="ETR25"/>
      <c r="ETS25"/>
      <c r="ETT25"/>
      <c r="ETU25"/>
      <c r="ETV25"/>
      <c r="ETW25"/>
      <c r="ETX25"/>
      <c r="ETY25"/>
      <c r="ETZ25"/>
      <c r="EUA25"/>
      <c r="EUB25"/>
      <c r="EUC25"/>
      <c r="EUD25"/>
      <c r="EUE25"/>
      <c r="EUF25"/>
      <c r="EUG25"/>
      <c r="EUH25"/>
      <c r="EUI25"/>
      <c r="EUJ25"/>
      <c r="EUK25"/>
      <c r="EUL25"/>
      <c r="EUM25"/>
      <c r="EUN25"/>
      <c r="EUO25"/>
      <c r="EUP25"/>
      <c r="EUQ25"/>
      <c r="EUR25"/>
      <c r="EUS25"/>
      <c r="EUT25"/>
      <c r="EUU25"/>
      <c r="EUV25"/>
      <c r="EUW25"/>
      <c r="EUX25"/>
      <c r="EUY25"/>
      <c r="EUZ25"/>
      <c r="EVA25"/>
      <c r="EVB25"/>
      <c r="EVC25"/>
      <c r="EVD25"/>
      <c r="EVE25"/>
      <c r="EVF25"/>
      <c r="EVG25"/>
      <c r="EVH25"/>
      <c r="EVI25"/>
      <c r="EVJ25"/>
      <c r="EVK25"/>
      <c r="EVL25"/>
      <c r="EVM25"/>
      <c r="EVN25"/>
      <c r="EVO25"/>
      <c r="EVP25"/>
      <c r="EVQ25"/>
      <c r="EVR25"/>
      <c r="EVS25"/>
      <c r="EVT25"/>
      <c r="EVU25"/>
      <c r="EVV25"/>
      <c r="EVW25"/>
      <c r="EVX25"/>
      <c r="EVY25"/>
      <c r="EVZ25"/>
      <c r="EWA25"/>
      <c r="EWB25"/>
      <c r="EWC25"/>
      <c r="EWD25"/>
      <c r="EWE25"/>
      <c r="EWF25"/>
      <c r="EWG25"/>
      <c r="EWH25"/>
      <c r="EWI25"/>
      <c r="EWJ25"/>
      <c r="EWK25"/>
      <c r="EWL25"/>
      <c r="EWM25"/>
      <c r="EWN25"/>
      <c r="EWO25"/>
      <c r="EWP25"/>
      <c r="EWQ25"/>
      <c r="EWR25"/>
      <c r="EWS25"/>
      <c r="EWT25"/>
      <c r="EWU25"/>
      <c r="EWV25"/>
      <c r="EWW25"/>
      <c r="EWX25"/>
      <c r="EWY25"/>
      <c r="EWZ25"/>
      <c r="EXA25"/>
      <c r="EXB25"/>
      <c r="EXC25"/>
      <c r="EXD25"/>
      <c r="EXE25"/>
      <c r="EXF25"/>
      <c r="EXG25"/>
      <c r="EXH25"/>
      <c r="EXI25"/>
      <c r="EXJ25"/>
      <c r="EXK25"/>
      <c r="EXL25"/>
      <c r="EXM25"/>
      <c r="EXN25"/>
      <c r="EXO25"/>
      <c r="EXP25"/>
      <c r="EXQ25"/>
      <c r="EXR25"/>
      <c r="EXS25"/>
      <c r="EXT25"/>
      <c r="EXU25"/>
      <c r="EXV25"/>
      <c r="EXW25"/>
      <c r="EXX25"/>
      <c r="EXY25"/>
      <c r="EXZ25"/>
      <c r="EYA25"/>
      <c r="EYB25"/>
      <c r="EYC25"/>
      <c r="EYD25"/>
      <c r="EYE25"/>
      <c r="EYF25"/>
      <c r="EYG25"/>
      <c r="EYH25"/>
      <c r="EYI25"/>
      <c r="EYJ25"/>
      <c r="EYK25"/>
      <c r="EYL25"/>
      <c r="EYM25"/>
      <c r="EYN25"/>
      <c r="EYO25"/>
      <c r="EYP25"/>
      <c r="EYQ25"/>
      <c r="EYR25"/>
      <c r="EYS25"/>
      <c r="EYT25"/>
      <c r="EYU25"/>
      <c r="EYV25"/>
      <c r="EYW25"/>
      <c r="EYX25"/>
      <c r="EYY25"/>
      <c r="EYZ25"/>
      <c r="EZA25"/>
      <c r="EZB25"/>
      <c r="EZC25"/>
      <c r="EZD25"/>
      <c r="EZE25"/>
      <c r="EZF25"/>
      <c r="EZG25"/>
      <c r="EZH25"/>
      <c r="EZI25"/>
      <c r="EZJ25"/>
      <c r="EZK25"/>
      <c r="EZL25"/>
      <c r="EZM25"/>
      <c r="EZN25"/>
      <c r="EZO25"/>
      <c r="EZP25"/>
      <c r="EZQ25"/>
      <c r="EZR25"/>
      <c r="EZS25"/>
      <c r="EZT25"/>
      <c r="EZU25"/>
      <c r="EZV25"/>
      <c r="EZW25"/>
      <c r="EZX25"/>
      <c r="EZY25"/>
      <c r="EZZ25"/>
      <c r="FAA25"/>
      <c r="FAB25"/>
      <c r="FAC25"/>
      <c r="FAD25"/>
      <c r="FAE25"/>
      <c r="FAF25"/>
      <c r="FAG25"/>
      <c r="FAH25"/>
      <c r="FAI25"/>
      <c r="FAJ25"/>
      <c r="FAK25"/>
      <c r="FAL25"/>
      <c r="FAM25"/>
      <c r="FAN25"/>
      <c r="FAO25"/>
      <c r="FAP25"/>
      <c r="FAQ25"/>
      <c r="FAR25"/>
      <c r="FAS25"/>
      <c r="FAT25"/>
      <c r="FAU25"/>
      <c r="FAV25"/>
      <c r="FAW25"/>
      <c r="FAX25"/>
      <c r="FAY25"/>
      <c r="FAZ25"/>
      <c r="FBA25"/>
      <c r="FBB25"/>
      <c r="FBC25"/>
      <c r="FBD25"/>
      <c r="FBE25"/>
      <c r="FBF25"/>
      <c r="FBG25"/>
      <c r="FBH25"/>
      <c r="FBI25"/>
      <c r="FBJ25"/>
      <c r="FBK25"/>
      <c r="FBL25"/>
      <c r="FBM25"/>
      <c r="FBN25"/>
      <c r="FBO25"/>
      <c r="FBP25"/>
      <c r="FBQ25"/>
      <c r="FBR25"/>
      <c r="FBS25"/>
      <c r="FBT25"/>
      <c r="FBU25"/>
      <c r="FBV25"/>
      <c r="FBW25"/>
      <c r="FBX25"/>
      <c r="FBY25"/>
      <c r="FBZ25"/>
      <c r="FCA25"/>
      <c r="FCB25"/>
      <c r="FCC25"/>
      <c r="FCD25"/>
      <c r="FCE25"/>
      <c r="FCF25"/>
      <c r="FCG25"/>
      <c r="FCH25"/>
      <c r="FCI25"/>
      <c r="FCJ25"/>
      <c r="FCK25"/>
      <c r="FCL25"/>
      <c r="FCM25"/>
      <c r="FCN25"/>
      <c r="FCO25"/>
      <c r="FCP25"/>
      <c r="FCQ25"/>
      <c r="FCR25"/>
      <c r="FCS25"/>
      <c r="FCT25"/>
      <c r="FCU25"/>
      <c r="FCV25"/>
      <c r="FCW25"/>
      <c r="FCX25"/>
      <c r="FCY25"/>
      <c r="FCZ25"/>
      <c r="FDA25"/>
      <c r="FDB25"/>
      <c r="FDC25"/>
      <c r="FDD25"/>
      <c r="FDE25"/>
      <c r="FDF25"/>
      <c r="FDG25"/>
      <c r="FDH25"/>
      <c r="FDI25"/>
      <c r="FDJ25"/>
      <c r="FDK25"/>
      <c r="FDL25"/>
      <c r="FDM25"/>
      <c r="FDN25"/>
      <c r="FDO25"/>
      <c r="FDP25"/>
      <c r="FDQ25"/>
      <c r="FDR25"/>
      <c r="FDS25"/>
      <c r="FDT25"/>
      <c r="FDU25"/>
      <c r="FDV25"/>
      <c r="FDW25"/>
      <c r="FDX25"/>
      <c r="FDY25"/>
      <c r="FDZ25"/>
      <c r="FEA25"/>
      <c r="FEB25"/>
      <c r="FEC25"/>
      <c r="FED25"/>
      <c r="FEE25"/>
      <c r="FEF25"/>
      <c r="FEG25"/>
      <c r="FEH25"/>
      <c r="FEI25"/>
      <c r="FEJ25"/>
      <c r="FEK25"/>
      <c r="FEL25"/>
      <c r="FEM25"/>
      <c r="FEN25"/>
      <c r="FEO25"/>
      <c r="FEP25"/>
      <c r="FEQ25"/>
      <c r="FER25"/>
      <c r="FES25"/>
      <c r="FET25"/>
      <c r="FEU25"/>
      <c r="FEV25"/>
      <c r="FEW25"/>
      <c r="FEX25"/>
      <c r="FEY25"/>
      <c r="FEZ25"/>
      <c r="FFA25"/>
      <c r="FFB25"/>
      <c r="FFC25"/>
      <c r="FFD25"/>
      <c r="FFE25"/>
      <c r="FFF25"/>
      <c r="FFG25"/>
      <c r="FFH25"/>
      <c r="FFI25"/>
      <c r="FFJ25"/>
      <c r="FFK25"/>
      <c r="FFL25"/>
      <c r="FFM25"/>
      <c r="FFN25"/>
      <c r="FFO25"/>
      <c r="FFP25"/>
      <c r="FFQ25"/>
      <c r="FFR25"/>
      <c r="FFS25"/>
      <c r="FFT25"/>
      <c r="FFU25"/>
      <c r="FFV25"/>
      <c r="FFW25"/>
      <c r="FFX25"/>
      <c r="FFY25"/>
      <c r="FFZ25"/>
      <c r="FGA25"/>
      <c r="FGB25"/>
      <c r="FGC25"/>
      <c r="FGD25"/>
      <c r="FGE25"/>
      <c r="FGF25"/>
      <c r="FGG25"/>
      <c r="FGH25"/>
      <c r="FGI25"/>
      <c r="FGJ25"/>
      <c r="FGK25"/>
      <c r="FGL25"/>
      <c r="FGM25"/>
      <c r="FGN25"/>
      <c r="FGO25"/>
      <c r="FGP25"/>
      <c r="FGQ25"/>
      <c r="FGR25"/>
      <c r="FGS25"/>
      <c r="FGT25"/>
      <c r="FGU25"/>
      <c r="FGV25"/>
      <c r="FGW25"/>
      <c r="FGX25"/>
      <c r="FGY25"/>
      <c r="FGZ25"/>
      <c r="FHA25"/>
      <c r="FHB25"/>
      <c r="FHC25"/>
      <c r="FHD25"/>
      <c r="FHE25"/>
      <c r="FHF25"/>
      <c r="FHG25"/>
      <c r="FHH25"/>
      <c r="FHI25"/>
      <c r="FHJ25"/>
      <c r="FHK25"/>
      <c r="FHL25"/>
      <c r="FHM25"/>
      <c r="FHN25"/>
      <c r="FHO25"/>
      <c r="FHP25"/>
      <c r="FHQ25"/>
      <c r="FHR25"/>
      <c r="FHS25"/>
      <c r="FHT25"/>
      <c r="FHU25"/>
      <c r="FHV25"/>
      <c r="FHW25"/>
      <c r="FHX25"/>
      <c r="FHY25"/>
      <c r="FHZ25"/>
      <c r="FIA25"/>
      <c r="FIB25"/>
      <c r="FIC25"/>
      <c r="FID25"/>
      <c r="FIE25"/>
      <c r="FIF25"/>
      <c r="FIG25"/>
      <c r="FIH25"/>
      <c r="FII25"/>
      <c r="FIJ25"/>
      <c r="FIK25"/>
      <c r="FIL25"/>
      <c r="FIM25"/>
      <c r="FIN25"/>
      <c r="FIO25"/>
      <c r="FIP25"/>
      <c r="FIQ25"/>
      <c r="FIR25"/>
      <c r="FIS25"/>
      <c r="FIT25"/>
      <c r="FIU25"/>
      <c r="FIV25"/>
      <c r="FIW25"/>
      <c r="FIX25"/>
      <c r="FIY25"/>
      <c r="FIZ25"/>
      <c r="FJA25"/>
      <c r="FJB25"/>
      <c r="FJC25"/>
      <c r="FJD25"/>
      <c r="FJE25"/>
      <c r="FJF25"/>
      <c r="FJG25"/>
      <c r="FJH25"/>
      <c r="FJI25"/>
      <c r="FJJ25"/>
      <c r="FJK25"/>
      <c r="FJL25"/>
      <c r="FJM25"/>
      <c r="FJN25"/>
      <c r="FJO25"/>
      <c r="FJP25"/>
      <c r="FJQ25"/>
      <c r="FJR25"/>
      <c r="FJS25"/>
      <c r="FJT25"/>
      <c r="FJU25"/>
      <c r="FJV25"/>
      <c r="FJW25"/>
      <c r="FJX25"/>
      <c r="FJY25"/>
      <c r="FJZ25"/>
      <c r="FKA25"/>
      <c r="FKB25"/>
      <c r="FKC25"/>
      <c r="FKD25"/>
      <c r="FKE25"/>
      <c r="FKF25"/>
      <c r="FKG25"/>
      <c r="FKH25"/>
      <c r="FKI25"/>
      <c r="FKJ25"/>
      <c r="FKK25"/>
      <c r="FKL25"/>
      <c r="FKM25"/>
      <c r="FKN25"/>
      <c r="FKO25"/>
      <c r="FKP25"/>
      <c r="FKQ25"/>
      <c r="FKR25"/>
      <c r="FKS25"/>
      <c r="FKT25"/>
      <c r="FKU25"/>
      <c r="FKV25"/>
      <c r="FKW25"/>
      <c r="FKX25"/>
      <c r="FKY25"/>
      <c r="FKZ25"/>
      <c r="FLA25"/>
      <c r="FLB25"/>
      <c r="FLC25"/>
      <c r="FLD25"/>
      <c r="FLE25"/>
      <c r="FLF25"/>
      <c r="FLG25"/>
      <c r="FLH25"/>
      <c r="FLI25"/>
      <c r="FLJ25"/>
      <c r="FLK25"/>
      <c r="FLL25"/>
      <c r="FLM25"/>
      <c r="FLN25"/>
      <c r="FLO25"/>
      <c r="FLP25"/>
      <c r="FLQ25"/>
      <c r="FLR25"/>
      <c r="FLS25"/>
      <c r="FLT25"/>
      <c r="FLU25"/>
      <c r="FLV25"/>
      <c r="FLW25"/>
      <c r="FLX25"/>
      <c r="FLY25"/>
      <c r="FLZ25"/>
      <c r="FMA25"/>
      <c r="FMB25"/>
      <c r="FMC25"/>
      <c r="FMD25"/>
      <c r="FME25"/>
      <c r="FMF25"/>
      <c r="FMG25"/>
      <c r="FMH25"/>
      <c r="FMI25"/>
      <c r="FMJ25"/>
      <c r="FMK25"/>
      <c r="FML25"/>
      <c r="FMM25"/>
      <c r="FMN25"/>
      <c r="FMO25"/>
      <c r="FMP25"/>
      <c r="FMQ25"/>
      <c r="FMR25"/>
      <c r="FMS25"/>
      <c r="FMT25"/>
      <c r="FMU25"/>
      <c r="FMV25"/>
      <c r="FMW25"/>
      <c r="FMX25"/>
      <c r="FMY25"/>
      <c r="FMZ25"/>
      <c r="FNA25"/>
      <c r="FNB25"/>
      <c r="FNC25"/>
      <c r="FND25"/>
      <c r="FNE25"/>
      <c r="FNF25"/>
      <c r="FNG25"/>
      <c r="FNH25"/>
      <c r="FNI25"/>
      <c r="FNJ25"/>
      <c r="FNK25"/>
      <c r="FNL25"/>
      <c r="FNM25"/>
      <c r="FNN25"/>
      <c r="FNO25"/>
      <c r="FNP25"/>
      <c r="FNQ25"/>
      <c r="FNR25"/>
      <c r="FNS25"/>
      <c r="FNT25"/>
      <c r="FNU25"/>
      <c r="FNV25"/>
      <c r="FNW25"/>
      <c r="FNX25"/>
      <c r="FNY25"/>
      <c r="FNZ25"/>
      <c r="FOA25"/>
      <c r="FOB25"/>
      <c r="FOC25"/>
      <c r="FOD25"/>
      <c r="FOE25"/>
      <c r="FOF25"/>
      <c r="FOG25"/>
      <c r="FOH25"/>
      <c r="FOI25"/>
      <c r="FOJ25"/>
      <c r="FOK25"/>
      <c r="FOL25"/>
      <c r="FOM25"/>
      <c r="FON25"/>
      <c r="FOO25"/>
      <c r="FOP25"/>
      <c r="FOQ25"/>
      <c r="FOR25"/>
      <c r="FOS25"/>
      <c r="FOT25"/>
      <c r="FOU25"/>
      <c r="FOV25"/>
      <c r="FOW25"/>
      <c r="FOX25"/>
      <c r="FOY25"/>
      <c r="FOZ25"/>
      <c r="FPA25"/>
      <c r="FPB25"/>
      <c r="FPC25"/>
      <c r="FPD25"/>
      <c r="FPE25"/>
      <c r="FPF25"/>
      <c r="FPG25"/>
      <c r="FPH25"/>
      <c r="FPI25"/>
      <c r="FPJ25"/>
      <c r="FPK25"/>
      <c r="FPL25"/>
      <c r="FPM25"/>
      <c r="FPN25"/>
      <c r="FPO25"/>
      <c r="FPP25"/>
      <c r="FPQ25"/>
      <c r="FPR25"/>
      <c r="FPS25"/>
      <c r="FPT25"/>
      <c r="FPU25"/>
      <c r="FPV25"/>
      <c r="FPW25"/>
      <c r="FPX25"/>
      <c r="FPY25"/>
      <c r="FPZ25"/>
      <c r="FQA25"/>
      <c r="FQB25"/>
      <c r="FQC25"/>
      <c r="FQD25"/>
      <c r="FQE25"/>
      <c r="FQF25"/>
      <c r="FQG25"/>
      <c r="FQH25"/>
      <c r="FQI25"/>
      <c r="FQJ25"/>
      <c r="FQK25"/>
      <c r="FQL25"/>
      <c r="FQM25"/>
      <c r="FQN25"/>
      <c r="FQO25"/>
      <c r="FQP25"/>
      <c r="FQQ25"/>
      <c r="FQR25"/>
      <c r="FQS25"/>
      <c r="FQT25"/>
      <c r="FQU25"/>
      <c r="FQV25"/>
      <c r="FQW25"/>
      <c r="FQX25"/>
      <c r="FQY25"/>
      <c r="FQZ25"/>
      <c r="FRA25"/>
      <c r="FRB25"/>
      <c r="FRC25"/>
      <c r="FRD25"/>
      <c r="FRE25"/>
      <c r="FRF25"/>
      <c r="FRG25"/>
      <c r="FRH25"/>
      <c r="FRI25"/>
      <c r="FRJ25"/>
      <c r="FRK25"/>
      <c r="FRL25"/>
      <c r="FRM25"/>
      <c r="FRN25"/>
      <c r="FRO25"/>
      <c r="FRP25"/>
      <c r="FRQ25"/>
      <c r="FRR25"/>
      <c r="FRS25"/>
      <c r="FRT25"/>
      <c r="FRU25"/>
      <c r="FRV25"/>
      <c r="FRW25"/>
      <c r="FRX25"/>
      <c r="FRY25"/>
      <c r="FRZ25"/>
      <c r="FSA25"/>
      <c r="FSB25"/>
      <c r="FSC25"/>
      <c r="FSD25"/>
      <c r="FSE25"/>
      <c r="FSF25"/>
      <c r="FSG25"/>
      <c r="FSH25"/>
      <c r="FSI25"/>
      <c r="FSJ25"/>
      <c r="FSK25"/>
      <c r="FSL25"/>
      <c r="FSM25"/>
      <c r="FSN25"/>
      <c r="FSO25"/>
      <c r="FSP25"/>
      <c r="FSQ25"/>
      <c r="FSR25"/>
      <c r="FSS25"/>
      <c r="FST25"/>
      <c r="FSU25"/>
      <c r="FSV25"/>
      <c r="FSW25"/>
      <c r="FSX25"/>
      <c r="FSY25"/>
      <c r="FSZ25"/>
      <c r="FTA25"/>
      <c r="FTB25"/>
      <c r="FTC25"/>
      <c r="FTD25"/>
      <c r="FTE25"/>
      <c r="FTF25"/>
      <c r="FTG25"/>
      <c r="FTH25"/>
      <c r="FTI25"/>
      <c r="FTJ25"/>
      <c r="FTK25"/>
      <c r="FTL25"/>
      <c r="FTM25"/>
      <c r="FTN25"/>
      <c r="FTO25"/>
      <c r="FTP25"/>
      <c r="FTQ25"/>
      <c r="FTR25"/>
      <c r="FTS25"/>
      <c r="FTT25"/>
      <c r="FTU25"/>
      <c r="FTV25"/>
      <c r="FTW25"/>
      <c r="FTX25"/>
      <c r="FTY25"/>
      <c r="FTZ25"/>
      <c r="FUA25"/>
      <c r="FUB25"/>
      <c r="FUC25"/>
      <c r="FUD25"/>
      <c r="FUE25"/>
      <c r="FUF25"/>
      <c r="FUG25"/>
      <c r="FUH25"/>
      <c r="FUI25"/>
      <c r="FUJ25"/>
      <c r="FUK25"/>
      <c r="FUL25"/>
      <c r="FUM25"/>
      <c r="FUN25"/>
      <c r="FUO25"/>
      <c r="FUP25"/>
      <c r="FUQ25"/>
      <c r="FUR25"/>
      <c r="FUS25"/>
      <c r="FUT25"/>
      <c r="FUU25"/>
      <c r="FUV25"/>
      <c r="FUW25"/>
      <c r="FUX25"/>
      <c r="FUY25"/>
      <c r="FUZ25"/>
      <c r="FVA25"/>
      <c r="FVB25"/>
      <c r="FVC25"/>
      <c r="FVD25"/>
      <c r="FVE25"/>
      <c r="FVF25"/>
      <c r="FVG25"/>
      <c r="FVH25"/>
      <c r="FVI25"/>
      <c r="FVJ25"/>
      <c r="FVK25"/>
      <c r="FVL25"/>
      <c r="FVM25"/>
      <c r="FVN25"/>
      <c r="FVO25"/>
      <c r="FVP25"/>
      <c r="FVQ25"/>
      <c r="FVR25"/>
      <c r="FVS25"/>
      <c r="FVT25"/>
      <c r="FVU25"/>
      <c r="FVV25"/>
      <c r="FVW25"/>
      <c r="FVX25"/>
      <c r="FVY25"/>
      <c r="FVZ25"/>
      <c r="FWA25"/>
      <c r="FWB25"/>
      <c r="FWC25"/>
      <c r="FWD25"/>
      <c r="FWE25"/>
      <c r="FWF25"/>
      <c r="FWG25"/>
      <c r="FWH25"/>
      <c r="FWI25"/>
      <c r="FWJ25"/>
      <c r="FWK25"/>
      <c r="FWL25"/>
      <c r="FWM25"/>
      <c r="FWN25"/>
      <c r="FWO25"/>
      <c r="FWP25"/>
      <c r="FWQ25"/>
      <c r="FWR25"/>
      <c r="FWS25"/>
      <c r="FWT25"/>
      <c r="FWU25"/>
      <c r="FWV25"/>
      <c r="FWW25"/>
      <c r="FWX25"/>
      <c r="FWY25"/>
      <c r="FWZ25"/>
      <c r="FXA25"/>
      <c r="FXB25"/>
      <c r="FXC25"/>
      <c r="FXD25"/>
      <c r="FXE25"/>
      <c r="FXF25"/>
      <c r="FXG25"/>
      <c r="FXH25"/>
      <c r="FXI25"/>
      <c r="FXJ25"/>
      <c r="FXK25"/>
      <c r="FXL25"/>
      <c r="FXM25"/>
      <c r="FXN25"/>
      <c r="FXO25"/>
      <c r="FXP25"/>
      <c r="FXQ25"/>
      <c r="FXR25"/>
      <c r="FXS25"/>
      <c r="FXT25"/>
      <c r="FXU25"/>
      <c r="FXV25"/>
      <c r="FXW25"/>
      <c r="FXX25"/>
      <c r="FXY25"/>
      <c r="FXZ25"/>
      <c r="FYA25"/>
      <c r="FYB25"/>
      <c r="FYC25"/>
      <c r="FYD25"/>
      <c r="FYE25"/>
      <c r="FYF25"/>
      <c r="FYG25"/>
      <c r="FYH25"/>
      <c r="FYI25"/>
      <c r="FYJ25"/>
      <c r="FYK25"/>
      <c r="FYL25"/>
      <c r="FYM25"/>
      <c r="FYN25"/>
      <c r="FYO25"/>
      <c r="FYP25"/>
      <c r="FYQ25"/>
      <c r="FYR25"/>
      <c r="FYS25"/>
      <c r="FYT25"/>
      <c r="FYU25"/>
      <c r="FYV25"/>
      <c r="FYW25"/>
      <c r="FYX25"/>
      <c r="FYY25"/>
      <c r="FYZ25"/>
      <c r="FZA25"/>
      <c r="FZB25"/>
      <c r="FZC25"/>
      <c r="FZD25"/>
      <c r="FZE25"/>
      <c r="FZF25"/>
      <c r="FZG25"/>
      <c r="FZH25"/>
      <c r="FZI25"/>
      <c r="FZJ25"/>
      <c r="FZK25"/>
      <c r="FZL25"/>
      <c r="FZM25"/>
      <c r="FZN25"/>
      <c r="FZO25"/>
      <c r="FZP25"/>
      <c r="FZQ25"/>
      <c r="FZR25"/>
      <c r="FZS25"/>
      <c r="FZT25"/>
      <c r="FZU25"/>
      <c r="FZV25"/>
      <c r="FZW25"/>
      <c r="FZX25"/>
      <c r="FZY25"/>
      <c r="FZZ25"/>
      <c r="GAA25"/>
      <c r="GAB25"/>
      <c r="GAC25"/>
      <c r="GAD25"/>
      <c r="GAE25"/>
      <c r="GAF25"/>
      <c r="GAG25"/>
      <c r="GAH25"/>
      <c r="GAI25"/>
      <c r="GAJ25"/>
      <c r="GAK25"/>
      <c r="GAL25"/>
      <c r="GAM25"/>
      <c r="GAN25"/>
      <c r="GAO25"/>
      <c r="GAP25"/>
      <c r="GAQ25"/>
      <c r="GAR25"/>
      <c r="GAS25"/>
      <c r="GAT25"/>
      <c r="GAU25"/>
      <c r="GAV25"/>
      <c r="GAW25"/>
      <c r="GAX25"/>
      <c r="GAY25"/>
      <c r="GAZ25"/>
      <c r="GBA25"/>
      <c r="GBB25"/>
      <c r="GBC25"/>
      <c r="GBD25"/>
      <c r="GBE25"/>
      <c r="GBF25"/>
      <c r="GBG25"/>
      <c r="GBH25"/>
      <c r="GBI25"/>
      <c r="GBJ25"/>
      <c r="GBK25"/>
      <c r="GBL25"/>
      <c r="GBM25"/>
      <c r="GBN25"/>
      <c r="GBO25"/>
      <c r="GBP25"/>
      <c r="GBQ25"/>
      <c r="GBR25"/>
      <c r="GBS25"/>
      <c r="GBT25"/>
      <c r="GBU25"/>
      <c r="GBV25"/>
      <c r="GBW25"/>
      <c r="GBX25"/>
      <c r="GBY25"/>
      <c r="GBZ25"/>
      <c r="GCA25"/>
      <c r="GCB25"/>
      <c r="GCC25"/>
      <c r="GCD25"/>
      <c r="GCE25"/>
      <c r="GCF25"/>
      <c r="GCG25"/>
      <c r="GCH25"/>
      <c r="GCI25"/>
      <c r="GCJ25"/>
      <c r="GCK25"/>
      <c r="GCL25"/>
      <c r="GCM25"/>
      <c r="GCN25"/>
      <c r="GCO25"/>
      <c r="GCP25"/>
      <c r="GCQ25"/>
      <c r="GCR25"/>
      <c r="GCS25"/>
      <c r="GCT25"/>
      <c r="GCU25"/>
      <c r="GCV25"/>
      <c r="GCW25"/>
      <c r="GCX25"/>
      <c r="GCY25"/>
      <c r="GCZ25"/>
      <c r="GDA25"/>
      <c r="GDB25"/>
      <c r="GDC25"/>
      <c r="GDD25"/>
      <c r="GDE25"/>
      <c r="GDF25"/>
      <c r="GDG25"/>
      <c r="GDH25"/>
      <c r="GDI25"/>
      <c r="GDJ25"/>
      <c r="GDK25"/>
      <c r="GDL25"/>
      <c r="GDM25"/>
      <c r="GDN25"/>
      <c r="GDO25"/>
      <c r="GDP25"/>
      <c r="GDQ25"/>
      <c r="GDR25"/>
      <c r="GDS25"/>
      <c r="GDT25"/>
      <c r="GDU25"/>
      <c r="GDV25"/>
      <c r="GDW25"/>
      <c r="GDX25"/>
      <c r="GDY25"/>
      <c r="GDZ25"/>
      <c r="GEA25"/>
      <c r="GEB25"/>
      <c r="GEC25"/>
      <c r="GED25"/>
      <c r="GEE25"/>
      <c r="GEF25"/>
      <c r="GEG25"/>
      <c r="GEH25"/>
      <c r="GEI25"/>
      <c r="GEJ25"/>
      <c r="GEK25"/>
      <c r="GEL25"/>
      <c r="GEM25"/>
      <c r="GEN25"/>
      <c r="GEO25"/>
      <c r="GEP25"/>
      <c r="GEQ25"/>
      <c r="GER25"/>
      <c r="GES25"/>
      <c r="GET25"/>
      <c r="GEU25"/>
      <c r="GEV25"/>
      <c r="GEW25"/>
      <c r="GEX25"/>
      <c r="GEY25"/>
      <c r="GEZ25"/>
      <c r="GFA25"/>
      <c r="GFB25"/>
      <c r="GFC25"/>
      <c r="GFD25"/>
      <c r="GFE25"/>
      <c r="GFF25"/>
      <c r="GFG25"/>
      <c r="GFH25"/>
      <c r="GFI25"/>
      <c r="GFJ25"/>
      <c r="GFK25"/>
      <c r="GFL25"/>
      <c r="GFM25"/>
      <c r="GFN25"/>
      <c r="GFO25"/>
      <c r="GFP25"/>
      <c r="GFQ25"/>
      <c r="GFR25"/>
      <c r="GFS25"/>
      <c r="GFT25"/>
      <c r="GFU25"/>
      <c r="GFV25"/>
      <c r="GFW25"/>
      <c r="GFX25"/>
      <c r="GFY25"/>
      <c r="GFZ25"/>
      <c r="GGA25"/>
      <c r="GGB25"/>
      <c r="GGC25"/>
      <c r="GGD25"/>
      <c r="GGE25"/>
      <c r="GGF25"/>
      <c r="GGG25"/>
      <c r="GGH25"/>
      <c r="GGI25"/>
      <c r="GGJ25"/>
      <c r="GGK25"/>
      <c r="GGL25"/>
      <c r="GGM25"/>
      <c r="GGN25"/>
      <c r="GGO25"/>
      <c r="GGP25"/>
      <c r="GGQ25"/>
      <c r="GGR25"/>
      <c r="GGS25"/>
      <c r="GGT25"/>
      <c r="GGU25"/>
      <c r="GGV25"/>
      <c r="GGW25"/>
      <c r="GGX25"/>
      <c r="GGY25"/>
      <c r="GGZ25"/>
      <c r="GHA25"/>
      <c r="GHB25"/>
      <c r="GHC25"/>
      <c r="GHD25"/>
      <c r="GHE25"/>
      <c r="GHF25"/>
      <c r="GHG25"/>
      <c r="GHH25"/>
      <c r="GHI25"/>
      <c r="GHJ25"/>
      <c r="GHK25"/>
      <c r="GHL25"/>
      <c r="GHM25"/>
      <c r="GHN25"/>
      <c r="GHO25"/>
      <c r="GHP25"/>
      <c r="GHQ25"/>
      <c r="GHR25"/>
      <c r="GHS25"/>
      <c r="GHT25"/>
      <c r="GHU25"/>
      <c r="GHV25"/>
      <c r="GHW25"/>
      <c r="GHX25"/>
      <c r="GHY25"/>
      <c r="GHZ25"/>
      <c r="GIA25"/>
      <c r="GIB25"/>
      <c r="GIC25"/>
      <c r="GID25"/>
      <c r="GIE25"/>
      <c r="GIF25"/>
      <c r="GIG25"/>
      <c r="GIH25"/>
      <c r="GII25"/>
      <c r="GIJ25"/>
      <c r="GIK25"/>
      <c r="GIL25"/>
      <c r="GIM25"/>
      <c r="GIN25"/>
      <c r="GIO25"/>
      <c r="GIP25"/>
      <c r="GIQ25"/>
      <c r="GIR25"/>
      <c r="GIS25"/>
      <c r="GIT25"/>
      <c r="GIU25"/>
      <c r="GIV25"/>
      <c r="GIW25"/>
      <c r="GIX25"/>
      <c r="GIY25"/>
      <c r="GIZ25"/>
      <c r="GJA25"/>
      <c r="GJB25"/>
      <c r="GJC25"/>
      <c r="GJD25"/>
      <c r="GJE25"/>
      <c r="GJF25"/>
      <c r="GJG25"/>
      <c r="GJH25"/>
      <c r="GJI25"/>
      <c r="GJJ25"/>
      <c r="GJK25"/>
      <c r="GJL25"/>
      <c r="GJM25"/>
      <c r="GJN25"/>
      <c r="GJO25"/>
      <c r="GJP25"/>
      <c r="GJQ25"/>
      <c r="GJR25"/>
      <c r="GJS25"/>
      <c r="GJT25"/>
      <c r="GJU25"/>
      <c r="GJV25"/>
      <c r="GJW25"/>
      <c r="GJX25"/>
      <c r="GJY25"/>
      <c r="GJZ25"/>
      <c r="GKA25"/>
      <c r="GKB25"/>
      <c r="GKC25"/>
      <c r="GKD25"/>
      <c r="GKE25"/>
      <c r="GKF25"/>
      <c r="GKG25"/>
      <c r="GKH25"/>
      <c r="GKI25"/>
      <c r="GKJ25"/>
      <c r="GKK25"/>
      <c r="GKL25"/>
      <c r="GKM25"/>
      <c r="GKN25"/>
      <c r="GKO25"/>
      <c r="GKP25"/>
      <c r="GKQ25"/>
      <c r="GKR25"/>
      <c r="GKS25"/>
      <c r="GKT25"/>
      <c r="GKU25"/>
      <c r="GKV25"/>
      <c r="GKW25"/>
      <c r="GKX25"/>
      <c r="GKY25"/>
      <c r="GKZ25"/>
      <c r="GLA25"/>
      <c r="GLB25"/>
      <c r="GLC25"/>
      <c r="GLD25"/>
      <c r="GLE25"/>
      <c r="GLF25"/>
      <c r="GLG25"/>
      <c r="GLH25"/>
      <c r="GLI25"/>
      <c r="GLJ25"/>
      <c r="GLK25"/>
      <c r="GLL25"/>
      <c r="GLM25"/>
      <c r="GLN25"/>
      <c r="GLO25"/>
      <c r="GLP25"/>
      <c r="GLQ25"/>
      <c r="GLR25"/>
      <c r="GLS25"/>
      <c r="GLT25"/>
      <c r="GLU25"/>
      <c r="GLV25"/>
      <c r="GLW25"/>
      <c r="GLX25"/>
      <c r="GLY25"/>
      <c r="GLZ25"/>
      <c r="GMA25"/>
      <c r="GMB25"/>
      <c r="GMC25"/>
      <c r="GMD25"/>
      <c r="GME25"/>
      <c r="GMF25"/>
      <c r="GMG25"/>
      <c r="GMH25"/>
      <c r="GMI25"/>
      <c r="GMJ25"/>
      <c r="GMK25"/>
      <c r="GML25"/>
      <c r="GMM25"/>
      <c r="GMN25"/>
      <c r="GMO25"/>
      <c r="GMP25"/>
      <c r="GMQ25"/>
      <c r="GMR25"/>
      <c r="GMS25"/>
      <c r="GMT25"/>
      <c r="GMU25"/>
      <c r="GMV25"/>
      <c r="GMW25"/>
      <c r="GMX25"/>
      <c r="GMY25"/>
      <c r="GMZ25"/>
      <c r="GNA25"/>
      <c r="GNB25"/>
      <c r="GNC25"/>
      <c r="GND25"/>
      <c r="GNE25"/>
      <c r="GNF25"/>
      <c r="GNG25"/>
      <c r="GNH25"/>
      <c r="GNI25"/>
      <c r="GNJ25"/>
      <c r="GNK25"/>
      <c r="GNL25"/>
      <c r="GNM25"/>
      <c r="GNN25"/>
      <c r="GNO25"/>
      <c r="GNP25"/>
      <c r="GNQ25"/>
      <c r="GNR25"/>
      <c r="GNS25"/>
      <c r="GNT25"/>
      <c r="GNU25"/>
      <c r="GNV25"/>
      <c r="GNW25"/>
      <c r="GNX25"/>
      <c r="GNY25"/>
      <c r="GNZ25"/>
      <c r="GOA25"/>
      <c r="GOB25"/>
      <c r="GOC25"/>
      <c r="GOD25"/>
      <c r="GOE25"/>
      <c r="GOF25"/>
      <c r="GOG25"/>
      <c r="GOH25"/>
      <c r="GOI25"/>
      <c r="GOJ25"/>
      <c r="GOK25"/>
      <c r="GOL25"/>
      <c r="GOM25"/>
      <c r="GON25"/>
      <c r="GOO25"/>
      <c r="GOP25"/>
      <c r="GOQ25"/>
      <c r="GOR25"/>
      <c r="GOS25"/>
      <c r="GOT25"/>
      <c r="GOU25"/>
      <c r="GOV25"/>
      <c r="GOW25"/>
      <c r="GOX25"/>
      <c r="GOY25"/>
      <c r="GOZ25"/>
      <c r="GPA25"/>
      <c r="GPB25"/>
      <c r="GPC25"/>
      <c r="GPD25"/>
      <c r="GPE25"/>
      <c r="GPF25"/>
      <c r="GPG25"/>
      <c r="GPH25"/>
      <c r="GPI25"/>
      <c r="GPJ25"/>
      <c r="GPK25"/>
      <c r="GPL25"/>
      <c r="GPM25"/>
      <c r="GPN25"/>
      <c r="GPO25"/>
      <c r="GPP25"/>
      <c r="GPQ25"/>
      <c r="GPR25"/>
      <c r="GPS25"/>
      <c r="GPT25"/>
      <c r="GPU25"/>
      <c r="GPV25"/>
      <c r="GPW25"/>
      <c r="GPX25"/>
      <c r="GPY25"/>
      <c r="GPZ25"/>
      <c r="GQA25"/>
      <c r="GQB25"/>
      <c r="GQC25"/>
      <c r="GQD25"/>
      <c r="GQE25"/>
      <c r="GQF25"/>
      <c r="GQG25"/>
      <c r="GQH25"/>
      <c r="GQI25"/>
      <c r="GQJ25"/>
      <c r="GQK25"/>
      <c r="GQL25"/>
      <c r="GQM25"/>
      <c r="GQN25"/>
      <c r="GQO25"/>
      <c r="GQP25"/>
      <c r="GQQ25"/>
      <c r="GQR25"/>
      <c r="GQS25"/>
      <c r="GQT25"/>
      <c r="GQU25"/>
      <c r="GQV25"/>
      <c r="GQW25"/>
      <c r="GQX25"/>
      <c r="GQY25"/>
      <c r="GQZ25"/>
      <c r="GRA25"/>
      <c r="GRB25"/>
      <c r="GRC25"/>
      <c r="GRD25"/>
      <c r="GRE25"/>
      <c r="GRF25"/>
      <c r="GRG25"/>
      <c r="GRH25"/>
      <c r="GRI25"/>
      <c r="GRJ25"/>
      <c r="GRK25"/>
      <c r="GRL25"/>
      <c r="GRM25"/>
      <c r="GRN25"/>
      <c r="GRO25"/>
      <c r="GRP25"/>
      <c r="GRQ25"/>
      <c r="GRR25"/>
      <c r="GRS25"/>
      <c r="GRT25"/>
      <c r="GRU25"/>
      <c r="GRV25"/>
      <c r="GRW25"/>
      <c r="GRX25"/>
      <c r="GRY25"/>
      <c r="GRZ25"/>
      <c r="GSA25"/>
      <c r="GSB25"/>
      <c r="GSC25"/>
      <c r="GSD25"/>
      <c r="GSE25"/>
      <c r="GSF25"/>
      <c r="GSG25"/>
      <c r="GSH25"/>
      <c r="GSI25"/>
      <c r="GSJ25"/>
      <c r="GSK25"/>
      <c r="GSL25"/>
      <c r="GSM25"/>
      <c r="GSN25"/>
      <c r="GSO25"/>
      <c r="GSP25"/>
      <c r="GSQ25"/>
      <c r="GSR25"/>
      <c r="GSS25"/>
      <c r="GST25"/>
      <c r="GSU25"/>
      <c r="GSV25"/>
      <c r="GSW25"/>
      <c r="GSX25"/>
      <c r="GSY25"/>
      <c r="GSZ25"/>
      <c r="GTA25"/>
      <c r="GTB25"/>
      <c r="GTC25"/>
      <c r="GTD25"/>
      <c r="GTE25"/>
      <c r="GTF25"/>
      <c r="GTG25"/>
      <c r="GTH25"/>
      <c r="GTI25"/>
      <c r="GTJ25"/>
      <c r="GTK25"/>
      <c r="GTL25"/>
      <c r="GTM25"/>
      <c r="GTN25"/>
      <c r="GTO25"/>
      <c r="GTP25"/>
      <c r="GTQ25"/>
      <c r="GTR25"/>
      <c r="GTS25"/>
      <c r="GTT25"/>
      <c r="GTU25"/>
      <c r="GTV25"/>
      <c r="GTW25"/>
      <c r="GTX25"/>
      <c r="GTY25"/>
      <c r="GTZ25"/>
      <c r="GUA25"/>
      <c r="GUB25"/>
      <c r="GUC25"/>
      <c r="GUD25"/>
      <c r="GUE25"/>
      <c r="GUF25"/>
      <c r="GUG25"/>
      <c r="GUH25"/>
      <c r="GUI25"/>
      <c r="GUJ25"/>
      <c r="GUK25"/>
      <c r="GUL25"/>
      <c r="GUM25"/>
      <c r="GUN25"/>
      <c r="GUO25"/>
      <c r="GUP25"/>
      <c r="GUQ25"/>
      <c r="GUR25"/>
      <c r="GUS25"/>
      <c r="GUT25"/>
      <c r="GUU25"/>
      <c r="GUV25"/>
      <c r="GUW25"/>
      <c r="GUX25"/>
      <c r="GUY25"/>
      <c r="GUZ25"/>
      <c r="GVA25"/>
      <c r="GVB25"/>
      <c r="GVC25"/>
      <c r="GVD25"/>
      <c r="GVE25"/>
      <c r="GVF25"/>
      <c r="GVG25"/>
      <c r="GVH25"/>
      <c r="GVI25"/>
      <c r="GVJ25"/>
      <c r="GVK25"/>
      <c r="GVL25"/>
      <c r="GVM25"/>
      <c r="GVN25"/>
      <c r="GVO25"/>
      <c r="GVP25"/>
      <c r="GVQ25"/>
      <c r="GVR25"/>
      <c r="GVS25"/>
      <c r="GVT25"/>
      <c r="GVU25"/>
      <c r="GVV25"/>
      <c r="GVW25"/>
      <c r="GVX25"/>
      <c r="GVY25"/>
      <c r="GVZ25"/>
      <c r="GWA25"/>
      <c r="GWB25"/>
      <c r="GWC25"/>
      <c r="GWD25"/>
      <c r="GWE25"/>
      <c r="GWF25"/>
      <c r="GWG25"/>
      <c r="GWH25"/>
      <c r="GWI25"/>
      <c r="GWJ25"/>
      <c r="GWK25"/>
      <c r="GWL25"/>
      <c r="GWM25"/>
      <c r="GWN25"/>
      <c r="GWO25"/>
      <c r="GWP25"/>
      <c r="GWQ25"/>
      <c r="GWR25"/>
      <c r="GWS25"/>
      <c r="GWT25"/>
      <c r="GWU25"/>
      <c r="GWV25"/>
      <c r="GWW25"/>
      <c r="GWX25"/>
      <c r="GWY25"/>
      <c r="GWZ25"/>
      <c r="GXA25"/>
      <c r="GXB25"/>
      <c r="GXC25"/>
      <c r="GXD25"/>
      <c r="GXE25"/>
      <c r="GXF25"/>
      <c r="GXG25"/>
      <c r="GXH25"/>
      <c r="GXI25"/>
      <c r="GXJ25"/>
      <c r="GXK25"/>
      <c r="GXL25"/>
      <c r="GXM25"/>
      <c r="GXN25"/>
      <c r="GXO25"/>
      <c r="GXP25"/>
      <c r="GXQ25"/>
      <c r="GXR25"/>
      <c r="GXS25"/>
      <c r="GXT25"/>
      <c r="GXU25"/>
      <c r="GXV25"/>
      <c r="GXW25"/>
      <c r="GXX25"/>
      <c r="GXY25"/>
      <c r="GXZ25"/>
      <c r="GYA25"/>
      <c r="GYB25"/>
      <c r="GYC25"/>
      <c r="GYD25"/>
      <c r="GYE25"/>
      <c r="GYF25"/>
      <c r="GYG25"/>
      <c r="GYH25"/>
      <c r="GYI25"/>
      <c r="GYJ25"/>
      <c r="GYK25"/>
      <c r="GYL25"/>
      <c r="GYM25"/>
      <c r="GYN25"/>
      <c r="GYO25"/>
      <c r="GYP25"/>
      <c r="GYQ25"/>
      <c r="GYR25"/>
      <c r="GYS25"/>
      <c r="GYT25"/>
      <c r="GYU25"/>
      <c r="GYV25"/>
      <c r="GYW25"/>
      <c r="GYX25"/>
      <c r="GYY25"/>
      <c r="GYZ25"/>
      <c r="GZA25"/>
      <c r="GZB25"/>
      <c r="GZC25"/>
      <c r="GZD25"/>
      <c r="GZE25"/>
      <c r="GZF25"/>
      <c r="GZG25"/>
      <c r="GZH25"/>
      <c r="GZI25"/>
      <c r="GZJ25"/>
      <c r="GZK25"/>
      <c r="GZL25"/>
      <c r="GZM25"/>
      <c r="GZN25"/>
      <c r="GZO25"/>
      <c r="GZP25"/>
      <c r="GZQ25"/>
      <c r="GZR25"/>
      <c r="GZS25"/>
      <c r="GZT25"/>
      <c r="GZU25"/>
      <c r="GZV25"/>
      <c r="GZW25"/>
      <c r="GZX25"/>
      <c r="GZY25"/>
      <c r="GZZ25"/>
      <c r="HAA25"/>
      <c r="HAB25"/>
      <c r="HAC25"/>
      <c r="HAD25"/>
      <c r="HAE25"/>
      <c r="HAF25"/>
      <c r="HAG25"/>
      <c r="HAH25"/>
      <c r="HAI25"/>
      <c r="HAJ25"/>
      <c r="HAK25"/>
      <c r="HAL25"/>
      <c r="HAM25"/>
      <c r="HAN25"/>
      <c r="HAO25"/>
      <c r="HAP25"/>
      <c r="HAQ25"/>
      <c r="HAR25"/>
      <c r="HAS25"/>
      <c r="HAT25"/>
      <c r="HAU25"/>
      <c r="HAV25"/>
      <c r="HAW25"/>
      <c r="HAX25"/>
      <c r="HAY25"/>
      <c r="HAZ25"/>
      <c r="HBA25"/>
      <c r="HBB25"/>
      <c r="HBC25"/>
      <c r="HBD25"/>
      <c r="HBE25"/>
      <c r="HBF25"/>
      <c r="HBG25"/>
      <c r="HBH25"/>
      <c r="HBI25"/>
      <c r="HBJ25"/>
      <c r="HBK25"/>
      <c r="HBL25"/>
      <c r="HBM25"/>
      <c r="HBN25"/>
      <c r="HBO25"/>
      <c r="HBP25"/>
      <c r="HBQ25"/>
      <c r="HBR25"/>
      <c r="HBS25"/>
      <c r="HBT25"/>
      <c r="HBU25"/>
      <c r="HBV25"/>
      <c r="HBW25"/>
      <c r="HBX25"/>
      <c r="HBY25"/>
      <c r="HBZ25"/>
      <c r="HCA25"/>
      <c r="HCB25"/>
      <c r="HCC25"/>
      <c r="HCD25"/>
      <c r="HCE25"/>
      <c r="HCF25"/>
      <c r="HCG25"/>
      <c r="HCH25"/>
      <c r="HCI25"/>
      <c r="HCJ25"/>
      <c r="HCK25"/>
      <c r="HCL25"/>
      <c r="HCM25"/>
      <c r="HCN25"/>
      <c r="HCO25"/>
      <c r="HCP25"/>
      <c r="HCQ25"/>
      <c r="HCR25"/>
      <c r="HCS25"/>
      <c r="HCT25"/>
      <c r="HCU25"/>
      <c r="HCV25"/>
      <c r="HCW25"/>
      <c r="HCX25"/>
      <c r="HCY25"/>
      <c r="HCZ25"/>
      <c r="HDA25"/>
      <c r="HDB25"/>
      <c r="HDC25"/>
      <c r="HDD25"/>
      <c r="HDE25"/>
      <c r="HDF25"/>
      <c r="HDG25"/>
      <c r="HDH25"/>
      <c r="HDI25"/>
      <c r="HDJ25"/>
      <c r="HDK25"/>
      <c r="HDL25"/>
      <c r="HDM25"/>
      <c r="HDN25"/>
      <c r="HDO25"/>
      <c r="HDP25"/>
      <c r="HDQ25"/>
      <c r="HDR25"/>
      <c r="HDS25"/>
      <c r="HDT25"/>
      <c r="HDU25"/>
      <c r="HDV25"/>
      <c r="HDW25"/>
      <c r="HDX25"/>
      <c r="HDY25"/>
      <c r="HDZ25"/>
      <c r="HEA25"/>
      <c r="HEB25"/>
      <c r="HEC25"/>
      <c r="HED25"/>
      <c r="HEE25"/>
      <c r="HEF25"/>
      <c r="HEG25"/>
      <c r="HEH25"/>
      <c r="HEI25"/>
      <c r="HEJ25"/>
      <c r="HEK25"/>
      <c r="HEL25"/>
      <c r="HEM25"/>
      <c r="HEN25"/>
      <c r="HEO25"/>
      <c r="HEP25"/>
      <c r="HEQ25"/>
      <c r="HER25"/>
      <c r="HES25"/>
      <c r="HET25"/>
      <c r="HEU25"/>
      <c r="HEV25"/>
      <c r="HEW25"/>
      <c r="HEX25"/>
      <c r="HEY25"/>
      <c r="HEZ25"/>
      <c r="HFA25"/>
      <c r="HFB25"/>
      <c r="HFC25"/>
      <c r="HFD25"/>
      <c r="HFE25"/>
      <c r="HFF25"/>
      <c r="HFG25"/>
      <c r="HFH25"/>
      <c r="HFI25"/>
      <c r="HFJ25"/>
      <c r="HFK25"/>
      <c r="HFL25"/>
      <c r="HFM25"/>
      <c r="HFN25"/>
      <c r="HFO25"/>
      <c r="HFP25"/>
      <c r="HFQ25"/>
      <c r="HFR25"/>
      <c r="HFS25"/>
      <c r="HFT25"/>
      <c r="HFU25"/>
      <c r="HFV25"/>
      <c r="HFW25"/>
      <c r="HFX25"/>
      <c r="HFY25"/>
      <c r="HFZ25"/>
      <c r="HGA25"/>
      <c r="HGB25"/>
      <c r="HGC25"/>
      <c r="HGD25"/>
      <c r="HGE25"/>
      <c r="HGF25"/>
      <c r="HGG25"/>
      <c r="HGH25"/>
      <c r="HGI25"/>
      <c r="HGJ25"/>
      <c r="HGK25"/>
      <c r="HGL25"/>
      <c r="HGM25"/>
      <c r="HGN25"/>
      <c r="HGO25"/>
      <c r="HGP25"/>
      <c r="HGQ25"/>
      <c r="HGR25"/>
      <c r="HGS25"/>
      <c r="HGT25"/>
      <c r="HGU25"/>
      <c r="HGV25"/>
      <c r="HGW25"/>
      <c r="HGX25"/>
      <c r="HGY25"/>
      <c r="HGZ25"/>
      <c r="HHA25"/>
      <c r="HHB25"/>
      <c r="HHC25"/>
      <c r="HHD25"/>
      <c r="HHE25"/>
      <c r="HHF25"/>
      <c r="HHG25"/>
      <c r="HHH25"/>
      <c r="HHI25"/>
      <c r="HHJ25"/>
      <c r="HHK25"/>
      <c r="HHL25"/>
      <c r="HHM25"/>
      <c r="HHN25"/>
      <c r="HHO25"/>
      <c r="HHP25"/>
      <c r="HHQ25"/>
      <c r="HHR25"/>
      <c r="HHS25"/>
      <c r="HHT25"/>
      <c r="HHU25"/>
      <c r="HHV25"/>
      <c r="HHW25"/>
      <c r="HHX25"/>
      <c r="HHY25"/>
      <c r="HHZ25"/>
      <c r="HIA25"/>
      <c r="HIB25"/>
      <c r="HIC25"/>
      <c r="HID25"/>
      <c r="HIE25"/>
      <c r="HIF25"/>
      <c r="HIG25"/>
      <c r="HIH25"/>
      <c r="HII25"/>
      <c r="HIJ25"/>
      <c r="HIK25"/>
      <c r="HIL25"/>
      <c r="HIM25"/>
      <c r="HIN25"/>
      <c r="HIO25"/>
      <c r="HIP25"/>
      <c r="HIQ25"/>
      <c r="HIR25"/>
      <c r="HIS25"/>
      <c r="HIT25"/>
      <c r="HIU25"/>
      <c r="HIV25"/>
      <c r="HIW25"/>
      <c r="HIX25"/>
      <c r="HIY25"/>
      <c r="HIZ25"/>
      <c r="HJA25"/>
      <c r="HJB25"/>
      <c r="HJC25"/>
      <c r="HJD25"/>
      <c r="HJE25"/>
      <c r="HJF25"/>
      <c r="HJG25"/>
      <c r="HJH25"/>
      <c r="HJI25"/>
      <c r="HJJ25"/>
      <c r="HJK25"/>
      <c r="HJL25"/>
      <c r="HJM25"/>
      <c r="HJN25"/>
      <c r="HJO25"/>
      <c r="HJP25"/>
      <c r="HJQ25"/>
      <c r="HJR25"/>
      <c r="HJS25"/>
      <c r="HJT25"/>
      <c r="HJU25"/>
      <c r="HJV25"/>
      <c r="HJW25"/>
      <c r="HJX25"/>
      <c r="HJY25"/>
      <c r="HJZ25"/>
      <c r="HKA25"/>
      <c r="HKB25"/>
      <c r="HKC25"/>
      <c r="HKD25"/>
      <c r="HKE25"/>
      <c r="HKF25"/>
      <c r="HKG25"/>
      <c r="HKH25"/>
      <c r="HKI25"/>
      <c r="HKJ25"/>
      <c r="HKK25"/>
      <c r="HKL25"/>
      <c r="HKM25"/>
      <c r="HKN25"/>
      <c r="HKO25"/>
      <c r="HKP25"/>
      <c r="HKQ25"/>
      <c r="HKR25"/>
      <c r="HKS25"/>
      <c r="HKT25"/>
      <c r="HKU25"/>
      <c r="HKV25"/>
      <c r="HKW25"/>
      <c r="HKX25"/>
      <c r="HKY25"/>
      <c r="HKZ25"/>
      <c r="HLA25"/>
      <c r="HLB25"/>
      <c r="HLC25"/>
      <c r="HLD25"/>
      <c r="HLE25"/>
      <c r="HLF25"/>
      <c r="HLG25"/>
      <c r="HLH25"/>
      <c r="HLI25"/>
      <c r="HLJ25"/>
      <c r="HLK25"/>
      <c r="HLL25"/>
      <c r="HLM25"/>
      <c r="HLN25"/>
      <c r="HLO25"/>
      <c r="HLP25"/>
      <c r="HLQ25"/>
      <c r="HLR25"/>
      <c r="HLS25"/>
      <c r="HLT25"/>
      <c r="HLU25"/>
      <c r="HLV25"/>
      <c r="HLW25"/>
      <c r="HLX25"/>
      <c r="HLY25"/>
      <c r="HLZ25"/>
      <c r="HMA25"/>
      <c r="HMB25"/>
      <c r="HMC25"/>
      <c r="HMD25"/>
      <c r="HME25"/>
      <c r="HMF25"/>
      <c r="HMG25"/>
      <c r="HMH25"/>
      <c r="HMI25"/>
      <c r="HMJ25"/>
      <c r="HMK25"/>
      <c r="HML25"/>
      <c r="HMM25"/>
      <c r="HMN25"/>
      <c r="HMO25"/>
      <c r="HMP25"/>
      <c r="HMQ25"/>
      <c r="HMR25"/>
      <c r="HMS25"/>
      <c r="HMT25"/>
      <c r="HMU25"/>
      <c r="HMV25"/>
      <c r="HMW25"/>
      <c r="HMX25"/>
      <c r="HMY25"/>
      <c r="HMZ25"/>
      <c r="HNA25"/>
      <c r="HNB25"/>
      <c r="HNC25"/>
      <c r="HND25"/>
      <c r="HNE25"/>
      <c r="HNF25"/>
      <c r="HNG25"/>
      <c r="HNH25"/>
      <c r="HNI25"/>
      <c r="HNJ25"/>
      <c r="HNK25"/>
      <c r="HNL25"/>
      <c r="HNM25"/>
      <c r="HNN25"/>
      <c r="HNO25"/>
      <c r="HNP25"/>
      <c r="HNQ25"/>
      <c r="HNR25"/>
      <c r="HNS25"/>
      <c r="HNT25"/>
      <c r="HNU25"/>
      <c r="HNV25"/>
      <c r="HNW25"/>
      <c r="HNX25"/>
      <c r="HNY25"/>
      <c r="HNZ25"/>
      <c r="HOA25"/>
      <c r="HOB25"/>
      <c r="HOC25"/>
      <c r="HOD25"/>
      <c r="HOE25"/>
      <c r="HOF25"/>
      <c r="HOG25"/>
      <c r="HOH25"/>
      <c r="HOI25"/>
      <c r="HOJ25"/>
      <c r="HOK25"/>
      <c r="HOL25"/>
      <c r="HOM25"/>
      <c r="HON25"/>
      <c r="HOO25"/>
      <c r="HOP25"/>
      <c r="HOQ25"/>
      <c r="HOR25"/>
      <c r="HOS25"/>
      <c r="HOT25"/>
      <c r="HOU25"/>
      <c r="HOV25"/>
      <c r="HOW25"/>
      <c r="HOX25"/>
      <c r="HOY25"/>
      <c r="HOZ25"/>
      <c r="HPA25"/>
      <c r="HPB25"/>
      <c r="HPC25"/>
      <c r="HPD25"/>
      <c r="HPE25"/>
      <c r="HPF25"/>
      <c r="HPG25"/>
      <c r="HPH25"/>
      <c r="HPI25"/>
      <c r="HPJ25"/>
      <c r="HPK25"/>
      <c r="HPL25"/>
      <c r="HPM25"/>
      <c r="HPN25"/>
      <c r="HPO25"/>
      <c r="HPP25"/>
      <c r="HPQ25"/>
      <c r="HPR25"/>
      <c r="HPS25"/>
      <c r="HPT25"/>
      <c r="HPU25"/>
      <c r="HPV25"/>
      <c r="HPW25"/>
      <c r="HPX25"/>
      <c r="HPY25"/>
      <c r="HPZ25"/>
      <c r="HQA25"/>
      <c r="HQB25"/>
      <c r="HQC25"/>
      <c r="HQD25"/>
      <c r="HQE25"/>
      <c r="HQF25"/>
      <c r="HQG25"/>
      <c r="HQH25"/>
      <c r="HQI25"/>
      <c r="HQJ25"/>
      <c r="HQK25"/>
      <c r="HQL25"/>
      <c r="HQM25"/>
      <c r="HQN25"/>
      <c r="HQO25"/>
      <c r="HQP25"/>
      <c r="HQQ25"/>
      <c r="HQR25"/>
      <c r="HQS25"/>
      <c r="HQT25"/>
      <c r="HQU25"/>
      <c r="HQV25"/>
      <c r="HQW25"/>
      <c r="HQX25"/>
      <c r="HQY25"/>
      <c r="HQZ25"/>
      <c r="HRA25"/>
      <c r="HRB25"/>
      <c r="HRC25"/>
      <c r="HRD25"/>
      <c r="HRE25"/>
      <c r="HRF25"/>
      <c r="HRG25"/>
      <c r="HRH25"/>
      <c r="HRI25"/>
      <c r="HRJ25"/>
      <c r="HRK25"/>
      <c r="HRL25"/>
      <c r="HRM25"/>
      <c r="HRN25"/>
      <c r="HRO25"/>
      <c r="HRP25"/>
      <c r="HRQ25"/>
      <c r="HRR25"/>
      <c r="HRS25"/>
      <c r="HRT25"/>
      <c r="HRU25"/>
      <c r="HRV25"/>
      <c r="HRW25"/>
      <c r="HRX25"/>
      <c r="HRY25"/>
      <c r="HRZ25"/>
      <c r="HSA25"/>
      <c r="HSB25"/>
      <c r="HSC25"/>
      <c r="HSD25"/>
      <c r="HSE25"/>
      <c r="HSF25"/>
      <c r="HSG25"/>
      <c r="HSH25"/>
      <c r="HSI25"/>
      <c r="HSJ25"/>
      <c r="HSK25"/>
      <c r="HSL25"/>
      <c r="HSM25"/>
      <c r="HSN25"/>
      <c r="HSO25"/>
      <c r="HSP25"/>
      <c r="HSQ25"/>
      <c r="HSR25"/>
      <c r="HSS25"/>
      <c r="HST25"/>
      <c r="HSU25"/>
      <c r="HSV25"/>
      <c r="HSW25"/>
      <c r="HSX25"/>
      <c r="HSY25"/>
      <c r="HSZ25"/>
      <c r="HTA25"/>
      <c r="HTB25"/>
      <c r="HTC25"/>
      <c r="HTD25"/>
      <c r="HTE25"/>
      <c r="HTF25"/>
      <c r="HTG25"/>
      <c r="HTH25"/>
      <c r="HTI25"/>
      <c r="HTJ25"/>
      <c r="HTK25"/>
      <c r="HTL25"/>
      <c r="HTM25"/>
      <c r="HTN25"/>
      <c r="HTO25"/>
      <c r="HTP25"/>
      <c r="HTQ25"/>
      <c r="HTR25"/>
      <c r="HTS25"/>
      <c r="HTT25"/>
      <c r="HTU25"/>
      <c r="HTV25"/>
      <c r="HTW25"/>
      <c r="HTX25"/>
      <c r="HTY25"/>
      <c r="HTZ25"/>
      <c r="HUA25"/>
      <c r="HUB25"/>
      <c r="HUC25"/>
      <c r="HUD25"/>
      <c r="HUE25"/>
      <c r="HUF25"/>
      <c r="HUG25"/>
      <c r="HUH25"/>
      <c r="HUI25"/>
      <c r="HUJ25"/>
      <c r="HUK25"/>
      <c r="HUL25"/>
      <c r="HUM25"/>
      <c r="HUN25"/>
      <c r="HUO25"/>
      <c r="HUP25"/>
      <c r="HUQ25"/>
      <c r="HUR25"/>
      <c r="HUS25"/>
      <c r="HUT25"/>
      <c r="HUU25"/>
      <c r="HUV25"/>
      <c r="HUW25"/>
      <c r="HUX25"/>
      <c r="HUY25"/>
      <c r="HUZ25"/>
      <c r="HVA25"/>
      <c r="HVB25"/>
      <c r="HVC25"/>
      <c r="HVD25"/>
      <c r="HVE25"/>
      <c r="HVF25"/>
      <c r="HVG25"/>
      <c r="HVH25"/>
      <c r="HVI25"/>
      <c r="HVJ25"/>
      <c r="HVK25"/>
      <c r="HVL25"/>
      <c r="HVM25"/>
      <c r="HVN25"/>
      <c r="HVO25"/>
      <c r="HVP25"/>
      <c r="HVQ25"/>
      <c r="HVR25"/>
      <c r="HVS25"/>
      <c r="HVT25"/>
      <c r="HVU25"/>
      <c r="HVV25"/>
      <c r="HVW25"/>
      <c r="HVX25"/>
      <c r="HVY25"/>
      <c r="HVZ25"/>
      <c r="HWA25"/>
      <c r="HWB25"/>
      <c r="HWC25"/>
      <c r="HWD25"/>
      <c r="HWE25"/>
      <c r="HWF25"/>
      <c r="HWG25"/>
      <c r="HWH25"/>
      <c r="HWI25"/>
      <c r="HWJ25"/>
      <c r="HWK25"/>
      <c r="HWL25"/>
      <c r="HWM25"/>
      <c r="HWN25"/>
      <c r="HWO25"/>
      <c r="HWP25"/>
      <c r="HWQ25"/>
      <c r="HWR25"/>
      <c r="HWS25"/>
      <c r="HWT25"/>
      <c r="HWU25"/>
      <c r="HWV25"/>
      <c r="HWW25"/>
      <c r="HWX25"/>
      <c r="HWY25"/>
      <c r="HWZ25"/>
      <c r="HXA25"/>
      <c r="HXB25"/>
      <c r="HXC25"/>
      <c r="HXD25"/>
      <c r="HXE25"/>
      <c r="HXF25"/>
      <c r="HXG25"/>
      <c r="HXH25"/>
      <c r="HXI25"/>
      <c r="HXJ25"/>
      <c r="HXK25"/>
      <c r="HXL25"/>
      <c r="HXM25"/>
      <c r="HXN25"/>
      <c r="HXO25"/>
      <c r="HXP25"/>
      <c r="HXQ25"/>
      <c r="HXR25"/>
      <c r="HXS25"/>
      <c r="HXT25"/>
      <c r="HXU25"/>
      <c r="HXV25"/>
      <c r="HXW25"/>
      <c r="HXX25"/>
      <c r="HXY25"/>
      <c r="HXZ25"/>
      <c r="HYA25"/>
      <c r="HYB25"/>
      <c r="HYC25"/>
      <c r="HYD25"/>
      <c r="HYE25"/>
      <c r="HYF25"/>
      <c r="HYG25"/>
      <c r="HYH25"/>
      <c r="HYI25"/>
      <c r="HYJ25"/>
      <c r="HYK25"/>
      <c r="HYL25"/>
      <c r="HYM25"/>
      <c r="HYN25"/>
      <c r="HYO25"/>
      <c r="HYP25"/>
      <c r="HYQ25"/>
      <c r="HYR25"/>
      <c r="HYS25"/>
      <c r="HYT25"/>
      <c r="HYU25"/>
      <c r="HYV25"/>
      <c r="HYW25"/>
      <c r="HYX25"/>
      <c r="HYY25"/>
      <c r="HYZ25"/>
      <c r="HZA25"/>
      <c r="HZB25"/>
      <c r="HZC25"/>
      <c r="HZD25"/>
      <c r="HZE25"/>
      <c r="HZF25"/>
      <c r="HZG25"/>
      <c r="HZH25"/>
      <c r="HZI25"/>
      <c r="HZJ25"/>
      <c r="HZK25"/>
      <c r="HZL25"/>
      <c r="HZM25"/>
      <c r="HZN25"/>
      <c r="HZO25"/>
      <c r="HZP25"/>
      <c r="HZQ25"/>
      <c r="HZR25"/>
      <c r="HZS25"/>
      <c r="HZT25"/>
      <c r="HZU25"/>
      <c r="HZV25"/>
      <c r="HZW25"/>
      <c r="HZX25"/>
      <c r="HZY25"/>
      <c r="HZZ25"/>
      <c r="IAA25"/>
      <c r="IAB25"/>
      <c r="IAC25"/>
      <c r="IAD25"/>
      <c r="IAE25"/>
      <c r="IAF25"/>
      <c r="IAG25"/>
      <c r="IAH25"/>
      <c r="IAI25"/>
      <c r="IAJ25"/>
      <c r="IAK25"/>
      <c r="IAL25"/>
      <c r="IAM25"/>
      <c r="IAN25"/>
      <c r="IAO25"/>
      <c r="IAP25"/>
      <c r="IAQ25"/>
      <c r="IAR25"/>
      <c r="IAS25"/>
      <c r="IAT25"/>
      <c r="IAU25"/>
      <c r="IAV25"/>
      <c r="IAW25"/>
      <c r="IAX25"/>
      <c r="IAY25"/>
      <c r="IAZ25"/>
      <c r="IBA25"/>
      <c r="IBB25"/>
      <c r="IBC25"/>
      <c r="IBD25"/>
      <c r="IBE25"/>
      <c r="IBF25"/>
      <c r="IBG25"/>
      <c r="IBH25"/>
      <c r="IBI25"/>
      <c r="IBJ25"/>
      <c r="IBK25"/>
      <c r="IBL25"/>
      <c r="IBM25"/>
      <c r="IBN25"/>
      <c r="IBO25"/>
      <c r="IBP25"/>
      <c r="IBQ25"/>
      <c r="IBR25"/>
      <c r="IBS25"/>
      <c r="IBT25"/>
      <c r="IBU25"/>
      <c r="IBV25"/>
      <c r="IBW25"/>
      <c r="IBX25"/>
      <c r="IBY25"/>
      <c r="IBZ25"/>
      <c r="ICA25"/>
      <c r="ICB25"/>
      <c r="ICC25"/>
      <c r="ICD25"/>
      <c r="ICE25"/>
      <c r="ICF25"/>
      <c r="ICG25"/>
      <c r="ICH25"/>
      <c r="ICI25"/>
      <c r="ICJ25"/>
      <c r="ICK25"/>
      <c r="ICL25"/>
      <c r="ICM25"/>
      <c r="ICN25"/>
      <c r="ICO25"/>
      <c r="ICP25"/>
      <c r="ICQ25"/>
      <c r="ICR25"/>
      <c r="ICS25"/>
      <c r="ICT25"/>
      <c r="ICU25"/>
      <c r="ICV25"/>
      <c r="ICW25"/>
      <c r="ICX25"/>
      <c r="ICY25"/>
      <c r="ICZ25"/>
      <c r="IDA25"/>
      <c r="IDB25"/>
      <c r="IDC25"/>
      <c r="IDD25"/>
      <c r="IDE25"/>
      <c r="IDF25"/>
      <c r="IDG25"/>
      <c r="IDH25"/>
      <c r="IDI25"/>
      <c r="IDJ25"/>
      <c r="IDK25"/>
      <c r="IDL25"/>
      <c r="IDM25"/>
      <c r="IDN25"/>
      <c r="IDO25"/>
      <c r="IDP25"/>
      <c r="IDQ25"/>
      <c r="IDR25"/>
      <c r="IDS25"/>
      <c r="IDT25"/>
      <c r="IDU25"/>
      <c r="IDV25"/>
      <c r="IDW25"/>
      <c r="IDX25"/>
      <c r="IDY25"/>
      <c r="IDZ25"/>
      <c r="IEA25"/>
      <c r="IEB25"/>
      <c r="IEC25"/>
      <c r="IED25"/>
      <c r="IEE25"/>
      <c r="IEF25"/>
      <c r="IEG25"/>
      <c r="IEH25"/>
      <c r="IEI25"/>
      <c r="IEJ25"/>
      <c r="IEK25"/>
      <c r="IEL25"/>
      <c r="IEM25"/>
      <c r="IEN25"/>
      <c r="IEO25"/>
      <c r="IEP25"/>
      <c r="IEQ25"/>
      <c r="IER25"/>
      <c r="IES25"/>
      <c r="IET25"/>
      <c r="IEU25"/>
      <c r="IEV25"/>
      <c r="IEW25"/>
      <c r="IEX25"/>
      <c r="IEY25"/>
      <c r="IEZ25"/>
      <c r="IFA25"/>
      <c r="IFB25"/>
      <c r="IFC25"/>
      <c r="IFD25"/>
      <c r="IFE25"/>
      <c r="IFF25"/>
      <c r="IFG25"/>
      <c r="IFH25"/>
      <c r="IFI25"/>
      <c r="IFJ25"/>
      <c r="IFK25"/>
      <c r="IFL25"/>
      <c r="IFM25"/>
      <c r="IFN25"/>
      <c r="IFO25"/>
      <c r="IFP25"/>
      <c r="IFQ25"/>
      <c r="IFR25"/>
      <c r="IFS25"/>
      <c r="IFT25"/>
      <c r="IFU25"/>
      <c r="IFV25"/>
      <c r="IFW25"/>
      <c r="IFX25"/>
      <c r="IFY25"/>
      <c r="IFZ25"/>
      <c r="IGA25"/>
      <c r="IGB25"/>
      <c r="IGC25"/>
      <c r="IGD25"/>
      <c r="IGE25"/>
      <c r="IGF25"/>
      <c r="IGG25"/>
      <c r="IGH25"/>
      <c r="IGI25"/>
      <c r="IGJ25"/>
      <c r="IGK25"/>
      <c r="IGL25"/>
      <c r="IGM25"/>
      <c r="IGN25"/>
      <c r="IGO25"/>
      <c r="IGP25"/>
      <c r="IGQ25"/>
      <c r="IGR25"/>
      <c r="IGS25"/>
      <c r="IGT25"/>
      <c r="IGU25"/>
      <c r="IGV25"/>
      <c r="IGW25"/>
      <c r="IGX25"/>
      <c r="IGY25"/>
      <c r="IGZ25"/>
      <c r="IHA25"/>
      <c r="IHB25"/>
      <c r="IHC25"/>
      <c r="IHD25"/>
      <c r="IHE25"/>
      <c r="IHF25"/>
      <c r="IHG25"/>
      <c r="IHH25"/>
      <c r="IHI25"/>
      <c r="IHJ25"/>
      <c r="IHK25"/>
      <c r="IHL25"/>
      <c r="IHM25"/>
      <c r="IHN25"/>
      <c r="IHO25"/>
      <c r="IHP25"/>
      <c r="IHQ25"/>
      <c r="IHR25"/>
      <c r="IHS25"/>
      <c r="IHT25"/>
      <c r="IHU25"/>
      <c r="IHV25"/>
      <c r="IHW25"/>
      <c r="IHX25"/>
      <c r="IHY25"/>
      <c r="IHZ25"/>
      <c r="IIA25"/>
      <c r="IIB25"/>
      <c r="IIC25"/>
      <c r="IID25"/>
      <c r="IIE25"/>
      <c r="IIF25"/>
      <c r="IIG25"/>
      <c r="IIH25"/>
      <c r="III25"/>
      <c r="IIJ25"/>
      <c r="IIK25"/>
      <c r="IIL25"/>
      <c r="IIM25"/>
      <c r="IIN25"/>
      <c r="IIO25"/>
      <c r="IIP25"/>
      <c r="IIQ25"/>
      <c r="IIR25"/>
      <c r="IIS25"/>
      <c r="IIT25"/>
      <c r="IIU25"/>
      <c r="IIV25"/>
      <c r="IIW25"/>
      <c r="IIX25"/>
      <c r="IIY25"/>
      <c r="IIZ25"/>
      <c r="IJA25"/>
      <c r="IJB25"/>
      <c r="IJC25"/>
      <c r="IJD25"/>
      <c r="IJE25"/>
      <c r="IJF25"/>
      <c r="IJG25"/>
      <c r="IJH25"/>
      <c r="IJI25"/>
      <c r="IJJ25"/>
      <c r="IJK25"/>
      <c r="IJL25"/>
      <c r="IJM25"/>
      <c r="IJN25"/>
      <c r="IJO25"/>
      <c r="IJP25"/>
      <c r="IJQ25"/>
      <c r="IJR25"/>
      <c r="IJS25"/>
      <c r="IJT25"/>
      <c r="IJU25"/>
      <c r="IJV25"/>
      <c r="IJW25"/>
      <c r="IJX25"/>
      <c r="IJY25"/>
      <c r="IJZ25"/>
      <c r="IKA25"/>
      <c r="IKB25"/>
      <c r="IKC25"/>
      <c r="IKD25"/>
      <c r="IKE25"/>
      <c r="IKF25"/>
      <c r="IKG25"/>
      <c r="IKH25"/>
      <c r="IKI25"/>
      <c r="IKJ25"/>
      <c r="IKK25"/>
      <c r="IKL25"/>
      <c r="IKM25"/>
      <c r="IKN25"/>
      <c r="IKO25"/>
      <c r="IKP25"/>
      <c r="IKQ25"/>
      <c r="IKR25"/>
      <c r="IKS25"/>
      <c r="IKT25"/>
      <c r="IKU25"/>
      <c r="IKV25"/>
      <c r="IKW25"/>
      <c r="IKX25"/>
      <c r="IKY25"/>
      <c r="IKZ25"/>
      <c r="ILA25"/>
      <c r="ILB25"/>
      <c r="ILC25"/>
      <c r="ILD25"/>
      <c r="ILE25"/>
      <c r="ILF25"/>
      <c r="ILG25"/>
      <c r="ILH25"/>
      <c r="ILI25"/>
      <c r="ILJ25"/>
      <c r="ILK25"/>
      <c r="ILL25"/>
      <c r="ILM25"/>
      <c r="ILN25"/>
      <c r="ILO25"/>
      <c r="ILP25"/>
      <c r="ILQ25"/>
      <c r="ILR25"/>
      <c r="ILS25"/>
      <c r="ILT25"/>
      <c r="ILU25"/>
      <c r="ILV25"/>
      <c r="ILW25"/>
      <c r="ILX25"/>
      <c r="ILY25"/>
      <c r="ILZ25"/>
      <c r="IMA25"/>
      <c r="IMB25"/>
      <c r="IMC25"/>
      <c r="IMD25"/>
      <c r="IME25"/>
      <c r="IMF25"/>
      <c r="IMG25"/>
      <c r="IMH25"/>
      <c r="IMI25"/>
      <c r="IMJ25"/>
      <c r="IMK25"/>
      <c r="IML25"/>
      <c r="IMM25"/>
      <c r="IMN25"/>
      <c r="IMO25"/>
      <c r="IMP25"/>
      <c r="IMQ25"/>
      <c r="IMR25"/>
      <c r="IMS25"/>
      <c r="IMT25"/>
      <c r="IMU25"/>
      <c r="IMV25"/>
      <c r="IMW25"/>
      <c r="IMX25"/>
      <c r="IMY25"/>
      <c r="IMZ25"/>
      <c r="INA25"/>
      <c r="INB25"/>
      <c r="INC25"/>
      <c r="IND25"/>
      <c r="INE25"/>
      <c r="INF25"/>
      <c r="ING25"/>
      <c r="INH25"/>
      <c r="INI25"/>
      <c r="INJ25"/>
      <c r="INK25"/>
      <c r="INL25"/>
      <c r="INM25"/>
      <c r="INN25"/>
      <c r="INO25"/>
      <c r="INP25"/>
      <c r="INQ25"/>
      <c r="INR25"/>
      <c r="INS25"/>
      <c r="INT25"/>
      <c r="INU25"/>
      <c r="INV25"/>
      <c r="INW25"/>
      <c r="INX25"/>
      <c r="INY25"/>
      <c r="INZ25"/>
      <c r="IOA25"/>
      <c r="IOB25"/>
      <c r="IOC25"/>
      <c r="IOD25"/>
      <c r="IOE25"/>
      <c r="IOF25"/>
      <c r="IOG25"/>
      <c r="IOH25"/>
      <c r="IOI25"/>
      <c r="IOJ25"/>
      <c r="IOK25"/>
      <c r="IOL25"/>
      <c r="IOM25"/>
      <c r="ION25"/>
      <c r="IOO25"/>
      <c r="IOP25"/>
      <c r="IOQ25"/>
      <c r="IOR25"/>
      <c r="IOS25"/>
      <c r="IOT25"/>
      <c r="IOU25"/>
      <c r="IOV25"/>
      <c r="IOW25"/>
      <c r="IOX25"/>
      <c r="IOY25"/>
      <c r="IOZ25"/>
      <c r="IPA25"/>
      <c r="IPB25"/>
      <c r="IPC25"/>
      <c r="IPD25"/>
      <c r="IPE25"/>
      <c r="IPF25"/>
      <c r="IPG25"/>
      <c r="IPH25"/>
      <c r="IPI25"/>
      <c r="IPJ25"/>
      <c r="IPK25"/>
      <c r="IPL25"/>
      <c r="IPM25"/>
      <c r="IPN25"/>
      <c r="IPO25"/>
      <c r="IPP25"/>
      <c r="IPQ25"/>
      <c r="IPR25"/>
      <c r="IPS25"/>
      <c r="IPT25"/>
      <c r="IPU25"/>
      <c r="IPV25"/>
      <c r="IPW25"/>
      <c r="IPX25"/>
      <c r="IPY25"/>
      <c r="IPZ25"/>
      <c r="IQA25"/>
      <c r="IQB25"/>
      <c r="IQC25"/>
      <c r="IQD25"/>
      <c r="IQE25"/>
      <c r="IQF25"/>
      <c r="IQG25"/>
      <c r="IQH25"/>
      <c r="IQI25"/>
      <c r="IQJ25"/>
      <c r="IQK25"/>
      <c r="IQL25"/>
      <c r="IQM25"/>
      <c r="IQN25"/>
      <c r="IQO25"/>
      <c r="IQP25"/>
      <c r="IQQ25"/>
      <c r="IQR25"/>
      <c r="IQS25"/>
      <c r="IQT25"/>
      <c r="IQU25"/>
      <c r="IQV25"/>
      <c r="IQW25"/>
      <c r="IQX25"/>
      <c r="IQY25"/>
      <c r="IQZ25"/>
      <c r="IRA25"/>
      <c r="IRB25"/>
      <c r="IRC25"/>
      <c r="IRD25"/>
      <c r="IRE25"/>
      <c r="IRF25"/>
      <c r="IRG25"/>
      <c r="IRH25"/>
      <c r="IRI25"/>
      <c r="IRJ25"/>
      <c r="IRK25"/>
      <c r="IRL25"/>
      <c r="IRM25"/>
      <c r="IRN25"/>
      <c r="IRO25"/>
      <c r="IRP25"/>
      <c r="IRQ25"/>
      <c r="IRR25"/>
      <c r="IRS25"/>
      <c r="IRT25"/>
      <c r="IRU25"/>
      <c r="IRV25"/>
      <c r="IRW25"/>
      <c r="IRX25"/>
      <c r="IRY25"/>
      <c r="IRZ25"/>
      <c r="ISA25"/>
      <c r="ISB25"/>
      <c r="ISC25"/>
      <c r="ISD25"/>
      <c r="ISE25"/>
      <c r="ISF25"/>
      <c r="ISG25"/>
      <c r="ISH25"/>
      <c r="ISI25"/>
      <c r="ISJ25"/>
      <c r="ISK25"/>
      <c r="ISL25"/>
      <c r="ISM25"/>
      <c r="ISN25"/>
      <c r="ISO25"/>
      <c r="ISP25"/>
      <c r="ISQ25"/>
      <c r="ISR25"/>
      <c r="ISS25"/>
      <c r="IST25"/>
      <c r="ISU25"/>
      <c r="ISV25"/>
      <c r="ISW25"/>
      <c r="ISX25"/>
      <c r="ISY25"/>
      <c r="ISZ25"/>
      <c r="ITA25"/>
      <c r="ITB25"/>
      <c r="ITC25"/>
      <c r="ITD25"/>
      <c r="ITE25"/>
      <c r="ITF25"/>
      <c r="ITG25"/>
      <c r="ITH25"/>
      <c r="ITI25"/>
      <c r="ITJ25"/>
      <c r="ITK25"/>
      <c r="ITL25"/>
      <c r="ITM25"/>
      <c r="ITN25"/>
      <c r="ITO25"/>
      <c r="ITP25"/>
      <c r="ITQ25"/>
      <c r="ITR25"/>
      <c r="ITS25"/>
      <c r="ITT25"/>
      <c r="ITU25"/>
      <c r="ITV25"/>
      <c r="ITW25"/>
      <c r="ITX25"/>
      <c r="ITY25"/>
      <c r="ITZ25"/>
      <c r="IUA25"/>
      <c r="IUB25"/>
      <c r="IUC25"/>
      <c r="IUD25"/>
      <c r="IUE25"/>
      <c r="IUF25"/>
      <c r="IUG25"/>
      <c r="IUH25"/>
      <c r="IUI25"/>
      <c r="IUJ25"/>
      <c r="IUK25"/>
      <c r="IUL25"/>
      <c r="IUM25"/>
      <c r="IUN25"/>
      <c r="IUO25"/>
      <c r="IUP25"/>
      <c r="IUQ25"/>
      <c r="IUR25"/>
      <c r="IUS25"/>
      <c r="IUT25"/>
      <c r="IUU25"/>
      <c r="IUV25"/>
      <c r="IUW25"/>
      <c r="IUX25"/>
      <c r="IUY25"/>
      <c r="IUZ25"/>
      <c r="IVA25"/>
      <c r="IVB25"/>
      <c r="IVC25"/>
      <c r="IVD25"/>
      <c r="IVE25"/>
      <c r="IVF25"/>
      <c r="IVG25"/>
      <c r="IVH25"/>
      <c r="IVI25"/>
      <c r="IVJ25"/>
      <c r="IVK25"/>
      <c r="IVL25"/>
      <c r="IVM25"/>
      <c r="IVN25"/>
      <c r="IVO25"/>
      <c r="IVP25"/>
      <c r="IVQ25"/>
      <c r="IVR25"/>
      <c r="IVS25"/>
      <c r="IVT25"/>
      <c r="IVU25"/>
      <c r="IVV25"/>
      <c r="IVW25"/>
      <c r="IVX25"/>
      <c r="IVY25"/>
      <c r="IVZ25"/>
      <c r="IWA25"/>
      <c r="IWB25"/>
      <c r="IWC25"/>
      <c r="IWD25"/>
      <c r="IWE25"/>
      <c r="IWF25"/>
      <c r="IWG25"/>
      <c r="IWH25"/>
      <c r="IWI25"/>
      <c r="IWJ25"/>
      <c r="IWK25"/>
      <c r="IWL25"/>
      <c r="IWM25"/>
      <c r="IWN25"/>
      <c r="IWO25"/>
      <c r="IWP25"/>
      <c r="IWQ25"/>
      <c r="IWR25"/>
      <c r="IWS25"/>
      <c r="IWT25"/>
      <c r="IWU25"/>
      <c r="IWV25"/>
      <c r="IWW25"/>
      <c r="IWX25"/>
      <c r="IWY25"/>
      <c r="IWZ25"/>
      <c r="IXA25"/>
      <c r="IXB25"/>
      <c r="IXC25"/>
      <c r="IXD25"/>
      <c r="IXE25"/>
      <c r="IXF25"/>
      <c r="IXG25"/>
      <c r="IXH25"/>
      <c r="IXI25"/>
      <c r="IXJ25"/>
      <c r="IXK25"/>
      <c r="IXL25"/>
      <c r="IXM25"/>
      <c r="IXN25"/>
      <c r="IXO25"/>
      <c r="IXP25"/>
      <c r="IXQ25"/>
      <c r="IXR25"/>
      <c r="IXS25"/>
      <c r="IXT25"/>
      <c r="IXU25"/>
      <c r="IXV25"/>
      <c r="IXW25"/>
      <c r="IXX25"/>
      <c r="IXY25"/>
      <c r="IXZ25"/>
      <c r="IYA25"/>
      <c r="IYB25"/>
      <c r="IYC25"/>
      <c r="IYD25"/>
      <c r="IYE25"/>
      <c r="IYF25"/>
      <c r="IYG25"/>
      <c r="IYH25"/>
      <c r="IYI25"/>
      <c r="IYJ25"/>
      <c r="IYK25"/>
      <c r="IYL25"/>
      <c r="IYM25"/>
      <c r="IYN25"/>
      <c r="IYO25"/>
      <c r="IYP25"/>
      <c r="IYQ25"/>
      <c r="IYR25"/>
      <c r="IYS25"/>
      <c r="IYT25"/>
      <c r="IYU25"/>
      <c r="IYV25"/>
      <c r="IYW25"/>
      <c r="IYX25"/>
      <c r="IYY25"/>
      <c r="IYZ25"/>
      <c r="IZA25"/>
      <c r="IZB25"/>
      <c r="IZC25"/>
      <c r="IZD25"/>
      <c r="IZE25"/>
      <c r="IZF25"/>
      <c r="IZG25"/>
      <c r="IZH25"/>
      <c r="IZI25"/>
      <c r="IZJ25"/>
      <c r="IZK25"/>
      <c r="IZL25"/>
      <c r="IZM25"/>
      <c r="IZN25"/>
      <c r="IZO25"/>
      <c r="IZP25"/>
      <c r="IZQ25"/>
      <c r="IZR25"/>
      <c r="IZS25"/>
      <c r="IZT25"/>
      <c r="IZU25"/>
      <c r="IZV25"/>
      <c r="IZW25"/>
      <c r="IZX25"/>
      <c r="IZY25"/>
      <c r="IZZ25"/>
      <c r="JAA25"/>
      <c r="JAB25"/>
      <c r="JAC25"/>
      <c r="JAD25"/>
      <c r="JAE25"/>
      <c r="JAF25"/>
      <c r="JAG25"/>
      <c r="JAH25"/>
      <c r="JAI25"/>
      <c r="JAJ25"/>
      <c r="JAK25"/>
      <c r="JAL25"/>
      <c r="JAM25"/>
      <c r="JAN25"/>
      <c r="JAO25"/>
      <c r="JAP25"/>
      <c r="JAQ25"/>
      <c r="JAR25"/>
      <c r="JAS25"/>
      <c r="JAT25"/>
      <c r="JAU25"/>
      <c r="JAV25"/>
      <c r="JAW25"/>
      <c r="JAX25"/>
      <c r="JAY25"/>
      <c r="JAZ25"/>
      <c r="JBA25"/>
      <c r="JBB25"/>
      <c r="JBC25"/>
      <c r="JBD25"/>
      <c r="JBE25"/>
      <c r="JBF25"/>
      <c r="JBG25"/>
      <c r="JBH25"/>
      <c r="JBI25"/>
      <c r="JBJ25"/>
      <c r="JBK25"/>
      <c r="JBL25"/>
      <c r="JBM25"/>
      <c r="JBN25"/>
      <c r="JBO25"/>
      <c r="JBP25"/>
      <c r="JBQ25"/>
      <c r="JBR25"/>
      <c r="JBS25"/>
      <c r="JBT25"/>
      <c r="JBU25"/>
      <c r="JBV25"/>
      <c r="JBW25"/>
      <c r="JBX25"/>
      <c r="JBY25"/>
      <c r="JBZ25"/>
      <c r="JCA25"/>
      <c r="JCB25"/>
      <c r="JCC25"/>
      <c r="JCD25"/>
      <c r="JCE25"/>
      <c r="JCF25"/>
      <c r="JCG25"/>
      <c r="JCH25"/>
      <c r="JCI25"/>
      <c r="JCJ25"/>
      <c r="JCK25"/>
      <c r="JCL25"/>
      <c r="JCM25"/>
      <c r="JCN25"/>
      <c r="JCO25"/>
      <c r="JCP25"/>
      <c r="JCQ25"/>
      <c r="JCR25"/>
      <c r="JCS25"/>
      <c r="JCT25"/>
      <c r="JCU25"/>
      <c r="JCV25"/>
      <c r="JCW25"/>
      <c r="JCX25"/>
      <c r="JCY25"/>
      <c r="JCZ25"/>
      <c r="JDA25"/>
      <c r="JDB25"/>
      <c r="JDC25"/>
      <c r="JDD25"/>
      <c r="JDE25"/>
      <c r="JDF25"/>
      <c r="JDG25"/>
      <c r="JDH25"/>
      <c r="JDI25"/>
      <c r="JDJ25"/>
      <c r="JDK25"/>
      <c r="JDL25"/>
      <c r="JDM25"/>
      <c r="JDN25"/>
      <c r="JDO25"/>
      <c r="JDP25"/>
      <c r="JDQ25"/>
      <c r="JDR25"/>
      <c r="JDS25"/>
      <c r="JDT25"/>
      <c r="JDU25"/>
      <c r="JDV25"/>
      <c r="JDW25"/>
      <c r="JDX25"/>
      <c r="JDY25"/>
      <c r="JDZ25"/>
      <c r="JEA25"/>
      <c r="JEB25"/>
      <c r="JEC25"/>
      <c r="JED25"/>
      <c r="JEE25"/>
      <c r="JEF25"/>
      <c r="JEG25"/>
      <c r="JEH25"/>
      <c r="JEI25"/>
      <c r="JEJ25"/>
      <c r="JEK25"/>
      <c r="JEL25"/>
      <c r="JEM25"/>
      <c r="JEN25"/>
      <c r="JEO25"/>
      <c r="JEP25"/>
      <c r="JEQ25"/>
      <c r="JER25"/>
      <c r="JES25"/>
      <c r="JET25"/>
      <c r="JEU25"/>
      <c r="JEV25"/>
      <c r="JEW25"/>
      <c r="JEX25"/>
      <c r="JEY25"/>
      <c r="JEZ25"/>
      <c r="JFA25"/>
      <c r="JFB25"/>
      <c r="JFC25"/>
      <c r="JFD25"/>
      <c r="JFE25"/>
      <c r="JFF25"/>
      <c r="JFG25"/>
      <c r="JFH25"/>
      <c r="JFI25"/>
      <c r="JFJ25"/>
      <c r="JFK25"/>
      <c r="JFL25"/>
      <c r="JFM25"/>
      <c r="JFN25"/>
      <c r="JFO25"/>
      <c r="JFP25"/>
      <c r="JFQ25"/>
      <c r="JFR25"/>
      <c r="JFS25"/>
      <c r="JFT25"/>
      <c r="JFU25"/>
      <c r="JFV25"/>
      <c r="JFW25"/>
      <c r="JFX25"/>
      <c r="JFY25"/>
      <c r="JFZ25"/>
      <c r="JGA25"/>
      <c r="JGB25"/>
      <c r="JGC25"/>
      <c r="JGD25"/>
      <c r="JGE25"/>
      <c r="JGF25"/>
      <c r="JGG25"/>
      <c r="JGH25"/>
      <c r="JGI25"/>
      <c r="JGJ25"/>
      <c r="JGK25"/>
      <c r="JGL25"/>
      <c r="JGM25"/>
      <c r="JGN25"/>
      <c r="JGO25"/>
      <c r="JGP25"/>
      <c r="JGQ25"/>
      <c r="JGR25"/>
      <c r="JGS25"/>
      <c r="JGT25"/>
      <c r="JGU25"/>
      <c r="JGV25"/>
      <c r="JGW25"/>
      <c r="JGX25"/>
      <c r="JGY25"/>
      <c r="JGZ25"/>
      <c r="JHA25"/>
      <c r="JHB25"/>
      <c r="JHC25"/>
      <c r="JHD25"/>
      <c r="JHE25"/>
      <c r="JHF25"/>
      <c r="JHG25"/>
      <c r="JHH25"/>
      <c r="JHI25"/>
      <c r="JHJ25"/>
      <c r="JHK25"/>
      <c r="JHL25"/>
      <c r="JHM25"/>
      <c r="JHN25"/>
      <c r="JHO25"/>
      <c r="JHP25"/>
      <c r="JHQ25"/>
      <c r="JHR25"/>
      <c r="JHS25"/>
      <c r="JHT25"/>
      <c r="JHU25"/>
      <c r="JHV25"/>
      <c r="JHW25"/>
      <c r="JHX25"/>
      <c r="JHY25"/>
      <c r="JHZ25"/>
      <c r="JIA25"/>
      <c r="JIB25"/>
      <c r="JIC25"/>
      <c r="JID25"/>
      <c r="JIE25"/>
      <c r="JIF25"/>
      <c r="JIG25"/>
      <c r="JIH25"/>
      <c r="JII25"/>
      <c r="JIJ25"/>
      <c r="JIK25"/>
      <c r="JIL25"/>
      <c r="JIM25"/>
      <c r="JIN25"/>
      <c r="JIO25"/>
      <c r="JIP25"/>
      <c r="JIQ25"/>
      <c r="JIR25"/>
      <c r="JIS25"/>
      <c r="JIT25"/>
      <c r="JIU25"/>
      <c r="JIV25"/>
      <c r="JIW25"/>
      <c r="JIX25"/>
      <c r="JIY25"/>
      <c r="JIZ25"/>
      <c r="JJA25"/>
      <c r="JJB25"/>
      <c r="JJC25"/>
      <c r="JJD25"/>
      <c r="JJE25"/>
      <c r="JJF25"/>
      <c r="JJG25"/>
      <c r="JJH25"/>
      <c r="JJI25"/>
      <c r="JJJ25"/>
      <c r="JJK25"/>
      <c r="JJL25"/>
      <c r="JJM25"/>
      <c r="JJN25"/>
      <c r="JJO25"/>
      <c r="JJP25"/>
      <c r="JJQ25"/>
      <c r="JJR25"/>
      <c r="JJS25"/>
      <c r="JJT25"/>
      <c r="JJU25"/>
      <c r="JJV25"/>
      <c r="JJW25"/>
      <c r="JJX25"/>
      <c r="JJY25"/>
      <c r="JJZ25"/>
      <c r="JKA25"/>
      <c r="JKB25"/>
      <c r="JKC25"/>
      <c r="JKD25"/>
      <c r="JKE25"/>
      <c r="JKF25"/>
      <c r="JKG25"/>
      <c r="JKH25"/>
      <c r="JKI25"/>
      <c r="JKJ25"/>
      <c r="JKK25"/>
      <c r="JKL25"/>
      <c r="JKM25"/>
      <c r="JKN25"/>
      <c r="JKO25"/>
      <c r="JKP25"/>
      <c r="JKQ25"/>
      <c r="JKR25"/>
      <c r="JKS25"/>
      <c r="JKT25"/>
      <c r="JKU25"/>
      <c r="JKV25"/>
      <c r="JKW25"/>
      <c r="JKX25"/>
      <c r="JKY25"/>
      <c r="JKZ25"/>
      <c r="JLA25"/>
      <c r="JLB25"/>
      <c r="JLC25"/>
      <c r="JLD25"/>
      <c r="JLE25"/>
      <c r="JLF25"/>
      <c r="JLG25"/>
      <c r="JLH25"/>
      <c r="JLI25"/>
      <c r="JLJ25"/>
      <c r="JLK25"/>
      <c r="JLL25"/>
      <c r="JLM25"/>
      <c r="JLN25"/>
      <c r="JLO25"/>
      <c r="JLP25"/>
      <c r="JLQ25"/>
      <c r="JLR25"/>
      <c r="JLS25"/>
      <c r="JLT25"/>
      <c r="JLU25"/>
      <c r="JLV25"/>
      <c r="JLW25"/>
      <c r="JLX25"/>
      <c r="JLY25"/>
      <c r="JLZ25"/>
      <c r="JMA25"/>
      <c r="JMB25"/>
      <c r="JMC25"/>
      <c r="JMD25"/>
      <c r="JME25"/>
      <c r="JMF25"/>
      <c r="JMG25"/>
      <c r="JMH25"/>
      <c r="JMI25"/>
      <c r="JMJ25"/>
      <c r="JMK25"/>
      <c r="JML25"/>
      <c r="JMM25"/>
      <c r="JMN25"/>
      <c r="JMO25"/>
      <c r="JMP25"/>
      <c r="JMQ25"/>
      <c r="JMR25"/>
      <c r="JMS25"/>
      <c r="JMT25"/>
      <c r="JMU25"/>
      <c r="JMV25"/>
      <c r="JMW25"/>
      <c r="JMX25"/>
      <c r="JMY25"/>
      <c r="JMZ25"/>
      <c r="JNA25"/>
      <c r="JNB25"/>
      <c r="JNC25"/>
      <c r="JND25"/>
      <c r="JNE25"/>
      <c r="JNF25"/>
      <c r="JNG25"/>
      <c r="JNH25"/>
      <c r="JNI25"/>
      <c r="JNJ25"/>
      <c r="JNK25"/>
      <c r="JNL25"/>
      <c r="JNM25"/>
      <c r="JNN25"/>
      <c r="JNO25"/>
      <c r="JNP25"/>
      <c r="JNQ25"/>
      <c r="JNR25"/>
      <c r="JNS25"/>
      <c r="JNT25"/>
      <c r="JNU25"/>
      <c r="JNV25"/>
      <c r="JNW25"/>
      <c r="JNX25"/>
      <c r="JNY25"/>
      <c r="JNZ25"/>
      <c r="JOA25"/>
      <c r="JOB25"/>
      <c r="JOC25"/>
      <c r="JOD25"/>
      <c r="JOE25"/>
      <c r="JOF25"/>
      <c r="JOG25"/>
      <c r="JOH25"/>
      <c r="JOI25"/>
      <c r="JOJ25"/>
      <c r="JOK25"/>
      <c r="JOL25"/>
      <c r="JOM25"/>
      <c r="JON25"/>
      <c r="JOO25"/>
      <c r="JOP25"/>
      <c r="JOQ25"/>
      <c r="JOR25"/>
      <c r="JOS25"/>
      <c r="JOT25"/>
      <c r="JOU25"/>
      <c r="JOV25"/>
      <c r="JOW25"/>
      <c r="JOX25"/>
      <c r="JOY25"/>
      <c r="JOZ25"/>
      <c r="JPA25"/>
      <c r="JPB25"/>
      <c r="JPC25"/>
      <c r="JPD25"/>
      <c r="JPE25"/>
      <c r="JPF25"/>
      <c r="JPG25"/>
      <c r="JPH25"/>
      <c r="JPI25"/>
      <c r="JPJ25"/>
      <c r="JPK25"/>
      <c r="JPL25"/>
      <c r="JPM25"/>
      <c r="JPN25"/>
      <c r="JPO25"/>
      <c r="JPP25"/>
      <c r="JPQ25"/>
      <c r="JPR25"/>
      <c r="JPS25"/>
      <c r="JPT25"/>
      <c r="JPU25"/>
      <c r="JPV25"/>
      <c r="JPW25"/>
      <c r="JPX25"/>
      <c r="JPY25"/>
      <c r="JPZ25"/>
      <c r="JQA25"/>
      <c r="JQB25"/>
      <c r="JQC25"/>
      <c r="JQD25"/>
      <c r="JQE25"/>
      <c r="JQF25"/>
      <c r="JQG25"/>
      <c r="JQH25"/>
      <c r="JQI25"/>
      <c r="JQJ25"/>
      <c r="JQK25"/>
      <c r="JQL25"/>
      <c r="JQM25"/>
      <c r="JQN25"/>
      <c r="JQO25"/>
      <c r="JQP25"/>
      <c r="JQQ25"/>
      <c r="JQR25"/>
      <c r="JQS25"/>
      <c r="JQT25"/>
      <c r="JQU25"/>
      <c r="JQV25"/>
      <c r="JQW25"/>
      <c r="JQX25"/>
      <c r="JQY25"/>
      <c r="JQZ25"/>
      <c r="JRA25"/>
      <c r="JRB25"/>
      <c r="JRC25"/>
      <c r="JRD25"/>
      <c r="JRE25"/>
      <c r="JRF25"/>
      <c r="JRG25"/>
      <c r="JRH25"/>
      <c r="JRI25"/>
      <c r="JRJ25"/>
      <c r="JRK25"/>
      <c r="JRL25"/>
      <c r="JRM25"/>
      <c r="JRN25"/>
      <c r="JRO25"/>
      <c r="JRP25"/>
      <c r="JRQ25"/>
      <c r="JRR25"/>
      <c r="JRS25"/>
      <c r="JRT25"/>
      <c r="JRU25"/>
      <c r="JRV25"/>
      <c r="JRW25"/>
      <c r="JRX25"/>
      <c r="JRY25"/>
      <c r="JRZ25"/>
      <c r="JSA25"/>
      <c r="JSB25"/>
      <c r="JSC25"/>
      <c r="JSD25"/>
      <c r="JSE25"/>
      <c r="JSF25"/>
      <c r="JSG25"/>
      <c r="JSH25"/>
      <c r="JSI25"/>
      <c r="JSJ25"/>
      <c r="JSK25"/>
      <c r="JSL25"/>
      <c r="JSM25"/>
      <c r="JSN25"/>
      <c r="JSO25"/>
      <c r="JSP25"/>
      <c r="JSQ25"/>
      <c r="JSR25"/>
      <c r="JSS25"/>
      <c r="JST25"/>
      <c r="JSU25"/>
      <c r="JSV25"/>
      <c r="JSW25"/>
      <c r="JSX25"/>
      <c r="JSY25"/>
      <c r="JSZ25"/>
      <c r="JTA25"/>
      <c r="JTB25"/>
      <c r="JTC25"/>
      <c r="JTD25"/>
      <c r="JTE25"/>
      <c r="JTF25"/>
      <c r="JTG25"/>
      <c r="JTH25"/>
      <c r="JTI25"/>
      <c r="JTJ25"/>
      <c r="JTK25"/>
      <c r="JTL25"/>
      <c r="JTM25"/>
      <c r="JTN25"/>
      <c r="JTO25"/>
      <c r="JTP25"/>
      <c r="JTQ25"/>
      <c r="JTR25"/>
      <c r="JTS25"/>
      <c r="JTT25"/>
      <c r="JTU25"/>
      <c r="JTV25"/>
      <c r="JTW25"/>
      <c r="JTX25"/>
      <c r="JTY25"/>
      <c r="JTZ25"/>
      <c r="JUA25"/>
      <c r="JUB25"/>
      <c r="JUC25"/>
      <c r="JUD25"/>
      <c r="JUE25"/>
      <c r="JUF25"/>
      <c r="JUG25"/>
      <c r="JUH25"/>
      <c r="JUI25"/>
      <c r="JUJ25"/>
      <c r="JUK25"/>
      <c r="JUL25"/>
      <c r="JUM25"/>
      <c r="JUN25"/>
      <c r="JUO25"/>
      <c r="JUP25"/>
      <c r="JUQ25"/>
      <c r="JUR25"/>
      <c r="JUS25"/>
      <c r="JUT25"/>
      <c r="JUU25"/>
      <c r="JUV25"/>
      <c r="JUW25"/>
      <c r="JUX25"/>
      <c r="JUY25"/>
      <c r="JUZ25"/>
      <c r="JVA25"/>
      <c r="JVB25"/>
      <c r="JVC25"/>
      <c r="JVD25"/>
      <c r="JVE25"/>
      <c r="JVF25"/>
      <c r="JVG25"/>
      <c r="JVH25"/>
      <c r="JVI25"/>
      <c r="JVJ25"/>
      <c r="JVK25"/>
      <c r="JVL25"/>
      <c r="JVM25"/>
      <c r="JVN25"/>
      <c r="JVO25"/>
      <c r="JVP25"/>
      <c r="JVQ25"/>
      <c r="JVR25"/>
      <c r="JVS25"/>
      <c r="JVT25"/>
      <c r="JVU25"/>
      <c r="JVV25"/>
      <c r="JVW25"/>
      <c r="JVX25"/>
      <c r="JVY25"/>
      <c r="JVZ25"/>
      <c r="JWA25"/>
      <c r="JWB25"/>
      <c r="JWC25"/>
      <c r="JWD25"/>
      <c r="JWE25"/>
      <c r="JWF25"/>
      <c r="JWG25"/>
      <c r="JWH25"/>
      <c r="JWI25"/>
      <c r="JWJ25"/>
      <c r="JWK25"/>
      <c r="JWL25"/>
      <c r="JWM25"/>
      <c r="JWN25"/>
      <c r="JWO25"/>
      <c r="JWP25"/>
      <c r="JWQ25"/>
      <c r="JWR25"/>
      <c r="JWS25"/>
      <c r="JWT25"/>
      <c r="JWU25"/>
      <c r="JWV25"/>
      <c r="JWW25"/>
      <c r="JWX25"/>
      <c r="JWY25"/>
      <c r="JWZ25"/>
      <c r="JXA25"/>
      <c r="JXB25"/>
      <c r="JXC25"/>
      <c r="JXD25"/>
      <c r="JXE25"/>
      <c r="JXF25"/>
      <c r="JXG25"/>
      <c r="JXH25"/>
      <c r="JXI25"/>
      <c r="JXJ25"/>
      <c r="JXK25"/>
      <c r="JXL25"/>
      <c r="JXM25"/>
      <c r="JXN25"/>
      <c r="JXO25"/>
      <c r="JXP25"/>
      <c r="JXQ25"/>
      <c r="JXR25"/>
      <c r="JXS25"/>
      <c r="JXT25"/>
      <c r="JXU25"/>
      <c r="JXV25"/>
      <c r="JXW25"/>
      <c r="JXX25"/>
      <c r="JXY25"/>
      <c r="JXZ25"/>
      <c r="JYA25"/>
      <c r="JYB25"/>
      <c r="JYC25"/>
      <c r="JYD25"/>
      <c r="JYE25"/>
      <c r="JYF25"/>
      <c r="JYG25"/>
      <c r="JYH25"/>
      <c r="JYI25"/>
      <c r="JYJ25"/>
      <c r="JYK25"/>
      <c r="JYL25"/>
      <c r="JYM25"/>
      <c r="JYN25"/>
      <c r="JYO25"/>
      <c r="JYP25"/>
      <c r="JYQ25"/>
      <c r="JYR25"/>
      <c r="JYS25"/>
      <c r="JYT25"/>
      <c r="JYU25"/>
      <c r="JYV25"/>
      <c r="JYW25"/>
      <c r="JYX25"/>
      <c r="JYY25"/>
      <c r="JYZ25"/>
      <c r="JZA25"/>
      <c r="JZB25"/>
      <c r="JZC25"/>
      <c r="JZD25"/>
      <c r="JZE25"/>
      <c r="JZF25"/>
      <c r="JZG25"/>
      <c r="JZH25"/>
      <c r="JZI25"/>
      <c r="JZJ25"/>
      <c r="JZK25"/>
      <c r="JZL25"/>
      <c r="JZM25"/>
      <c r="JZN25"/>
      <c r="JZO25"/>
      <c r="JZP25"/>
      <c r="JZQ25"/>
      <c r="JZR25"/>
      <c r="JZS25"/>
      <c r="JZT25"/>
      <c r="JZU25"/>
      <c r="JZV25"/>
      <c r="JZW25"/>
      <c r="JZX25"/>
      <c r="JZY25"/>
      <c r="JZZ25"/>
      <c r="KAA25"/>
      <c r="KAB25"/>
      <c r="KAC25"/>
      <c r="KAD25"/>
      <c r="KAE25"/>
      <c r="KAF25"/>
      <c r="KAG25"/>
      <c r="KAH25"/>
      <c r="KAI25"/>
      <c r="KAJ25"/>
      <c r="KAK25"/>
      <c r="KAL25"/>
      <c r="KAM25"/>
      <c r="KAN25"/>
      <c r="KAO25"/>
      <c r="KAP25"/>
      <c r="KAQ25"/>
      <c r="KAR25"/>
      <c r="KAS25"/>
      <c r="KAT25"/>
      <c r="KAU25"/>
      <c r="KAV25"/>
      <c r="KAW25"/>
      <c r="KAX25"/>
      <c r="KAY25"/>
      <c r="KAZ25"/>
      <c r="KBA25"/>
      <c r="KBB25"/>
      <c r="KBC25"/>
      <c r="KBD25"/>
      <c r="KBE25"/>
      <c r="KBF25"/>
      <c r="KBG25"/>
      <c r="KBH25"/>
      <c r="KBI25"/>
      <c r="KBJ25"/>
      <c r="KBK25"/>
      <c r="KBL25"/>
      <c r="KBM25"/>
      <c r="KBN25"/>
      <c r="KBO25"/>
      <c r="KBP25"/>
      <c r="KBQ25"/>
      <c r="KBR25"/>
      <c r="KBS25"/>
      <c r="KBT25"/>
      <c r="KBU25"/>
      <c r="KBV25"/>
      <c r="KBW25"/>
      <c r="KBX25"/>
      <c r="KBY25"/>
      <c r="KBZ25"/>
      <c r="KCA25"/>
      <c r="KCB25"/>
      <c r="KCC25"/>
      <c r="KCD25"/>
      <c r="KCE25"/>
      <c r="KCF25"/>
      <c r="KCG25"/>
      <c r="KCH25"/>
      <c r="KCI25"/>
      <c r="KCJ25"/>
      <c r="KCK25"/>
      <c r="KCL25"/>
      <c r="KCM25"/>
      <c r="KCN25"/>
      <c r="KCO25"/>
      <c r="KCP25"/>
      <c r="KCQ25"/>
      <c r="KCR25"/>
      <c r="KCS25"/>
      <c r="KCT25"/>
      <c r="KCU25"/>
      <c r="KCV25"/>
      <c r="KCW25"/>
      <c r="KCX25"/>
      <c r="KCY25"/>
      <c r="KCZ25"/>
      <c r="KDA25"/>
      <c r="KDB25"/>
      <c r="KDC25"/>
      <c r="KDD25"/>
      <c r="KDE25"/>
      <c r="KDF25"/>
      <c r="KDG25"/>
      <c r="KDH25"/>
      <c r="KDI25"/>
      <c r="KDJ25"/>
      <c r="KDK25"/>
      <c r="KDL25"/>
      <c r="KDM25"/>
      <c r="KDN25"/>
      <c r="KDO25"/>
      <c r="KDP25"/>
      <c r="KDQ25"/>
      <c r="KDR25"/>
      <c r="KDS25"/>
      <c r="KDT25"/>
      <c r="KDU25"/>
      <c r="KDV25"/>
      <c r="KDW25"/>
      <c r="KDX25"/>
      <c r="KDY25"/>
      <c r="KDZ25"/>
      <c r="KEA25"/>
      <c r="KEB25"/>
      <c r="KEC25"/>
      <c r="KED25"/>
      <c r="KEE25"/>
      <c r="KEF25"/>
      <c r="KEG25"/>
      <c r="KEH25"/>
      <c r="KEI25"/>
      <c r="KEJ25"/>
      <c r="KEK25"/>
      <c r="KEL25"/>
      <c r="KEM25"/>
      <c r="KEN25"/>
      <c r="KEO25"/>
      <c r="KEP25"/>
      <c r="KEQ25"/>
      <c r="KER25"/>
      <c r="KES25"/>
      <c r="KET25"/>
      <c r="KEU25"/>
      <c r="KEV25"/>
      <c r="KEW25"/>
      <c r="KEX25"/>
      <c r="KEY25"/>
      <c r="KEZ25"/>
      <c r="KFA25"/>
      <c r="KFB25"/>
      <c r="KFC25"/>
      <c r="KFD25"/>
      <c r="KFE25"/>
      <c r="KFF25"/>
      <c r="KFG25"/>
      <c r="KFH25"/>
      <c r="KFI25"/>
      <c r="KFJ25"/>
      <c r="KFK25"/>
      <c r="KFL25"/>
      <c r="KFM25"/>
      <c r="KFN25"/>
      <c r="KFO25"/>
      <c r="KFP25"/>
      <c r="KFQ25"/>
      <c r="KFR25"/>
      <c r="KFS25"/>
      <c r="KFT25"/>
      <c r="KFU25"/>
      <c r="KFV25"/>
      <c r="KFW25"/>
      <c r="KFX25"/>
      <c r="KFY25"/>
      <c r="KFZ25"/>
      <c r="KGA25"/>
      <c r="KGB25"/>
      <c r="KGC25"/>
      <c r="KGD25"/>
      <c r="KGE25"/>
      <c r="KGF25"/>
      <c r="KGG25"/>
      <c r="KGH25"/>
      <c r="KGI25"/>
      <c r="KGJ25"/>
      <c r="KGK25"/>
      <c r="KGL25"/>
      <c r="KGM25"/>
      <c r="KGN25"/>
      <c r="KGO25"/>
      <c r="KGP25"/>
      <c r="KGQ25"/>
      <c r="KGR25"/>
      <c r="KGS25"/>
      <c r="KGT25"/>
      <c r="KGU25"/>
      <c r="KGV25"/>
      <c r="KGW25"/>
      <c r="KGX25"/>
      <c r="KGY25"/>
      <c r="KGZ25"/>
      <c r="KHA25"/>
      <c r="KHB25"/>
      <c r="KHC25"/>
      <c r="KHD25"/>
      <c r="KHE25"/>
      <c r="KHF25"/>
      <c r="KHG25"/>
      <c r="KHH25"/>
      <c r="KHI25"/>
      <c r="KHJ25"/>
      <c r="KHK25"/>
      <c r="KHL25"/>
      <c r="KHM25"/>
      <c r="KHN25"/>
      <c r="KHO25"/>
      <c r="KHP25"/>
      <c r="KHQ25"/>
      <c r="KHR25"/>
      <c r="KHS25"/>
      <c r="KHT25"/>
      <c r="KHU25"/>
      <c r="KHV25"/>
      <c r="KHW25"/>
      <c r="KHX25"/>
      <c r="KHY25"/>
      <c r="KHZ25"/>
      <c r="KIA25"/>
      <c r="KIB25"/>
      <c r="KIC25"/>
      <c r="KID25"/>
      <c r="KIE25"/>
      <c r="KIF25"/>
      <c r="KIG25"/>
      <c r="KIH25"/>
      <c r="KII25"/>
      <c r="KIJ25"/>
      <c r="KIK25"/>
      <c r="KIL25"/>
      <c r="KIM25"/>
      <c r="KIN25"/>
      <c r="KIO25"/>
      <c r="KIP25"/>
      <c r="KIQ25"/>
      <c r="KIR25"/>
      <c r="KIS25"/>
      <c r="KIT25"/>
      <c r="KIU25"/>
      <c r="KIV25"/>
      <c r="KIW25"/>
      <c r="KIX25"/>
      <c r="KIY25"/>
      <c r="KIZ25"/>
      <c r="KJA25"/>
      <c r="KJB25"/>
      <c r="KJC25"/>
      <c r="KJD25"/>
      <c r="KJE25"/>
      <c r="KJF25"/>
      <c r="KJG25"/>
      <c r="KJH25"/>
      <c r="KJI25"/>
      <c r="KJJ25"/>
      <c r="KJK25"/>
      <c r="KJL25"/>
      <c r="KJM25"/>
      <c r="KJN25"/>
      <c r="KJO25"/>
      <c r="KJP25"/>
      <c r="KJQ25"/>
      <c r="KJR25"/>
      <c r="KJS25"/>
      <c r="KJT25"/>
      <c r="KJU25"/>
      <c r="KJV25"/>
      <c r="KJW25"/>
      <c r="KJX25"/>
      <c r="KJY25"/>
      <c r="KJZ25"/>
      <c r="KKA25"/>
      <c r="KKB25"/>
      <c r="KKC25"/>
      <c r="KKD25"/>
      <c r="KKE25"/>
      <c r="KKF25"/>
      <c r="KKG25"/>
      <c r="KKH25"/>
      <c r="KKI25"/>
      <c r="KKJ25"/>
      <c r="KKK25"/>
      <c r="KKL25"/>
      <c r="KKM25"/>
      <c r="KKN25"/>
      <c r="KKO25"/>
      <c r="KKP25"/>
      <c r="KKQ25"/>
      <c r="KKR25"/>
      <c r="KKS25"/>
      <c r="KKT25"/>
      <c r="KKU25"/>
      <c r="KKV25"/>
      <c r="KKW25"/>
      <c r="KKX25"/>
      <c r="KKY25"/>
      <c r="KKZ25"/>
      <c r="KLA25"/>
      <c r="KLB25"/>
      <c r="KLC25"/>
      <c r="KLD25"/>
      <c r="KLE25"/>
      <c r="KLF25"/>
      <c r="KLG25"/>
      <c r="KLH25"/>
      <c r="KLI25"/>
      <c r="KLJ25"/>
      <c r="KLK25"/>
      <c r="KLL25"/>
      <c r="KLM25"/>
      <c r="KLN25"/>
      <c r="KLO25"/>
      <c r="KLP25"/>
      <c r="KLQ25"/>
      <c r="KLR25"/>
      <c r="KLS25"/>
      <c r="KLT25"/>
      <c r="KLU25"/>
      <c r="KLV25"/>
      <c r="KLW25"/>
      <c r="KLX25"/>
      <c r="KLY25"/>
      <c r="KLZ25"/>
      <c r="KMA25"/>
      <c r="KMB25"/>
      <c r="KMC25"/>
      <c r="KMD25"/>
      <c r="KME25"/>
      <c r="KMF25"/>
      <c r="KMG25"/>
      <c r="KMH25"/>
      <c r="KMI25"/>
      <c r="KMJ25"/>
      <c r="KMK25"/>
      <c r="KML25"/>
      <c r="KMM25"/>
      <c r="KMN25"/>
      <c r="KMO25"/>
      <c r="KMP25"/>
      <c r="KMQ25"/>
      <c r="KMR25"/>
      <c r="KMS25"/>
      <c r="KMT25"/>
      <c r="KMU25"/>
      <c r="KMV25"/>
      <c r="KMW25"/>
      <c r="KMX25"/>
      <c r="KMY25"/>
      <c r="KMZ25"/>
      <c r="KNA25"/>
      <c r="KNB25"/>
      <c r="KNC25"/>
      <c r="KND25"/>
      <c r="KNE25"/>
      <c r="KNF25"/>
      <c r="KNG25"/>
      <c r="KNH25"/>
      <c r="KNI25"/>
      <c r="KNJ25"/>
      <c r="KNK25"/>
      <c r="KNL25"/>
      <c r="KNM25"/>
      <c r="KNN25"/>
      <c r="KNO25"/>
      <c r="KNP25"/>
      <c r="KNQ25"/>
      <c r="KNR25"/>
      <c r="KNS25"/>
      <c r="KNT25"/>
      <c r="KNU25"/>
      <c r="KNV25"/>
      <c r="KNW25"/>
      <c r="KNX25"/>
      <c r="KNY25"/>
      <c r="KNZ25"/>
      <c r="KOA25"/>
      <c r="KOB25"/>
      <c r="KOC25"/>
      <c r="KOD25"/>
      <c r="KOE25"/>
      <c r="KOF25"/>
      <c r="KOG25"/>
      <c r="KOH25"/>
      <c r="KOI25"/>
      <c r="KOJ25"/>
      <c r="KOK25"/>
      <c r="KOL25"/>
      <c r="KOM25"/>
      <c r="KON25"/>
      <c r="KOO25"/>
      <c r="KOP25"/>
      <c r="KOQ25"/>
      <c r="KOR25"/>
      <c r="KOS25"/>
      <c r="KOT25"/>
      <c r="KOU25"/>
      <c r="KOV25"/>
      <c r="KOW25"/>
      <c r="KOX25"/>
      <c r="KOY25"/>
      <c r="KOZ25"/>
      <c r="KPA25"/>
      <c r="KPB25"/>
      <c r="KPC25"/>
      <c r="KPD25"/>
      <c r="KPE25"/>
      <c r="KPF25"/>
      <c r="KPG25"/>
      <c r="KPH25"/>
      <c r="KPI25"/>
      <c r="KPJ25"/>
      <c r="KPK25"/>
      <c r="KPL25"/>
      <c r="KPM25"/>
      <c r="KPN25"/>
      <c r="KPO25"/>
      <c r="KPP25"/>
      <c r="KPQ25"/>
      <c r="KPR25"/>
      <c r="KPS25"/>
      <c r="KPT25"/>
      <c r="KPU25"/>
      <c r="KPV25"/>
      <c r="KPW25"/>
      <c r="KPX25"/>
      <c r="KPY25"/>
      <c r="KPZ25"/>
      <c r="KQA25"/>
      <c r="KQB25"/>
      <c r="KQC25"/>
      <c r="KQD25"/>
      <c r="KQE25"/>
      <c r="KQF25"/>
      <c r="KQG25"/>
      <c r="KQH25"/>
      <c r="KQI25"/>
      <c r="KQJ25"/>
      <c r="KQK25"/>
      <c r="KQL25"/>
      <c r="KQM25"/>
      <c r="KQN25"/>
      <c r="KQO25"/>
      <c r="KQP25"/>
      <c r="KQQ25"/>
      <c r="KQR25"/>
      <c r="KQS25"/>
      <c r="KQT25"/>
      <c r="KQU25"/>
      <c r="KQV25"/>
      <c r="KQW25"/>
      <c r="KQX25"/>
      <c r="KQY25"/>
      <c r="KQZ25"/>
      <c r="KRA25"/>
      <c r="KRB25"/>
      <c r="KRC25"/>
      <c r="KRD25"/>
      <c r="KRE25"/>
      <c r="KRF25"/>
      <c r="KRG25"/>
      <c r="KRH25"/>
      <c r="KRI25"/>
      <c r="KRJ25"/>
      <c r="KRK25"/>
      <c r="KRL25"/>
      <c r="KRM25"/>
      <c r="KRN25"/>
      <c r="KRO25"/>
      <c r="KRP25"/>
      <c r="KRQ25"/>
      <c r="KRR25"/>
      <c r="KRS25"/>
      <c r="KRT25"/>
      <c r="KRU25"/>
      <c r="KRV25"/>
      <c r="KRW25"/>
      <c r="KRX25"/>
      <c r="KRY25"/>
      <c r="KRZ25"/>
      <c r="KSA25"/>
      <c r="KSB25"/>
      <c r="KSC25"/>
      <c r="KSD25"/>
      <c r="KSE25"/>
      <c r="KSF25"/>
      <c r="KSG25"/>
      <c r="KSH25"/>
      <c r="KSI25"/>
      <c r="KSJ25"/>
      <c r="KSK25"/>
      <c r="KSL25"/>
      <c r="KSM25"/>
      <c r="KSN25"/>
      <c r="KSO25"/>
      <c r="KSP25"/>
      <c r="KSQ25"/>
      <c r="KSR25"/>
      <c r="KSS25"/>
      <c r="KST25"/>
      <c r="KSU25"/>
      <c r="KSV25"/>
      <c r="KSW25"/>
      <c r="KSX25"/>
      <c r="KSY25"/>
      <c r="KSZ25"/>
      <c r="KTA25"/>
      <c r="KTB25"/>
      <c r="KTC25"/>
      <c r="KTD25"/>
      <c r="KTE25"/>
      <c r="KTF25"/>
      <c r="KTG25"/>
      <c r="KTH25"/>
      <c r="KTI25"/>
      <c r="KTJ25"/>
      <c r="KTK25"/>
      <c r="KTL25"/>
      <c r="KTM25"/>
      <c r="KTN25"/>
      <c r="KTO25"/>
      <c r="KTP25"/>
      <c r="KTQ25"/>
      <c r="KTR25"/>
      <c r="KTS25"/>
      <c r="KTT25"/>
      <c r="KTU25"/>
      <c r="KTV25"/>
      <c r="KTW25"/>
      <c r="KTX25"/>
      <c r="KTY25"/>
      <c r="KTZ25"/>
      <c r="KUA25"/>
      <c r="KUB25"/>
      <c r="KUC25"/>
      <c r="KUD25"/>
      <c r="KUE25"/>
      <c r="KUF25"/>
      <c r="KUG25"/>
      <c r="KUH25"/>
      <c r="KUI25"/>
      <c r="KUJ25"/>
      <c r="KUK25"/>
      <c r="KUL25"/>
      <c r="KUM25"/>
      <c r="KUN25"/>
      <c r="KUO25"/>
      <c r="KUP25"/>
      <c r="KUQ25"/>
      <c r="KUR25"/>
      <c r="KUS25"/>
      <c r="KUT25"/>
      <c r="KUU25"/>
      <c r="KUV25"/>
      <c r="KUW25"/>
      <c r="KUX25"/>
      <c r="KUY25"/>
      <c r="KUZ25"/>
      <c r="KVA25"/>
      <c r="KVB25"/>
      <c r="KVC25"/>
      <c r="KVD25"/>
      <c r="KVE25"/>
      <c r="KVF25"/>
      <c r="KVG25"/>
      <c r="KVH25"/>
      <c r="KVI25"/>
      <c r="KVJ25"/>
      <c r="KVK25"/>
      <c r="KVL25"/>
      <c r="KVM25"/>
      <c r="KVN25"/>
      <c r="KVO25"/>
      <c r="KVP25"/>
      <c r="KVQ25"/>
      <c r="KVR25"/>
      <c r="KVS25"/>
      <c r="KVT25"/>
      <c r="KVU25"/>
      <c r="KVV25"/>
      <c r="KVW25"/>
      <c r="KVX25"/>
      <c r="KVY25"/>
      <c r="KVZ25"/>
      <c r="KWA25"/>
      <c r="KWB25"/>
      <c r="KWC25"/>
      <c r="KWD25"/>
      <c r="KWE25"/>
      <c r="KWF25"/>
      <c r="KWG25"/>
      <c r="KWH25"/>
      <c r="KWI25"/>
      <c r="KWJ25"/>
      <c r="KWK25"/>
      <c r="KWL25"/>
      <c r="KWM25"/>
      <c r="KWN25"/>
      <c r="KWO25"/>
      <c r="KWP25"/>
      <c r="KWQ25"/>
      <c r="KWR25"/>
      <c r="KWS25"/>
      <c r="KWT25"/>
      <c r="KWU25"/>
      <c r="KWV25"/>
      <c r="KWW25"/>
      <c r="KWX25"/>
      <c r="KWY25"/>
      <c r="KWZ25"/>
      <c r="KXA25"/>
      <c r="KXB25"/>
      <c r="KXC25"/>
      <c r="KXD25"/>
      <c r="KXE25"/>
      <c r="KXF25"/>
      <c r="KXG25"/>
      <c r="KXH25"/>
      <c r="KXI25"/>
      <c r="KXJ25"/>
      <c r="KXK25"/>
      <c r="KXL25"/>
      <c r="KXM25"/>
      <c r="KXN25"/>
      <c r="KXO25"/>
      <c r="KXP25"/>
      <c r="KXQ25"/>
      <c r="KXR25"/>
      <c r="KXS25"/>
      <c r="KXT25"/>
      <c r="KXU25"/>
      <c r="KXV25"/>
      <c r="KXW25"/>
      <c r="KXX25"/>
      <c r="KXY25"/>
      <c r="KXZ25"/>
      <c r="KYA25"/>
      <c r="KYB25"/>
      <c r="KYC25"/>
      <c r="KYD25"/>
      <c r="KYE25"/>
      <c r="KYF25"/>
      <c r="KYG25"/>
      <c r="KYH25"/>
      <c r="KYI25"/>
      <c r="KYJ25"/>
      <c r="KYK25"/>
      <c r="KYL25"/>
      <c r="KYM25"/>
      <c r="KYN25"/>
      <c r="KYO25"/>
      <c r="KYP25"/>
      <c r="KYQ25"/>
      <c r="KYR25"/>
      <c r="KYS25"/>
      <c r="KYT25"/>
      <c r="KYU25"/>
      <c r="KYV25"/>
      <c r="KYW25"/>
      <c r="KYX25"/>
      <c r="KYY25"/>
      <c r="KYZ25"/>
      <c r="KZA25"/>
      <c r="KZB25"/>
      <c r="KZC25"/>
      <c r="KZD25"/>
      <c r="KZE25"/>
      <c r="KZF25"/>
      <c r="KZG25"/>
      <c r="KZH25"/>
      <c r="KZI25"/>
      <c r="KZJ25"/>
      <c r="KZK25"/>
      <c r="KZL25"/>
      <c r="KZM25"/>
      <c r="KZN25"/>
      <c r="KZO25"/>
      <c r="KZP25"/>
      <c r="KZQ25"/>
      <c r="KZR25"/>
      <c r="KZS25"/>
      <c r="KZT25"/>
      <c r="KZU25"/>
      <c r="KZV25"/>
      <c r="KZW25"/>
      <c r="KZX25"/>
      <c r="KZY25"/>
      <c r="KZZ25"/>
      <c r="LAA25"/>
      <c r="LAB25"/>
      <c r="LAC25"/>
      <c r="LAD25"/>
      <c r="LAE25"/>
      <c r="LAF25"/>
      <c r="LAG25"/>
      <c r="LAH25"/>
      <c r="LAI25"/>
      <c r="LAJ25"/>
      <c r="LAK25"/>
      <c r="LAL25"/>
      <c r="LAM25"/>
      <c r="LAN25"/>
      <c r="LAO25"/>
      <c r="LAP25"/>
      <c r="LAQ25"/>
      <c r="LAR25"/>
      <c r="LAS25"/>
      <c r="LAT25"/>
      <c r="LAU25"/>
      <c r="LAV25"/>
      <c r="LAW25"/>
      <c r="LAX25"/>
      <c r="LAY25"/>
      <c r="LAZ25"/>
      <c r="LBA25"/>
      <c r="LBB25"/>
      <c r="LBC25"/>
      <c r="LBD25"/>
      <c r="LBE25"/>
      <c r="LBF25"/>
      <c r="LBG25"/>
      <c r="LBH25"/>
      <c r="LBI25"/>
      <c r="LBJ25"/>
      <c r="LBK25"/>
      <c r="LBL25"/>
      <c r="LBM25"/>
      <c r="LBN25"/>
      <c r="LBO25"/>
      <c r="LBP25"/>
      <c r="LBQ25"/>
      <c r="LBR25"/>
      <c r="LBS25"/>
      <c r="LBT25"/>
      <c r="LBU25"/>
      <c r="LBV25"/>
      <c r="LBW25"/>
      <c r="LBX25"/>
      <c r="LBY25"/>
      <c r="LBZ25"/>
      <c r="LCA25"/>
      <c r="LCB25"/>
      <c r="LCC25"/>
      <c r="LCD25"/>
      <c r="LCE25"/>
      <c r="LCF25"/>
      <c r="LCG25"/>
      <c r="LCH25"/>
      <c r="LCI25"/>
      <c r="LCJ25"/>
      <c r="LCK25"/>
      <c r="LCL25"/>
      <c r="LCM25"/>
      <c r="LCN25"/>
      <c r="LCO25"/>
      <c r="LCP25"/>
      <c r="LCQ25"/>
      <c r="LCR25"/>
      <c r="LCS25"/>
      <c r="LCT25"/>
      <c r="LCU25"/>
      <c r="LCV25"/>
      <c r="LCW25"/>
      <c r="LCX25"/>
      <c r="LCY25"/>
      <c r="LCZ25"/>
      <c r="LDA25"/>
      <c r="LDB25"/>
      <c r="LDC25"/>
      <c r="LDD25"/>
      <c r="LDE25"/>
      <c r="LDF25"/>
      <c r="LDG25"/>
      <c r="LDH25"/>
      <c r="LDI25"/>
      <c r="LDJ25"/>
      <c r="LDK25"/>
      <c r="LDL25"/>
      <c r="LDM25"/>
      <c r="LDN25"/>
      <c r="LDO25"/>
      <c r="LDP25"/>
      <c r="LDQ25"/>
      <c r="LDR25"/>
      <c r="LDS25"/>
      <c r="LDT25"/>
      <c r="LDU25"/>
      <c r="LDV25"/>
      <c r="LDW25"/>
      <c r="LDX25"/>
      <c r="LDY25"/>
      <c r="LDZ25"/>
      <c r="LEA25"/>
      <c r="LEB25"/>
      <c r="LEC25"/>
      <c r="LED25"/>
      <c r="LEE25"/>
      <c r="LEF25"/>
      <c r="LEG25"/>
      <c r="LEH25"/>
      <c r="LEI25"/>
      <c r="LEJ25"/>
      <c r="LEK25"/>
      <c r="LEL25"/>
      <c r="LEM25"/>
      <c r="LEN25"/>
      <c r="LEO25"/>
      <c r="LEP25"/>
      <c r="LEQ25"/>
      <c r="LER25"/>
      <c r="LES25"/>
      <c r="LET25"/>
      <c r="LEU25"/>
      <c r="LEV25"/>
      <c r="LEW25"/>
      <c r="LEX25"/>
      <c r="LEY25"/>
      <c r="LEZ25"/>
      <c r="LFA25"/>
      <c r="LFB25"/>
      <c r="LFC25"/>
      <c r="LFD25"/>
      <c r="LFE25"/>
      <c r="LFF25"/>
      <c r="LFG25"/>
      <c r="LFH25"/>
      <c r="LFI25"/>
      <c r="LFJ25"/>
      <c r="LFK25"/>
      <c r="LFL25"/>
      <c r="LFM25"/>
      <c r="LFN25"/>
      <c r="LFO25"/>
      <c r="LFP25"/>
      <c r="LFQ25"/>
      <c r="LFR25"/>
      <c r="LFS25"/>
      <c r="LFT25"/>
      <c r="LFU25"/>
      <c r="LFV25"/>
      <c r="LFW25"/>
      <c r="LFX25"/>
      <c r="LFY25"/>
      <c r="LFZ25"/>
      <c r="LGA25"/>
      <c r="LGB25"/>
      <c r="LGC25"/>
      <c r="LGD25"/>
      <c r="LGE25"/>
      <c r="LGF25"/>
      <c r="LGG25"/>
      <c r="LGH25"/>
      <c r="LGI25"/>
      <c r="LGJ25"/>
      <c r="LGK25"/>
      <c r="LGL25"/>
      <c r="LGM25"/>
      <c r="LGN25"/>
      <c r="LGO25"/>
      <c r="LGP25"/>
      <c r="LGQ25"/>
      <c r="LGR25"/>
      <c r="LGS25"/>
      <c r="LGT25"/>
      <c r="LGU25"/>
      <c r="LGV25"/>
      <c r="LGW25"/>
      <c r="LGX25"/>
      <c r="LGY25"/>
      <c r="LGZ25"/>
      <c r="LHA25"/>
      <c r="LHB25"/>
      <c r="LHC25"/>
      <c r="LHD25"/>
      <c r="LHE25"/>
      <c r="LHF25"/>
      <c r="LHG25"/>
      <c r="LHH25"/>
      <c r="LHI25"/>
      <c r="LHJ25"/>
      <c r="LHK25"/>
      <c r="LHL25"/>
      <c r="LHM25"/>
      <c r="LHN25"/>
      <c r="LHO25"/>
      <c r="LHP25"/>
      <c r="LHQ25"/>
      <c r="LHR25"/>
      <c r="LHS25"/>
      <c r="LHT25"/>
      <c r="LHU25"/>
      <c r="LHV25"/>
      <c r="LHW25"/>
      <c r="LHX25"/>
      <c r="LHY25"/>
      <c r="LHZ25"/>
      <c r="LIA25"/>
      <c r="LIB25"/>
      <c r="LIC25"/>
      <c r="LID25"/>
      <c r="LIE25"/>
      <c r="LIF25"/>
      <c r="LIG25"/>
      <c r="LIH25"/>
      <c r="LII25"/>
      <c r="LIJ25"/>
      <c r="LIK25"/>
      <c r="LIL25"/>
      <c r="LIM25"/>
      <c r="LIN25"/>
      <c r="LIO25"/>
      <c r="LIP25"/>
      <c r="LIQ25"/>
      <c r="LIR25"/>
      <c r="LIS25"/>
      <c r="LIT25"/>
      <c r="LIU25"/>
      <c r="LIV25"/>
      <c r="LIW25"/>
      <c r="LIX25"/>
      <c r="LIY25"/>
      <c r="LIZ25"/>
      <c r="LJA25"/>
      <c r="LJB25"/>
      <c r="LJC25"/>
      <c r="LJD25"/>
      <c r="LJE25"/>
      <c r="LJF25"/>
      <c r="LJG25"/>
      <c r="LJH25"/>
      <c r="LJI25"/>
      <c r="LJJ25"/>
      <c r="LJK25"/>
      <c r="LJL25"/>
      <c r="LJM25"/>
      <c r="LJN25"/>
      <c r="LJO25"/>
      <c r="LJP25"/>
      <c r="LJQ25"/>
      <c r="LJR25"/>
      <c r="LJS25"/>
      <c r="LJT25"/>
      <c r="LJU25"/>
      <c r="LJV25"/>
      <c r="LJW25"/>
      <c r="LJX25"/>
      <c r="LJY25"/>
      <c r="LJZ25"/>
      <c r="LKA25"/>
      <c r="LKB25"/>
      <c r="LKC25"/>
      <c r="LKD25"/>
      <c r="LKE25"/>
      <c r="LKF25"/>
      <c r="LKG25"/>
      <c r="LKH25"/>
      <c r="LKI25"/>
      <c r="LKJ25"/>
      <c r="LKK25"/>
      <c r="LKL25"/>
      <c r="LKM25"/>
      <c r="LKN25"/>
      <c r="LKO25"/>
      <c r="LKP25"/>
      <c r="LKQ25"/>
      <c r="LKR25"/>
      <c r="LKS25"/>
      <c r="LKT25"/>
      <c r="LKU25"/>
      <c r="LKV25"/>
      <c r="LKW25"/>
      <c r="LKX25"/>
      <c r="LKY25"/>
      <c r="LKZ25"/>
      <c r="LLA25"/>
      <c r="LLB25"/>
      <c r="LLC25"/>
      <c r="LLD25"/>
      <c r="LLE25"/>
      <c r="LLF25"/>
      <c r="LLG25"/>
      <c r="LLH25"/>
      <c r="LLI25"/>
      <c r="LLJ25"/>
      <c r="LLK25"/>
      <c r="LLL25"/>
      <c r="LLM25"/>
      <c r="LLN25"/>
      <c r="LLO25"/>
      <c r="LLP25"/>
      <c r="LLQ25"/>
      <c r="LLR25"/>
      <c r="LLS25"/>
      <c r="LLT25"/>
      <c r="LLU25"/>
      <c r="LLV25"/>
      <c r="LLW25"/>
      <c r="LLX25"/>
      <c r="LLY25"/>
      <c r="LLZ25"/>
      <c r="LMA25"/>
      <c r="LMB25"/>
      <c r="LMC25"/>
      <c r="LMD25"/>
      <c r="LME25"/>
      <c r="LMF25"/>
      <c r="LMG25"/>
      <c r="LMH25"/>
      <c r="LMI25"/>
      <c r="LMJ25"/>
      <c r="LMK25"/>
      <c r="LML25"/>
      <c r="LMM25"/>
      <c r="LMN25"/>
      <c r="LMO25"/>
      <c r="LMP25"/>
      <c r="LMQ25"/>
      <c r="LMR25"/>
      <c r="LMS25"/>
      <c r="LMT25"/>
      <c r="LMU25"/>
      <c r="LMV25"/>
      <c r="LMW25"/>
      <c r="LMX25"/>
      <c r="LMY25"/>
      <c r="LMZ25"/>
      <c r="LNA25"/>
      <c r="LNB25"/>
      <c r="LNC25"/>
      <c r="LND25"/>
      <c r="LNE25"/>
      <c r="LNF25"/>
      <c r="LNG25"/>
      <c r="LNH25"/>
      <c r="LNI25"/>
      <c r="LNJ25"/>
      <c r="LNK25"/>
      <c r="LNL25"/>
      <c r="LNM25"/>
      <c r="LNN25"/>
      <c r="LNO25"/>
      <c r="LNP25"/>
      <c r="LNQ25"/>
      <c r="LNR25"/>
      <c r="LNS25"/>
      <c r="LNT25"/>
      <c r="LNU25"/>
      <c r="LNV25"/>
      <c r="LNW25"/>
      <c r="LNX25"/>
      <c r="LNY25"/>
      <c r="LNZ25"/>
      <c r="LOA25"/>
      <c r="LOB25"/>
      <c r="LOC25"/>
      <c r="LOD25"/>
      <c r="LOE25"/>
      <c r="LOF25"/>
      <c r="LOG25"/>
      <c r="LOH25"/>
      <c r="LOI25"/>
      <c r="LOJ25"/>
      <c r="LOK25"/>
      <c r="LOL25"/>
      <c r="LOM25"/>
      <c r="LON25"/>
      <c r="LOO25"/>
      <c r="LOP25"/>
      <c r="LOQ25"/>
      <c r="LOR25"/>
      <c r="LOS25"/>
      <c r="LOT25"/>
      <c r="LOU25"/>
      <c r="LOV25"/>
      <c r="LOW25"/>
      <c r="LOX25"/>
      <c r="LOY25"/>
      <c r="LOZ25"/>
      <c r="LPA25"/>
      <c r="LPB25"/>
      <c r="LPC25"/>
      <c r="LPD25"/>
      <c r="LPE25"/>
      <c r="LPF25"/>
      <c r="LPG25"/>
      <c r="LPH25"/>
      <c r="LPI25"/>
      <c r="LPJ25"/>
      <c r="LPK25"/>
      <c r="LPL25"/>
      <c r="LPM25"/>
      <c r="LPN25"/>
      <c r="LPO25"/>
      <c r="LPP25"/>
      <c r="LPQ25"/>
      <c r="LPR25"/>
      <c r="LPS25"/>
      <c r="LPT25"/>
      <c r="LPU25"/>
      <c r="LPV25"/>
      <c r="LPW25"/>
      <c r="LPX25"/>
      <c r="LPY25"/>
      <c r="LPZ25"/>
      <c r="LQA25"/>
      <c r="LQB25"/>
      <c r="LQC25"/>
      <c r="LQD25"/>
      <c r="LQE25"/>
      <c r="LQF25"/>
      <c r="LQG25"/>
      <c r="LQH25"/>
      <c r="LQI25"/>
      <c r="LQJ25"/>
      <c r="LQK25"/>
      <c r="LQL25"/>
      <c r="LQM25"/>
      <c r="LQN25"/>
      <c r="LQO25"/>
      <c r="LQP25"/>
      <c r="LQQ25"/>
      <c r="LQR25"/>
      <c r="LQS25"/>
      <c r="LQT25"/>
      <c r="LQU25"/>
      <c r="LQV25"/>
      <c r="LQW25"/>
      <c r="LQX25"/>
      <c r="LQY25"/>
      <c r="LQZ25"/>
      <c r="LRA25"/>
      <c r="LRB25"/>
      <c r="LRC25"/>
      <c r="LRD25"/>
      <c r="LRE25"/>
      <c r="LRF25"/>
      <c r="LRG25"/>
      <c r="LRH25"/>
      <c r="LRI25"/>
      <c r="LRJ25"/>
      <c r="LRK25"/>
      <c r="LRL25"/>
      <c r="LRM25"/>
      <c r="LRN25"/>
      <c r="LRO25"/>
      <c r="LRP25"/>
      <c r="LRQ25"/>
      <c r="LRR25"/>
      <c r="LRS25"/>
      <c r="LRT25"/>
      <c r="LRU25"/>
      <c r="LRV25"/>
      <c r="LRW25"/>
      <c r="LRX25"/>
      <c r="LRY25"/>
      <c r="LRZ25"/>
      <c r="LSA25"/>
      <c r="LSB25"/>
      <c r="LSC25"/>
      <c r="LSD25"/>
      <c r="LSE25"/>
      <c r="LSF25"/>
      <c r="LSG25"/>
      <c r="LSH25"/>
      <c r="LSI25"/>
      <c r="LSJ25"/>
      <c r="LSK25"/>
      <c r="LSL25"/>
      <c r="LSM25"/>
      <c r="LSN25"/>
      <c r="LSO25"/>
      <c r="LSP25"/>
      <c r="LSQ25"/>
      <c r="LSR25"/>
      <c r="LSS25"/>
      <c r="LST25"/>
      <c r="LSU25"/>
      <c r="LSV25"/>
      <c r="LSW25"/>
      <c r="LSX25"/>
      <c r="LSY25"/>
      <c r="LSZ25"/>
      <c r="LTA25"/>
      <c r="LTB25"/>
      <c r="LTC25"/>
      <c r="LTD25"/>
      <c r="LTE25"/>
      <c r="LTF25"/>
      <c r="LTG25"/>
      <c r="LTH25"/>
      <c r="LTI25"/>
      <c r="LTJ25"/>
      <c r="LTK25"/>
      <c r="LTL25"/>
      <c r="LTM25"/>
      <c r="LTN25"/>
      <c r="LTO25"/>
      <c r="LTP25"/>
      <c r="LTQ25"/>
      <c r="LTR25"/>
      <c r="LTS25"/>
      <c r="LTT25"/>
      <c r="LTU25"/>
      <c r="LTV25"/>
      <c r="LTW25"/>
      <c r="LTX25"/>
      <c r="LTY25"/>
      <c r="LTZ25"/>
      <c r="LUA25"/>
      <c r="LUB25"/>
      <c r="LUC25"/>
      <c r="LUD25"/>
      <c r="LUE25"/>
      <c r="LUF25"/>
      <c r="LUG25"/>
      <c r="LUH25"/>
      <c r="LUI25"/>
      <c r="LUJ25"/>
      <c r="LUK25"/>
      <c r="LUL25"/>
      <c r="LUM25"/>
      <c r="LUN25"/>
      <c r="LUO25"/>
      <c r="LUP25"/>
      <c r="LUQ25"/>
      <c r="LUR25"/>
      <c r="LUS25"/>
      <c r="LUT25"/>
      <c r="LUU25"/>
      <c r="LUV25"/>
      <c r="LUW25"/>
      <c r="LUX25"/>
      <c r="LUY25"/>
      <c r="LUZ25"/>
      <c r="LVA25"/>
      <c r="LVB25"/>
      <c r="LVC25"/>
      <c r="LVD25"/>
      <c r="LVE25"/>
      <c r="LVF25"/>
      <c r="LVG25"/>
      <c r="LVH25"/>
      <c r="LVI25"/>
      <c r="LVJ25"/>
      <c r="LVK25"/>
      <c r="LVL25"/>
      <c r="LVM25"/>
      <c r="LVN25"/>
      <c r="LVO25"/>
      <c r="LVP25"/>
      <c r="LVQ25"/>
      <c r="LVR25"/>
      <c r="LVS25"/>
      <c r="LVT25"/>
      <c r="LVU25"/>
      <c r="LVV25"/>
      <c r="LVW25"/>
      <c r="LVX25"/>
      <c r="LVY25"/>
      <c r="LVZ25"/>
      <c r="LWA25"/>
      <c r="LWB25"/>
      <c r="LWC25"/>
      <c r="LWD25"/>
      <c r="LWE25"/>
      <c r="LWF25"/>
      <c r="LWG25"/>
      <c r="LWH25"/>
      <c r="LWI25"/>
      <c r="LWJ25"/>
      <c r="LWK25"/>
      <c r="LWL25"/>
      <c r="LWM25"/>
      <c r="LWN25"/>
      <c r="LWO25"/>
      <c r="LWP25"/>
      <c r="LWQ25"/>
      <c r="LWR25"/>
      <c r="LWS25"/>
      <c r="LWT25"/>
      <c r="LWU25"/>
      <c r="LWV25"/>
      <c r="LWW25"/>
      <c r="LWX25"/>
      <c r="LWY25"/>
      <c r="LWZ25"/>
      <c r="LXA25"/>
      <c r="LXB25"/>
      <c r="LXC25"/>
      <c r="LXD25"/>
      <c r="LXE25"/>
      <c r="LXF25"/>
      <c r="LXG25"/>
      <c r="LXH25"/>
      <c r="LXI25"/>
      <c r="LXJ25"/>
      <c r="LXK25"/>
      <c r="LXL25"/>
      <c r="LXM25"/>
      <c r="LXN25"/>
      <c r="LXO25"/>
      <c r="LXP25"/>
      <c r="LXQ25"/>
      <c r="LXR25"/>
      <c r="LXS25"/>
      <c r="LXT25"/>
      <c r="LXU25"/>
      <c r="LXV25"/>
      <c r="LXW25"/>
      <c r="LXX25"/>
      <c r="LXY25"/>
      <c r="LXZ25"/>
      <c r="LYA25"/>
      <c r="LYB25"/>
      <c r="LYC25"/>
      <c r="LYD25"/>
      <c r="LYE25"/>
      <c r="LYF25"/>
      <c r="LYG25"/>
      <c r="LYH25"/>
      <c r="LYI25"/>
      <c r="LYJ25"/>
      <c r="LYK25"/>
      <c r="LYL25"/>
      <c r="LYM25"/>
      <c r="LYN25"/>
      <c r="LYO25"/>
      <c r="LYP25"/>
      <c r="LYQ25"/>
      <c r="LYR25"/>
      <c r="LYS25"/>
      <c r="LYT25"/>
      <c r="LYU25"/>
      <c r="LYV25"/>
      <c r="LYW25"/>
      <c r="LYX25"/>
      <c r="LYY25"/>
      <c r="LYZ25"/>
      <c r="LZA25"/>
      <c r="LZB25"/>
      <c r="LZC25"/>
      <c r="LZD25"/>
      <c r="LZE25"/>
      <c r="LZF25"/>
      <c r="LZG25"/>
      <c r="LZH25"/>
      <c r="LZI25"/>
      <c r="LZJ25"/>
      <c r="LZK25"/>
      <c r="LZL25"/>
      <c r="LZM25"/>
      <c r="LZN25"/>
      <c r="LZO25"/>
      <c r="LZP25"/>
      <c r="LZQ25"/>
      <c r="LZR25"/>
      <c r="LZS25"/>
      <c r="LZT25"/>
      <c r="LZU25"/>
      <c r="LZV25"/>
      <c r="LZW25"/>
      <c r="LZX25"/>
      <c r="LZY25"/>
      <c r="LZZ25"/>
      <c r="MAA25"/>
      <c r="MAB25"/>
      <c r="MAC25"/>
      <c r="MAD25"/>
      <c r="MAE25"/>
      <c r="MAF25"/>
      <c r="MAG25"/>
      <c r="MAH25"/>
      <c r="MAI25"/>
      <c r="MAJ25"/>
      <c r="MAK25"/>
      <c r="MAL25"/>
      <c r="MAM25"/>
      <c r="MAN25"/>
      <c r="MAO25"/>
      <c r="MAP25"/>
      <c r="MAQ25"/>
      <c r="MAR25"/>
      <c r="MAS25"/>
      <c r="MAT25"/>
      <c r="MAU25"/>
      <c r="MAV25"/>
      <c r="MAW25"/>
      <c r="MAX25"/>
      <c r="MAY25"/>
      <c r="MAZ25"/>
      <c r="MBA25"/>
      <c r="MBB25"/>
      <c r="MBC25"/>
      <c r="MBD25"/>
      <c r="MBE25"/>
      <c r="MBF25"/>
      <c r="MBG25"/>
      <c r="MBH25"/>
      <c r="MBI25"/>
      <c r="MBJ25"/>
      <c r="MBK25"/>
      <c r="MBL25"/>
      <c r="MBM25"/>
      <c r="MBN25"/>
      <c r="MBO25"/>
      <c r="MBP25"/>
      <c r="MBQ25"/>
      <c r="MBR25"/>
      <c r="MBS25"/>
      <c r="MBT25"/>
      <c r="MBU25"/>
      <c r="MBV25"/>
      <c r="MBW25"/>
      <c r="MBX25"/>
      <c r="MBY25"/>
      <c r="MBZ25"/>
      <c r="MCA25"/>
      <c r="MCB25"/>
      <c r="MCC25"/>
      <c r="MCD25"/>
      <c r="MCE25"/>
      <c r="MCF25"/>
      <c r="MCG25"/>
      <c r="MCH25"/>
      <c r="MCI25"/>
      <c r="MCJ25"/>
      <c r="MCK25"/>
      <c r="MCL25"/>
      <c r="MCM25"/>
      <c r="MCN25"/>
      <c r="MCO25"/>
      <c r="MCP25"/>
      <c r="MCQ25"/>
      <c r="MCR25"/>
      <c r="MCS25"/>
      <c r="MCT25"/>
      <c r="MCU25"/>
      <c r="MCV25"/>
      <c r="MCW25"/>
      <c r="MCX25"/>
      <c r="MCY25"/>
      <c r="MCZ25"/>
      <c r="MDA25"/>
      <c r="MDB25"/>
      <c r="MDC25"/>
      <c r="MDD25"/>
      <c r="MDE25"/>
      <c r="MDF25"/>
      <c r="MDG25"/>
      <c r="MDH25"/>
      <c r="MDI25"/>
      <c r="MDJ25"/>
      <c r="MDK25"/>
      <c r="MDL25"/>
      <c r="MDM25"/>
      <c r="MDN25"/>
      <c r="MDO25"/>
      <c r="MDP25"/>
      <c r="MDQ25"/>
      <c r="MDR25"/>
      <c r="MDS25"/>
      <c r="MDT25"/>
      <c r="MDU25"/>
      <c r="MDV25"/>
      <c r="MDW25"/>
      <c r="MDX25"/>
      <c r="MDY25"/>
      <c r="MDZ25"/>
      <c r="MEA25"/>
      <c r="MEB25"/>
      <c r="MEC25"/>
      <c r="MED25"/>
      <c r="MEE25"/>
      <c r="MEF25"/>
      <c r="MEG25"/>
      <c r="MEH25"/>
      <c r="MEI25"/>
      <c r="MEJ25"/>
      <c r="MEK25"/>
      <c r="MEL25"/>
      <c r="MEM25"/>
      <c r="MEN25"/>
      <c r="MEO25"/>
      <c r="MEP25"/>
      <c r="MEQ25"/>
      <c r="MER25"/>
      <c r="MES25"/>
      <c r="MET25"/>
      <c r="MEU25"/>
      <c r="MEV25"/>
      <c r="MEW25"/>
      <c r="MEX25"/>
      <c r="MEY25"/>
      <c r="MEZ25"/>
      <c r="MFA25"/>
      <c r="MFB25"/>
      <c r="MFC25"/>
      <c r="MFD25"/>
      <c r="MFE25"/>
      <c r="MFF25"/>
      <c r="MFG25"/>
      <c r="MFH25"/>
      <c r="MFI25"/>
      <c r="MFJ25"/>
      <c r="MFK25"/>
      <c r="MFL25"/>
      <c r="MFM25"/>
      <c r="MFN25"/>
      <c r="MFO25"/>
      <c r="MFP25"/>
      <c r="MFQ25"/>
      <c r="MFR25"/>
      <c r="MFS25"/>
      <c r="MFT25"/>
      <c r="MFU25"/>
      <c r="MFV25"/>
      <c r="MFW25"/>
      <c r="MFX25"/>
      <c r="MFY25"/>
      <c r="MFZ25"/>
      <c r="MGA25"/>
      <c r="MGB25"/>
      <c r="MGC25"/>
      <c r="MGD25"/>
      <c r="MGE25"/>
      <c r="MGF25"/>
      <c r="MGG25"/>
      <c r="MGH25"/>
      <c r="MGI25"/>
      <c r="MGJ25"/>
      <c r="MGK25"/>
      <c r="MGL25"/>
      <c r="MGM25"/>
      <c r="MGN25"/>
      <c r="MGO25"/>
      <c r="MGP25"/>
      <c r="MGQ25"/>
      <c r="MGR25"/>
      <c r="MGS25"/>
      <c r="MGT25"/>
      <c r="MGU25"/>
      <c r="MGV25"/>
      <c r="MGW25"/>
      <c r="MGX25"/>
      <c r="MGY25"/>
      <c r="MGZ25"/>
      <c r="MHA25"/>
      <c r="MHB25"/>
      <c r="MHC25"/>
      <c r="MHD25"/>
      <c r="MHE25"/>
      <c r="MHF25"/>
      <c r="MHG25"/>
      <c r="MHH25"/>
      <c r="MHI25"/>
      <c r="MHJ25"/>
      <c r="MHK25"/>
      <c r="MHL25"/>
      <c r="MHM25"/>
      <c r="MHN25"/>
      <c r="MHO25"/>
      <c r="MHP25"/>
      <c r="MHQ25"/>
      <c r="MHR25"/>
      <c r="MHS25"/>
      <c r="MHT25"/>
      <c r="MHU25"/>
      <c r="MHV25"/>
      <c r="MHW25"/>
      <c r="MHX25"/>
      <c r="MHY25"/>
      <c r="MHZ25"/>
      <c r="MIA25"/>
      <c r="MIB25"/>
      <c r="MIC25"/>
      <c r="MID25"/>
      <c r="MIE25"/>
      <c r="MIF25"/>
      <c r="MIG25"/>
      <c r="MIH25"/>
      <c r="MII25"/>
      <c r="MIJ25"/>
      <c r="MIK25"/>
      <c r="MIL25"/>
      <c r="MIM25"/>
      <c r="MIN25"/>
      <c r="MIO25"/>
      <c r="MIP25"/>
      <c r="MIQ25"/>
      <c r="MIR25"/>
      <c r="MIS25"/>
      <c r="MIT25"/>
      <c r="MIU25"/>
      <c r="MIV25"/>
      <c r="MIW25"/>
      <c r="MIX25"/>
      <c r="MIY25"/>
      <c r="MIZ25"/>
      <c r="MJA25"/>
      <c r="MJB25"/>
      <c r="MJC25"/>
      <c r="MJD25"/>
      <c r="MJE25"/>
      <c r="MJF25"/>
      <c r="MJG25"/>
      <c r="MJH25"/>
      <c r="MJI25"/>
      <c r="MJJ25"/>
      <c r="MJK25"/>
      <c r="MJL25"/>
      <c r="MJM25"/>
      <c r="MJN25"/>
      <c r="MJO25"/>
      <c r="MJP25"/>
      <c r="MJQ25"/>
      <c r="MJR25"/>
      <c r="MJS25"/>
      <c r="MJT25"/>
      <c r="MJU25"/>
      <c r="MJV25"/>
      <c r="MJW25"/>
      <c r="MJX25"/>
      <c r="MJY25"/>
      <c r="MJZ25"/>
      <c r="MKA25"/>
      <c r="MKB25"/>
      <c r="MKC25"/>
      <c r="MKD25"/>
      <c r="MKE25"/>
      <c r="MKF25"/>
      <c r="MKG25"/>
      <c r="MKH25"/>
      <c r="MKI25"/>
      <c r="MKJ25"/>
      <c r="MKK25"/>
      <c r="MKL25"/>
      <c r="MKM25"/>
      <c r="MKN25"/>
      <c r="MKO25"/>
      <c r="MKP25"/>
      <c r="MKQ25"/>
      <c r="MKR25"/>
      <c r="MKS25"/>
      <c r="MKT25"/>
      <c r="MKU25"/>
      <c r="MKV25"/>
      <c r="MKW25"/>
      <c r="MKX25"/>
      <c r="MKY25"/>
      <c r="MKZ25"/>
      <c r="MLA25"/>
      <c r="MLB25"/>
      <c r="MLC25"/>
      <c r="MLD25"/>
      <c r="MLE25"/>
      <c r="MLF25"/>
      <c r="MLG25"/>
      <c r="MLH25"/>
      <c r="MLI25"/>
      <c r="MLJ25"/>
      <c r="MLK25"/>
      <c r="MLL25"/>
      <c r="MLM25"/>
      <c r="MLN25"/>
      <c r="MLO25"/>
      <c r="MLP25"/>
      <c r="MLQ25"/>
      <c r="MLR25"/>
      <c r="MLS25"/>
      <c r="MLT25"/>
      <c r="MLU25"/>
      <c r="MLV25"/>
      <c r="MLW25"/>
      <c r="MLX25"/>
      <c r="MLY25"/>
      <c r="MLZ25"/>
      <c r="MMA25"/>
      <c r="MMB25"/>
      <c r="MMC25"/>
      <c r="MMD25"/>
      <c r="MME25"/>
      <c r="MMF25"/>
      <c r="MMG25"/>
      <c r="MMH25"/>
      <c r="MMI25"/>
      <c r="MMJ25"/>
      <c r="MMK25"/>
      <c r="MML25"/>
      <c r="MMM25"/>
      <c r="MMN25"/>
      <c r="MMO25"/>
      <c r="MMP25"/>
      <c r="MMQ25"/>
      <c r="MMR25"/>
      <c r="MMS25"/>
      <c r="MMT25"/>
      <c r="MMU25"/>
      <c r="MMV25"/>
      <c r="MMW25"/>
      <c r="MMX25"/>
      <c r="MMY25"/>
      <c r="MMZ25"/>
      <c r="MNA25"/>
      <c r="MNB25"/>
      <c r="MNC25"/>
      <c r="MND25"/>
      <c r="MNE25"/>
      <c r="MNF25"/>
      <c r="MNG25"/>
      <c r="MNH25"/>
      <c r="MNI25"/>
      <c r="MNJ25"/>
      <c r="MNK25"/>
      <c r="MNL25"/>
      <c r="MNM25"/>
      <c r="MNN25"/>
      <c r="MNO25"/>
      <c r="MNP25"/>
      <c r="MNQ25"/>
      <c r="MNR25"/>
      <c r="MNS25"/>
      <c r="MNT25"/>
      <c r="MNU25"/>
      <c r="MNV25"/>
      <c r="MNW25"/>
      <c r="MNX25"/>
      <c r="MNY25"/>
      <c r="MNZ25"/>
      <c r="MOA25"/>
      <c r="MOB25"/>
      <c r="MOC25"/>
      <c r="MOD25"/>
      <c r="MOE25"/>
      <c r="MOF25"/>
      <c r="MOG25"/>
      <c r="MOH25"/>
      <c r="MOI25"/>
      <c r="MOJ25"/>
      <c r="MOK25"/>
      <c r="MOL25"/>
      <c r="MOM25"/>
      <c r="MON25"/>
      <c r="MOO25"/>
      <c r="MOP25"/>
      <c r="MOQ25"/>
      <c r="MOR25"/>
      <c r="MOS25"/>
      <c r="MOT25"/>
      <c r="MOU25"/>
      <c r="MOV25"/>
      <c r="MOW25"/>
      <c r="MOX25"/>
      <c r="MOY25"/>
      <c r="MOZ25"/>
      <c r="MPA25"/>
      <c r="MPB25"/>
      <c r="MPC25"/>
      <c r="MPD25"/>
      <c r="MPE25"/>
      <c r="MPF25"/>
      <c r="MPG25"/>
      <c r="MPH25"/>
      <c r="MPI25"/>
      <c r="MPJ25"/>
      <c r="MPK25"/>
      <c r="MPL25"/>
      <c r="MPM25"/>
      <c r="MPN25"/>
      <c r="MPO25"/>
      <c r="MPP25"/>
      <c r="MPQ25"/>
      <c r="MPR25"/>
      <c r="MPS25"/>
      <c r="MPT25"/>
      <c r="MPU25"/>
      <c r="MPV25"/>
      <c r="MPW25"/>
      <c r="MPX25"/>
      <c r="MPY25"/>
      <c r="MPZ25"/>
      <c r="MQA25"/>
      <c r="MQB25"/>
      <c r="MQC25"/>
      <c r="MQD25"/>
      <c r="MQE25"/>
      <c r="MQF25"/>
      <c r="MQG25"/>
      <c r="MQH25"/>
      <c r="MQI25"/>
      <c r="MQJ25"/>
      <c r="MQK25"/>
      <c r="MQL25"/>
      <c r="MQM25"/>
      <c r="MQN25"/>
      <c r="MQO25"/>
      <c r="MQP25"/>
      <c r="MQQ25"/>
      <c r="MQR25"/>
      <c r="MQS25"/>
      <c r="MQT25"/>
      <c r="MQU25"/>
      <c r="MQV25"/>
      <c r="MQW25"/>
      <c r="MQX25"/>
      <c r="MQY25"/>
      <c r="MQZ25"/>
      <c r="MRA25"/>
      <c r="MRB25"/>
      <c r="MRC25"/>
      <c r="MRD25"/>
      <c r="MRE25"/>
      <c r="MRF25"/>
      <c r="MRG25"/>
      <c r="MRH25"/>
      <c r="MRI25"/>
      <c r="MRJ25"/>
      <c r="MRK25"/>
      <c r="MRL25"/>
      <c r="MRM25"/>
      <c r="MRN25"/>
      <c r="MRO25"/>
      <c r="MRP25"/>
      <c r="MRQ25"/>
      <c r="MRR25"/>
      <c r="MRS25"/>
      <c r="MRT25"/>
      <c r="MRU25"/>
      <c r="MRV25"/>
      <c r="MRW25"/>
      <c r="MRX25"/>
      <c r="MRY25"/>
      <c r="MRZ25"/>
      <c r="MSA25"/>
      <c r="MSB25"/>
      <c r="MSC25"/>
      <c r="MSD25"/>
      <c r="MSE25"/>
      <c r="MSF25"/>
      <c r="MSG25"/>
      <c r="MSH25"/>
      <c r="MSI25"/>
      <c r="MSJ25"/>
      <c r="MSK25"/>
      <c r="MSL25"/>
      <c r="MSM25"/>
      <c r="MSN25"/>
      <c r="MSO25"/>
      <c r="MSP25"/>
      <c r="MSQ25"/>
      <c r="MSR25"/>
      <c r="MSS25"/>
      <c r="MST25"/>
      <c r="MSU25"/>
      <c r="MSV25"/>
      <c r="MSW25"/>
      <c r="MSX25"/>
      <c r="MSY25"/>
      <c r="MSZ25"/>
      <c r="MTA25"/>
      <c r="MTB25"/>
      <c r="MTC25"/>
      <c r="MTD25"/>
      <c r="MTE25"/>
      <c r="MTF25"/>
      <c r="MTG25"/>
      <c r="MTH25"/>
      <c r="MTI25"/>
      <c r="MTJ25"/>
      <c r="MTK25"/>
      <c r="MTL25"/>
      <c r="MTM25"/>
      <c r="MTN25"/>
      <c r="MTO25"/>
      <c r="MTP25"/>
      <c r="MTQ25"/>
      <c r="MTR25"/>
      <c r="MTS25"/>
      <c r="MTT25"/>
      <c r="MTU25"/>
      <c r="MTV25"/>
      <c r="MTW25"/>
      <c r="MTX25"/>
      <c r="MTY25"/>
      <c r="MTZ25"/>
      <c r="MUA25"/>
      <c r="MUB25"/>
      <c r="MUC25"/>
      <c r="MUD25"/>
      <c r="MUE25"/>
      <c r="MUF25"/>
      <c r="MUG25"/>
      <c r="MUH25"/>
      <c r="MUI25"/>
      <c r="MUJ25"/>
      <c r="MUK25"/>
      <c r="MUL25"/>
      <c r="MUM25"/>
      <c r="MUN25"/>
      <c r="MUO25"/>
      <c r="MUP25"/>
      <c r="MUQ25"/>
      <c r="MUR25"/>
      <c r="MUS25"/>
      <c r="MUT25"/>
      <c r="MUU25"/>
      <c r="MUV25"/>
      <c r="MUW25"/>
      <c r="MUX25"/>
      <c r="MUY25"/>
      <c r="MUZ25"/>
      <c r="MVA25"/>
      <c r="MVB25"/>
      <c r="MVC25"/>
      <c r="MVD25"/>
      <c r="MVE25"/>
      <c r="MVF25"/>
      <c r="MVG25"/>
      <c r="MVH25"/>
      <c r="MVI25"/>
      <c r="MVJ25"/>
      <c r="MVK25"/>
      <c r="MVL25"/>
      <c r="MVM25"/>
      <c r="MVN25"/>
      <c r="MVO25"/>
      <c r="MVP25"/>
      <c r="MVQ25"/>
      <c r="MVR25"/>
      <c r="MVS25"/>
      <c r="MVT25"/>
      <c r="MVU25"/>
      <c r="MVV25"/>
      <c r="MVW25"/>
      <c r="MVX25"/>
      <c r="MVY25"/>
      <c r="MVZ25"/>
      <c r="MWA25"/>
      <c r="MWB25"/>
      <c r="MWC25"/>
      <c r="MWD25"/>
      <c r="MWE25"/>
      <c r="MWF25"/>
      <c r="MWG25"/>
      <c r="MWH25"/>
      <c r="MWI25"/>
      <c r="MWJ25"/>
      <c r="MWK25"/>
      <c r="MWL25"/>
      <c r="MWM25"/>
      <c r="MWN25"/>
      <c r="MWO25"/>
      <c r="MWP25"/>
      <c r="MWQ25"/>
      <c r="MWR25"/>
      <c r="MWS25"/>
      <c r="MWT25"/>
      <c r="MWU25"/>
      <c r="MWV25"/>
      <c r="MWW25"/>
      <c r="MWX25"/>
      <c r="MWY25"/>
      <c r="MWZ25"/>
      <c r="MXA25"/>
      <c r="MXB25"/>
      <c r="MXC25"/>
      <c r="MXD25"/>
      <c r="MXE25"/>
      <c r="MXF25"/>
      <c r="MXG25"/>
      <c r="MXH25"/>
      <c r="MXI25"/>
      <c r="MXJ25"/>
      <c r="MXK25"/>
      <c r="MXL25"/>
      <c r="MXM25"/>
      <c r="MXN25"/>
      <c r="MXO25"/>
      <c r="MXP25"/>
      <c r="MXQ25"/>
      <c r="MXR25"/>
      <c r="MXS25"/>
      <c r="MXT25"/>
      <c r="MXU25"/>
      <c r="MXV25"/>
      <c r="MXW25"/>
      <c r="MXX25"/>
      <c r="MXY25"/>
      <c r="MXZ25"/>
      <c r="MYA25"/>
      <c r="MYB25"/>
      <c r="MYC25"/>
      <c r="MYD25"/>
      <c r="MYE25"/>
      <c r="MYF25"/>
      <c r="MYG25"/>
      <c r="MYH25"/>
      <c r="MYI25"/>
      <c r="MYJ25"/>
      <c r="MYK25"/>
      <c r="MYL25"/>
      <c r="MYM25"/>
      <c r="MYN25"/>
      <c r="MYO25"/>
      <c r="MYP25"/>
      <c r="MYQ25"/>
      <c r="MYR25"/>
      <c r="MYS25"/>
      <c r="MYT25"/>
      <c r="MYU25"/>
      <c r="MYV25"/>
      <c r="MYW25"/>
      <c r="MYX25"/>
      <c r="MYY25"/>
      <c r="MYZ25"/>
      <c r="MZA25"/>
      <c r="MZB25"/>
      <c r="MZC25"/>
      <c r="MZD25"/>
      <c r="MZE25"/>
      <c r="MZF25"/>
      <c r="MZG25"/>
      <c r="MZH25"/>
      <c r="MZI25"/>
      <c r="MZJ25"/>
      <c r="MZK25"/>
      <c r="MZL25"/>
      <c r="MZM25"/>
      <c r="MZN25"/>
      <c r="MZO25"/>
      <c r="MZP25"/>
      <c r="MZQ25"/>
      <c r="MZR25"/>
      <c r="MZS25"/>
      <c r="MZT25"/>
      <c r="MZU25"/>
      <c r="MZV25"/>
      <c r="MZW25"/>
      <c r="MZX25"/>
      <c r="MZY25"/>
      <c r="MZZ25"/>
      <c r="NAA25"/>
      <c r="NAB25"/>
      <c r="NAC25"/>
      <c r="NAD25"/>
      <c r="NAE25"/>
      <c r="NAF25"/>
      <c r="NAG25"/>
      <c r="NAH25"/>
      <c r="NAI25"/>
      <c r="NAJ25"/>
      <c r="NAK25"/>
      <c r="NAL25"/>
      <c r="NAM25"/>
      <c r="NAN25"/>
      <c r="NAO25"/>
      <c r="NAP25"/>
      <c r="NAQ25"/>
      <c r="NAR25"/>
      <c r="NAS25"/>
      <c r="NAT25"/>
      <c r="NAU25"/>
      <c r="NAV25"/>
      <c r="NAW25"/>
      <c r="NAX25"/>
      <c r="NAY25"/>
      <c r="NAZ25"/>
      <c r="NBA25"/>
      <c r="NBB25"/>
      <c r="NBC25"/>
      <c r="NBD25"/>
      <c r="NBE25"/>
      <c r="NBF25"/>
      <c r="NBG25"/>
      <c r="NBH25"/>
      <c r="NBI25"/>
      <c r="NBJ25"/>
      <c r="NBK25"/>
      <c r="NBL25"/>
      <c r="NBM25"/>
      <c r="NBN25"/>
      <c r="NBO25"/>
      <c r="NBP25"/>
      <c r="NBQ25"/>
      <c r="NBR25"/>
      <c r="NBS25"/>
      <c r="NBT25"/>
      <c r="NBU25"/>
      <c r="NBV25"/>
      <c r="NBW25"/>
      <c r="NBX25"/>
      <c r="NBY25"/>
      <c r="NBZ25"/>
      <c r="NCA25"/>
      <c r="NCB25"/>
      <c r="NCC25"/>
      <c r="NCD25"/>
      <c r="NCE25"/>
      <c r="NCF25"/>
      <c r="NCG25"/>
      <c r="NCH25"/>
      <c r="NCI25"/>
      <c r="NCJ25"/>
      <c r="NCK25"/>
      <c r="NCL25"/>
      <c r="NCM25"/>
      <c r="NCN25"/>
      <c r="NCO25"/>
      <c r="NCP25"/>
      <c r="NCQ25"/>
      <c r="NCR25"/>
      <c r="NCS25"/>
      <c r="NCT25"/>
      <c r="NCU25"/>
      <c r="NCV25"/>
      <c r="NCW25"/>
      <c r="NCX25"/>
      <c r="NCY25"/>
      <c r="NCZ25"/>
      <c r="NDA25"/>
      <c r="NDB25"/>
      <c r="NDC25"/>
      <c r="NDD25"/>
      <c r="NDE25"/>
      <c r="NDF25"/>
      <c r="NDG25"/>
      <c r="NDH25"/>
      <c r="NDI25"/>
      <c r="NDJ25"/>
      <c r="NDK25"/>
      <c r="NDL25"/>
      <c r="NDM25"/>
      <c r="NDN25"/>
      <c r="NDO25"/>
      <c r="NDP25"/>
      <c r="NDQ25"/>
      <c r="NDR25"/>
      <c r="NDS25"/>
      <c r="NDT25"/>
      <c r="NDU25"/>
      <c r="NDV25"/>
      <c r="NDW25"/>
      <c r="NDX25"/>
      <c r="NDY25"/>
      <c r="NDZ25"/>
      <c r="NEA25"/>
      <c r="NEB25"/>
      <c r="NEC25"/>
      <c r="NED25"/>
      <c r="NEE25"/>
      <c r="NEF25"/>
      <c r="NEG25"/>
      <c r="NEH25"/>
      <c r="NEI25"/>
      <c r="NEJ25"/>
      <c r="NEK25"/>
      <c r="NEL25"/>
      <c r="NEM25"/>
      <c r="NEN25"/>
      <c r="NEO25"/>
      <c r="NEP25"/>
      <c r="NEQ25"/>
      <c r="NER25"/>
      <c r="NES25"/>
      <c r="NET25"/>
      <c r="NEU25"/>
      <c r="NEV25"/>
      <c r="NEW25"/>
      <c r="NEX25"/>
      <c r="NEY25"/>
      <c r="NEZ25"/>
      <c r="NFA25"/>
      <c r="NFB25"/>
      <c r="NFC25"/>
      <c r="NFD25"/>
      <c r="NFE25"/>
      <c r="NFF25"/>
      <c r="NFG25"/>
      <c r="NFH25"/>
      <c r="NFI25"/>
      <c r="NFJ25"/>
      <c r="NFK25"/>
      <c r="NFL25"/>
      <c r="NFM25"/>
      <c r="NFN25"/>
      <c r="NFO25"/>
      <c r="NFP25"/>
      <c r="NFQ25"/>
      <c r="NFR25"/>
      <c r="NFS25"/>
      <c r="NFT25"/>
      <c r="NFU25"/>
      <c r="NFV25"/>
      <c r="NFW25"/>
      <c r="NFX25"/>
      <c r="NFY25"/>
      <c r="NFZ25"/>
      <c r="NGA25"/>
      <c r="NGB25"/>
      <c r="NGC25"/>
      <c r="NGD25"/>
      <c r="NGE25"/>
      <c r="NGF25"/>
      <c r="NGG25"/>
      <c r="NGH25"/>
      <c r="NGI25"/>
      <c r="NGJ25"/>
      <c r="NGK25"/>
      <c r="NGL25"/>
      <c r="NGM25"/>
      <c r="NGN25"/>
      <c r="NGO25"/>
      <c r="NGP25"/>
      <c r="NGQ25"/>
      <c r="NGR25"/>
      <c r="NGS25"/>
      <c r="NGT25"/>
      <c r="NGU25"/>
      <c r="NGV25"/>
      <c r="NGW25"/>
      <c r="NGX25"/>
      <c r="NGY25"/>
      <c r="NGZ25"/>
      <c r="NHA25"/>
      <c r="NHB25"/>
      <c r="NHC25"/>
      <c r="NHD25"/>
      <c r="NHE25"/>
      <c r="NHF25"/>
      <c r="NHG25"/>
      <c r="NHH25"/>
      <c r="NHI25"/>
      <c r="NHJ25"/>
      <c r="NHK25"/>
      <c r="NHL25"/>
      <c r="NHM25"/>
      <c r="NHN25"/>
      <c r="NHO25"/>
      <c r="NHP25"/>
      <c r="NHQ25"/>
      <c r="NHR25"/>
      <c r="NHS25"/>
      <c r="NHT25"/>
      <c r="NHU25"/>
      <c r="NHV25"/>
      <c r="NHW25"/>
      <c r="NHX25"/>
      <c r="NHY25"/>
      <c r="NHZ25"/>
      <c r="NIA25"/>
      <c r="NIB25"/>
      <c r="NIC25"/>
      <c r="NID25"/>
      <c r="NIE25"/>
      <c r="NIF25"/>
      <c r="NIG25"/>
      <c r="NIH25"/>
      <c r="NII25"/>
      <c r="NIJ25"/>
      <c r="NIK25"/>
      <c r="NIL25"/>
      <c r="NIM25"/>
      <c r="NIN25"/>
      <c r="NIO25"/>
      <c r="NIP25"/>
      <c r="NIQ25"/>
      <c r="NIR25"/>
      <c r="NIS25"/>
      <c r="NIT25"/>
      <c r="NIU25"/>
      <c r="NIV25"/>
      <c r="NIW25"/>
      <c r="NIX25"/>
      <c r="NIY25"/>
      <c r="NIZ25"/>
      <c r="NJA25"/>
      <c r="NJB25"/>
      <c r="NJC25"/>
      <c r="NJD25"/>
      <c r="NJE25"/>
      <c r="NJF25"/>
      <c r="NJG25"/>
      <c r="NJH25"/>
      <c r="NJI25"/>
      <c r="NJJ25"/>
      <c r="NJK25"/>
      <c r="NJL25"/>
      <c r="NJM25"/>
      <c r="NJN25"/>
      <c r="NJO25"/>
      <c r="NJP25"/>
      <c r="NJQ25"/>
      <c r="NJR25"/>
      <c r="NJS25"/>
      <c r="NJT25"/>
      <c r="NJU25"/>
      <c r="NJV25"/>
      <c r="NJW25"/>
      <c r="NJX25"/>
      <c r="NJY25"/>
      <c r="NJZ25"/>
      <c r="NKA25"/>
      <c r="NKB25"/>
      <c r="NKC25"/>
      <c r="NKD25"/>
      <c r="NKE25"/>
      <c r="NKF25"/>
      <c r="NKG25"/>
      <c r="NKH25"/>
      <c r="NKI25"/>
      <c r="NKJ25"/>
      <c r="NKK25"/>
      <c r="NKL25"/>
      <c r="NKM25"/>
      <c r="NKN25"/>
      <c r="NKO25"/>
      <c r="NKP25"/>
      <c r="NKQ25"/>
      <c r="NKR25"/>
      <c r="NKS25"/>
      <c r="NKT25"/>
      <c r="NKU25"/>
      <c r="NKV25"/>
      <c r="NKW25"/>
      <c r="NKX25"/>
      <c r="NKY25"/>
      <c r="NKZ25"/>
      <c r="NLA25"/>
      <c r="NLB25"/>
      <c r="NLC25"/>
      <c r="NLD25"/>
      <c r="NLE25"/>
      <c r="NLF25"/>
      <c r="NLG25"/>
      <c r="NLH25"/>
      <c r="NLI25"/>
      <c r="NLJ25"/>
      <c r="NLK25"/>
      <c r="NLL25"/>
      <c r="NLM25"/>
      <c r="NLN25"/>
      <c r="NLO25"/>
      <c r="NLP25"/>
      <c r="NLQ25"/>
      <c r="NLR25"/>
      <c r="NLS25"/>
      <c r="NLT25"/>
      <c r="NLU25"/>
      <c r="NLV25"/>
      <c r="NLW25"/>
      <c r="NLX25"/>
      <c r="NLY25"/>
      <c r="NLZ25"/>
      <c r="NMA25"/>
      <c r="NMB25"/>
      <c r="NMC25"/>
      <c r="NMD25"/>
      <c r="NME25"/>
      <c r="NMF25"/>
      <c r="NMG25"/>
      <c r="NMH25"/>
      <c r="NMI25"/>
      <c r="NMJ25"/>
      <c r="NMK25"/>
      <c r="NML25"/>
      <c r="NMM25"/>
      <c r="NMN25"/>
      <c r="NMO25"/>
      <c r="NMP25"/>
      <c r="NMQ25"/>
      <c r="NMR25"/>
      <c r="NMS25"/>
      <c r="NMT25"/>
      <c r="NMU25"/>
      <c r="NMV25"/>
      <c r="NMW25"/>
      <c r="NMX25"/>
      <c r="NMY25"/>
      <c r="NMZ25"/>
      <c r="NNA25"/>
      <c r="NNB25"/>
      <c r="NNC25"/>
      <c r="NND25"/>
      <c r="NNE25"/>
      <c r="NNF25"/>
      <c r="NNG25"/>
      <c r="NNH25"/>
      <c r="NNI25"/>
      <c r="NNJ25"/>
      <c r="NNK25"/>
      <c r="NNL25"/>
      <c r="NNM25"/>
      <c r="NNN25"/>
      <c r="NNO25"/>
      <c r="NNP25"/>
      <c r="NNQ25"/>
      <c r="NNR25"/>
      <c r="NNS25"/>
      <c r="NNT25"/>
      <c r="NNU25"/>
      <c r="NNV25"/>
      <c r="NNW25"/>
      <c r="NNX25"/>
      <c r="NNY25"/>
      <c r="NNZ25"/>
      <c r="NOA25"/>
      <c r="NOB25"/>
      <c r="NOC25"/>
      <c r="NOD25"/>
      <c r="NOE25"/>
      <c r="NOF25"/>
      <c r="NOG25"/>
      <c r="NOH25"/>
      <c r="NOI25"/>
      <c r="NOJ25"/>
      <c r="NOK25"/>
      <c r="NOL25"/>
      <c r="NOM25"/>
      <c r="NON25"/>
      <c r="NOO25"/>
      <c r="NOP25"/>
      <c r="NOQ25"/>
      <c r="NOR25"/>
      <c r="NOS25"/>
      <c r="NOT25"/>
      <c r="NOU25"/>
      <c r="NOV25"/>
      <c r="NOW25"/>
      <c r="NOX25"/>
      <c r="NOY25"/>
      <c r="NOZ25"/>
      <c r="NPA25"/>
      <c r="NPB25"/>
      <c r="NPC25"/>
      <c r="NPD25"/>
      <c r="NPE25"/>
      <c r="NPF25"/>
      <c r="NPG25"/>
      <c r="NPH25"/>
      <c r="NPI25"/>
      <c r="NPJ25"/>
      <c r="NPK25"/>
      <c r="NPL25"/>
      <c r="NPM25"/>
      <c r="NPN25"/>
      <c r="NPO25"/>
      <c r="NPP25"/>
      <c r="NPQ25"/>
      <c r="NPR25"/>
      <c r="NPS25"/>
      <c r="NPT25"/>
      <c r="NPU25"/>
      <c r="NPV25"/>
      <c r="NPW25"/>
      <c r="NPX25"/>
      <c r="NPY25"/>
      <c r="NPZ25"/>
      <c r="NQA25"/>
      <c r="NQB25"/>
      <c r="NQC25"/>
      <c r="NQD25"/>
      <c r="NQE25"/>
      <c r="NQF25"/>
      <c r="NQG25"/>
      <c r="NQH25"/>
      <c r="NQI25"/>
      <c r="NQJ25"/>
      <c r="NQK25"/>
      <c r="NQL25"/>
      <c r="NQM25"/>
      <c r="NQN25"/>
      <c r="NQO25"/>
      <c r="NQP25"/>
      <c r="NQQ25"/>
      <c r="NQR25"/>
      <c r="NQS25"/>
      <c r="NQT25"/>
      <c r="NQU25"/>
      <c r="NQV25"/>
      <c r="NQW25"/>
      <c r="NQX25"/>
      <c r="NQY25"/>
      <c r="NQZ25"/>
      <c r="NRA25"/>
      <c r="NRB25"/>
      <c r="NRC25"/>
      <c r="NRD25"/>
      <c r="NRE25"/>
      <c r="NRF25"/>
      <c r="NRG25"/>
      <c r="NRH25"/>
      <c r="NRI25"/>
      <c r="NRJ25"/>
      <c r="NRK25"/>
      <c r="NRL25"/>
      <c r="NRM25"/>
      <c r="NRN25"/>
      <c r="NRO25"/>
      <c r="NRP25"/>
      <c r="NRQ25"/>
      <c r="NRR25"/>
      <c r="NRS25"/>
      <c r="NRT25"/>
      <c r="NRU25"/>
      <c r="NRV25"/>
      <c r="NRW25"/>
      <c r="NRX25"/>
      <c r="NRY25"/>
      <c r="NRZ25"/>
      <c r="NSA25"/>
      <c r="NSB25"/>
      <c r="NSC25"/>
      <c r="NSD25"/>
      <c r="NSE25"/>
      <c r="NSF25"/>
      <c r="NSG25"/>
      <c r="NSH25"/>
      <c r="NSI25"/>
      <c r="NSJ25"/>
      <c r="NSK25"/>
      <c r="NSL25"/>
      <c r="NSM25"/>
      <c r="NSN25"/>
      <c r="NSO25"/>
      <c r="NSP25"/>
      <c r="NSQ25"/>
      <c r="NSR25"/>
      <c r="NSS25"/>
      <c r="NST25"/>
      <c r="NSU25"/>
      <c r="NSV25"/>
      <c r="NSW25"/>
      <c r="NSX25"/>
      <c r="NSY25"/>
      <c r="NSZ25"/>
      <c r="NTA25"/>
      <c r="NTB25"/>
      <c r="NTC25"/>
      <c r="NTD25"/>
      <c r="NTE25"/>
      <c r="NTF25"/>
      <c r="NTG25"/>
      <c r="NTH25"/>
      <c r="NTI25"/>
      <c r="NTJ25"/>
      <c r="NTK25"/>
      <c r="NTL25"/>
      <c r="NTM25"/>
      <c r="NTN25"/>
      <c r="NTO25"/>
      <c r="NTP25"/>
      <c r="NTQ25"/>
      <c r="NTR25"/>
      <c r="NTS25"/>
      <c r="NTT25"/>
      <c r="NTU25"/>
      <c r="NTV25"/>
      <c r="NTW25"/>
      <c r="NTX25"/>
      <c r="NTY25"/>
      <c r="NTZ25"/>
      <c r="NUA25"/>
      <c r="NUB25"/>
      <c r="NUC25"/>
      <c r="NUD25"/>
      <c r="NUE25"/>
      <c r="NUF25"/>
      <c r="NUG25"/>
      <c r="NUH25"/>
      <c r="NUI25"/>
      <c r="NUJ25"/>
      <c r="NUK25"/>
      <c r="NUL25"/>
      <c r="NUM25"/>
      <c r="NUN25"/>
      <c r="NUO25"/>
      <c r="NUP25"/>
      <c r="NUQ25"/>
      <c r="NUR25"/>
      <c r="NUS25"/>
      <c r="NUT25"/>
      <c r="NUU25"/>
      <c r="NUV25"/>
      <c r="NUW25"/>
      <c r="NUX25"/>
      <c r="NUY25"/>
      <c r="NUZ25"/>
      <c r="NVA25"/>
      <c r="NVB25"/>
      <c r="NVC25"/>
      <c r="NVD25"/>
      <c r="NVE25"/>
      <c r="NVF25"/>
      <c r="NVG25"/>
      <c r="NVH25"/>
      <c r="NVI25"/>
      <c r="NVJ25"/>
      <c r="NVK25"/>
      <c r="NVL25"/>
      <c r="NVM25"/>
      <c r="NVN25"/>
      <c r="NVO25"/>
      <c r="NVP25"/>
      <c r="NVQ25"/>
      <c r="NVR25"/>
      <c r="NVS25"/>
      <c r="NVT25"/>
      <c r="NVU25"/>
      <c r="NVV25"/>
      <c r="NVW25"/>
      <c r="NVX25"/>
      <c r="NVY25"/>
      <c r="NVZ25"/>
      <c r="NWA25"/>
      <c r="NWB25"/>
      <c r="NWC25"/>
      <c r="NWD25"/>
      <c r="NWE25"/>
      <c r="NWF25"/>
      <c r="NWG25"/>
      <c r="NWH25"/>
      <c r="NWI25"/>
      <c r="NWJ25"/>
      <c r="NWK25"/>
      <c r="NWL25"/>
      <c r="NWM25"/>
      <c r="NWN25"/>
      <c r="NWO25"/>
      <c r="NWP25"/>
      <c r="NWQ25"/>
      <c r="NWR25"/>
      <c r="NWS25"/>
      <c r="NWT25"/>
      <c r="NWU25"/>
      <c r="NWV25"/>
      <c r="NWW25"/>
      <c r="NWX25"/>
      <c r="NWY25"/>
      <c r="NWZ25"/>
      <c r="NXA25"/>
      <c r="NXB25"/>
      <c r="NXC25"/>
      <c r="NXD25"/>
      <c r="NXE25"/>
      <c r="NXF25"/>
      <c r="NXG25"/>
      <c r="NXH25"/>
      <c r="NXI25"/>
      <c r="NXJ25"/>
      <c r="NXK25"/>
      <c r="NXL25"/>
      <c r="NXM25"/>
      <c r="NXN25"/>
      <c r="NXO25"/>
      <c r="NXP25"/>
      <c r="NXQ25"/>
      <c r="NXR25"/>
      <c r="NXS25"/>
      <c r="NXT25"/>
      <c r="NXU25"/>
      <c r="NXV25"/>
      <c r="NXW25"/>
      <c r="NXX25"/>
      <c r="NXY25"/>
      <c r="NXZ25"/>
      <c r="NYA25"/>
      <c r="NYB25"/>
      <c r="NYC25"/>
      <c r="NYD25"/>
      <c r="NYE25"/>
      <c r="NYF25"/>
      <c r="NYG25"/>
      <c r="NYH25"/>
      <c r="NYI25"/>
      <c r="NYJ25"/>
      <c r="NYK25"/>
      <c r="NYL25"/>
      <c r="NYM25"/>
      <c r="NYN25"/>
      <c r="NYO25"/>
      <c r="NYP25"/>
      <c r="NYQ25"/>
      <c r="NYR25"/>
      <c r="NYS25"/>
      <c r="NYT25"/>
      <c r="NYU25"/>
      <c r="NYV25"/>
      <c r="NYW25"/>
      <c r="NYX25"/>
      <c r="NYY25"/>
      <c r="NYZ25"/>
      <c r="NZA25"/>
      <c r="NZB25"/>
      <c r="NZC25"/>
      <c r="NZD25"/>
      <c r="NZE25"/>
      <c r="NZF25"/>
      <c r="NZG25"/>
      <c r="NZH25"/>
      <c r="NZI25"/>
      <c r="NZJ25"/>
      <c r="NZK25"/>
      <c r="NZL25"/>
      <c r="NZM25"/>
      <c r="NZN25"/>
      <c r="NZO25"/>
      <c r="NZP25"/>
      <c r="NZQ25"/>
      <c r="NZR25"/>
      <c r="NZS25"/>
      <c r="NZT25"/>
      <c r="NZU25"/>
      <c r="NZV25"/>
      <c r="NZW25"/>
      <c r="NZX25"/>
      <c r="NZY25"/>
      <c r="NZZ25"/>
      <c r="OAA25"/>
      <c r="OAB25"/>
      <c r="OAC25"/>
      <c r="OAD25"/>
      <c r="OAE25"/>
      <c r="OAF25"/>
      <c r="OAG25"/>
      <c r="OAH25"/>
      <c r="OAI25"/>
      <c r="OAJ25"/>
      <c r="OAK25"/>
      <c r="OAL25"/>
      <c r="OAM25"/>
      <c r="OAN25"/>
      <c r="OAO25"/>
      <c r="OAP25"/>
      <c r="OAQ25"/>
      <c r="OAR25"/>
      <c r="OAS25"/>
      <c r="OAT25"/>
      <c r="OAU25"/>
      <c r="OAV25"/>
      <c r="OAW25"/>
      <c r="OAX25"/>
      <c r="OAY25"/>
      <c r="OAZ25"/>
      <c r="OBA25"/>
      <c r="OBB25"/>
      <c r="OBC25"/>
      <c r="OBD25"/>
      <c r="OBE25"/>
      <c r="OBF25"/>
      <c r="OBG25"/>
      <c r="OBH25"/>
      <c r="OBI25"/>
      <c r="OBJ25"/>
      <c r="OBK25"/>
      <c r="OBL25"/>
      <c r="OBM25"/>
      <c r="OBN25"/>
      <c r="OBO25"/>
      <c r="OBP25"/>
      <c r="OBQ25"/>
      <c r="OBR25"/>
      <c r="OBS25"/>
      <c r="OBT25"/>
      <c r="OBU25"/>
      <c r="OBV25"/>
      <c r="OBW25"/>
      <c r="OBX25"/>
      <c r="OBY25"/>
      <c r="OBZ25"/>
      <c r="OCA25"/>
      <c r="OCB25"/>
      <c r="OCC25"/>
      <c r="OCD25"/>
      <c r="OCE25"/>
      <c r="OCF25"/>
      <c r="OCG25"/>
      <c r="OCH25"/>
      <c r="OCI25"/>
      <c r="OCJ25"/>
      <c r="OCK25"/>
      <c r="OCL25"/>
      <c r="OCM25"/>
      <c r="OCN25"/>
      <c r="OCO25"/>
      <c r="OCP25"/>
      <c r="OCQ25"/>
      <c r="OCR25"/>
      <c r="OCS25"/>
      <c r="OCT25"/>
      <c r="OCU25"/>
      <c r="OCV25"/>
      <c r="OCW25"/>
      <c r="OCX25"/>
      <c r="OCY25"/>
      <c r="OCZ25"/>
      <c r="ODA25"/>
      <c r="ODB25"/>
      <c r="ODC25"/>
      <c r="ODD25"/>
      <c r="ODE25"/>
      <c r="ODF25"/>
      <c r="ODG25"/>
      <c r="ODH25"/>
      <c r="ODI25"/>
      <c r="ODJ25"/>
      <c r="ODK25"/>
      <c r="ODL25"/>
      <c r="ODM25"/>
      <c r="ODN25"/>
      <c r="ODO25"/>
      <c r="ODP25"/>
      <c r="ODQ25"/>
      <c r="ODR25"/>
      <c r="ODS25"/>
      <c r="ODT25"/>
      <c r="ODU25"/>
      <c r="ODV25"/>
      <c r="ODW25"/>
      <c r="ODX25"/>
      <c r="ODY25"/>
      <c r="ODZ25"/>
      <c r="OEA25"/>
      <c r="OEB25"/>
      <c r="OEC25"/>
      <c r="OED25"/>
      <c r="OEE25"/>
      <c r="OEF25"/>
      <c r="OEG25"/>
      <c r="OEH25"/>
      <c r="OEI25"/>
      <c r="OEJ25"/>
      <c r="OEK25"/>
      <c r="OEL25"/>
      <c r="OEM25"/>
      <c r="OEN25"/>
      <c r="OEO25"/>
      <c r="OEP25"/>
      <c r="OEQ25"/>
      <c r="OER25"/>
      <c r="OES25"/>
      <c r="OET25"/>
      <c r="OEU25"/>
      <c r="OEV25"/>
      <c r="OEW25"/>
      <c r="OEX25"/>
      <c r="OEY25"/>
      <c r="OEZ25"/>
      <c r="OFA25"/>
      <c r="OFB25"/>
      <c r="OFC25"/>
      <c r="OFD25"/>
      <c r="OFE25"/>
      <c r="OFF25"/>
      <c r="OFG25"/>
      <c r="OFH25"/>
      <c r="OFI25"/>
      <c r="OFJ25"/>
      <c r="OFK25"/>
      <c r="OFL25"/>
      <c r="OFM25"/>
      <c r="OFN25"/>
      <c r="OFO25"/>
      <c r="OFP25"/>
      <c r="OFQ25"/>
      <c r="OFR25"/>
      <c r="OFS25"/>
      <c r="OFT25"/>
      <c r="OFU25"/>
      <c r="OFV25"/>
      <c r="OFW25"/>
      <c r="OFX25"/>
      <c r="OFY25"/>
      <c r="OFZ25"/>
      <c r="OGA25"/>
      <c r="OGB25"/>
      <c r="OGC25"/>
      <c r="OGD25"/>
      <c r="OGE25"/>
      <c r="OGF25"/>
      <c r="OGG25"/>
      <c r="OGH25"/>
      <c r="OGI25"/>
      <c r="OGJ25"/>
      <c r="OGK25"/>
      <c r="OGL25"/>
      <c r="OGM25"/>
      <c r="OGN25"/>
      <c r="OGO25"/>
      <c r="OGP25"/>
      <c r="OGQ25"/>
      <c r="OGR25"/>
      <c r="OGS25"/>
      <c r="OGT25"/>
      <c r="OGU25"/>
      <c r="OGV25"/>
      <c r="OGW25"/>
      <c r="OGX25"/>
      <c r="OGY25"/>
      <c r="OGZ25"/>
      <c r="OHA25"/>
      <c r="OHB25"/>
      <c r="OHC25"/>
      <c r="OHD25"/>
      <c r="OHE25"/>
      <c r="OHF25"/>
      <c r="OHG25"/>
      <c r="OHH25"/>
      <c r="OHI25"/>
      <c r="OHJ25"/>
      <c r="OHK25"/>
      <c r="OHL25"/>
      <c r="OHM25"/>
      <c r="OHN25"/>
      <c r="OHO25"/>
      <c r="OHP25"/>
      <c r="OHQ25"/>
      <c r="OHR25"/>
      <c r="OHS25"/>
      <c r="OHT25"/>
      <c r="OHU25"/>
      <c r="OHV25"/>
      <c r="OHW25"/>
      <c r="OHX25"/>
      <c r="OHY25"/>
      <c r="OHZ25"/>
      <c r="OIA25"/>
      <c r="OIB25"/>
      <c r="OIC25"/>
      <c r="OID25"/>
      <c r="OIE25"/>
      <c r="OIF25"/>
      <c r="OIG25"/>
      <c r="OIH25"/>
      <c r="OII25"/>
      <c r="OIJ25"/>
      <c r="OIK25"/>
      <c r="OIL25"/>
      <c r="OIM25"/>
      <c r="OIN25"/>
      <c r="OIO25"/>
      <c r="OIP25"/>
      <c r="OIQ25"/>
      <c r="OIR25"/>
      <c r="OIS25"/>
      <c r="OIT25"/>
      <c r="OIU25"/>
      <c r="OIV25"/>
      <c r="OIW25"/>
      <c r="OIX25"/>
      <c r="OIY25"/>
      <c r="OIZ25"/>
      <c r="OJA25"/>
      <c r="OJB25"/>
      <c r="OJC25"/>
      <c r="OJD25"/>
      <c r="OJE25"/>
      <c r="OJF25"/>
      <c r="OJG25"/>
      <c r="OJH25"/>
      <c r="OJI25"/>
      <c r="OJJ25"/>
      <c r="OJK25"/>
      <c r="OJL25"/>
      <c r="OJM25"/>
      <c r="OJN25"/>
      <c r="OJO25"/>
      <c r="OJP25"/>
      <c r="OJQ25"/>
      <c r="OJR25"/>
      <c r="OJS25"/>
      <c r="OJT25"/>
      <c r="OJU25"/>
      <c r="OJV25"/>
      <c r="OJW25"/>
      <c r="OJX25"/>
      <c r="OJY25"/>
      <c r="OJZ25"/>
      <c r="OKA25"/>
      <c r="OKB25"/>
      <c r="OKC25"/>
      <c r="OKD25"/>
      <c r="OKE25"/>
      <c r="OKF25"/>
      <c r="OKG25"/>
      <c r="OKH25"/>
      <c r="OKI25"/>
      <c r="OKJ25"/>
      <c r="OKK25"/>
      <c r="OKL25"/>
      <c r="OKM25"/>
      <c r="OKN25"/>
      <c r="OKO25"/>
      <c r="OKP25"/>
      <c r="OKQ25"/>
      <c r="OKR25"/>
      <c r="OKS25"/>
      <c r="OKT25"/>
      <c r="OKU25"/>
      <c r="OKV25"/>
      <c r="OKW25"/>
      <c r="OKX25"/>
      <c r="OKY25"/>
      <c r="OKZ25"/>
      <c r="OLA25"/>
      <c r="OLB25"/>
      <c r="OLC25"/>
      <c r="OLD25"/>
      <c r="OLE25"/>
      <c r="OLF25"/>
      <c r="OLG25"/>
      <c r="OLH25"/>
      <c r="OLI25"/>
      <c r="OLJ25"/>
      <c r="OLK25"/>
      <c r="OLL25"/>
      <c r="OLM25"/>
      <c r="OLN25"/>
      <c r="OLO25"/>
      <c r="OLP25"/>
      <c r="OLQ25"/>
      <c r="OLR25"/>
      <c r="OLS25"/>
      <c r="OLT25"/>
      <c r="OLU25"/>
      <c r="OLV25"/>
      <c r="OLW25"/>
      <c r="OLX25"/>
      <c r="OLY25"/>
      <c r="OLZ25"/>
      <c r="OMA25"/>
      <c r="OMB25"/>
      <c r="OMC25"/>
      <c r="OMD25"/>
      <c r="OME25"/>
      <c r="OMF25"/>
      <c r="OMG25"/>
      <c r="OMH25"/>
      <c r="OMI25"/>
      <c r="OMJ25"/>
      <c r="OMK25"/>
      <c r="OML25"/>
      <c r="OMM25"/>
      <c r="OMN25"/>
      <c r="OMO25"/>
      <c r="OMP25"/>
      <c r="OMQ25"/>
      <c r="OMR25"/>
      <c r="OMS25"/>
      <c r="OMT25"/>
      <c r="OMU25"/>
      <c r="OMV25"/>
      <c r="OMW25"/>
      <c r="OMX25"/>
      <c r="OMY25"/>
      <c r="OMZ25"/>
      <c r="ONA25"/>
      <c r="ONB25"/>
      <c r="ONC25"/>
      <c r="OND25"/>
      <c r="ONE25"/>
      <c r="ONF25"/>
      <c r="ONG25"/>
      <c r="ONH25"/>
      <c r="ONI25"/>
      <c r="ONJ25"/>
      <c r="ONK25"/>
      <c r="ONL25"/>
      <c r="ONM25"/>
      <c r="ONN25"/>
      <c r="ONO25"/>
      <c r="ONP25"/>
      <c r="ONQ25"/>
      <c r="ONR25"/>
      <c r="ONS25"/>
      <c r="ONT25"/>
      <c r="ONU25"/>
      <c r="ONV25"/>
      <c r="ONW25"/>
      <c r="ONX25"/>
      <c r="ONY25"/>
      <c r="ONZ25"/>
      <c r="OOA25"/>
      <c r="OOB25"/>
      <c r="OOC25"/>
      <c r="OOD25"/>
      <c r="OOE25"/>
      <c r="OOF25"/>
      <c r="OOG25"/>
      <c r="OOH25"/>
      <c r="OOI25"/>
      <c r="OOJ25"/>
      <c r="OOK25"/>
      <c r="OOL25"/>
      <c r="OOM25"/>
      <c r="OON25"/>
      <c r="OOO25"/>
      <c r="OOP25"/>
      <c r="OOQ25"/>
      <c r="OOR25"/>
      <c r="OOS25"/>
      <c r="OOT25"/>
      <c r="OOU25"/>
      <c r="OOV25"/>
      <c r="OOW25"/>
      <c r="OOX25"/>
      <c r="OOY25"/>
      <c r="OOZ25"/>
      <c r="OPA25"/>
      <c r="OPB25"/>
      <c r="OPC25"/>
      <c r="OPD25"/>
      <c r="OPE25"/>
      <c r="OPF25"/>
      <c r="OPG25"/>
      <c r="OPH25"/>
      <c r="OPI25"/>
      <c r="OPJ25"/>
      <c r="OPK25"/>
      <c r="OPL25"/>
      <c r="OPM25"/>
      <c r="OPN25"/>
      <c r="OPO25"/>
      <c r="OPP25"/>
      <c r="OPQ25"/>
      <c r="OPR25"/>
      <c r="OPS25"/>
      <c r="OPT25"/>
      <c r="OPU25"/>
      <c r="OPV25"/>
      <c r="OPW25"/>
      <c r="OPX25"/>
      <c r="OPY25"/>
      <c r="OPZ25"/>
      <c r="OQA25"/>
      <c r="OQB25"/>
      <c r="OQC25"/>
      <c r="OQD25"/>
      <c r="OQE25"/>
      <c r="OQF25"/>
      <c r="OQG25"/>
      <c r="OQH25"/>
      <c r="OQI25"/>
      <c r="OQJ25"/>
      <c r="OQK25"/>
      <c r="OQL25"/>
      <c r="OQM25"/>
      <c r="OQN25"/>
      <c r="OQO25"/>
      <c r="OQP25"/>
      <c r="OQQ25"/>
      <c r="OQR25"/>
      <c r="OQS25"/>
      <c r="OQT25"/>
      <c r="OQU25"/>
      <c r="OQV25"/>
      <c r="OQW25"/>
      <c r="OQX25"/>
      <c r="OQY25"/>
      <c r="OQZ25"/>
      <c r="ORA25"/>
      <c r="ORB25"/>
      <c r="ORC25"/>
      <c r="ORD25"/>
      <c r="ORE25"/>
      <c r="ORF25"/>
      <c r="ORG25"/>
      <c r="ORH25"/>
      <c r="ORI25"/>
      <c r="ORJ25"/>
      <c r="ORK25"/>
      <c r="ORL25"/>
      <c r="ORM25"/>
      <c r="ORN25"/>
      <c r="ORO25"/>
      <c r="ORP25"/>
      <c r="ORQ25"/>
      <c r="ORR25"/>
      <c r="ORS25"/>
      <c r="ORT25"/>
      <c r="ORU25"/>
      <c r="ORV25"/>
      <c r="ORW25"/>
      <c r="ORX25"/>
      <c r="ORY25"/>
      <c r="ORZ25"/>
      <c r="OSA25"/>
      <c r="OSB25"/>
      <c r="OSC25"/>
      <c r="OSD25"/>
      <c r="OSE25"/>
      <c r="OSF25"/>
      <c r="OSG25"/>
      <c r="OSH25"/>
      <c r="OSI25"/>
      <c r="OSJ25"/>
      <c r="OSK25"/>
      <c r="OSL25"/>
      <c r="OSM25"/>
      <c r="OSN25"/>
      <c r="OSO25"/>
      <c r="OSP25"/>
      <c r="OSQ25"/>
      <c r="OSR25"/>
      <c r="OSS25"/>
      <c r="OST25"/>
      <c r="OSU25"/>
      <c r="OSV25"/>
      <c r="OSW25"/>
      <c r="OSX25"/>
      <c r="OSY25"/>
      <c r="OSZ25"/>
      <c r="OTA25"/>
      <c r="OTB25"/>
      <c r="OTC25"/>
      <c r="OTD25"/>
      <c r="OTE25"/>
      <c r="OTF25"/>
      <c r="OTG25"/>
      <c r="OTH25"/>
      <c r="OTI25"/>
      <c r="OTJ25"/>
      <c r="OTK25"/>
      <c r="OTL25"/>
      <c r="OTM25"/>
      <c r="OTN25"/>
      <c r="OTO25"/>
      <c r="OTP25"/>
      <c r="OTQ25"/>
      <c r="OTR25"/>
      <c r="OTS25"/>
      <c r="OTT25"/>
      <c r="OTU25"/>
      <c r="OTV25"/>
      <c r="OTW25"/>
      <c r="OTX25"/>
      <c r="OTY25"/>
      <c r="OTZ25"/>
      <c r="OUA25"/>
      <c r="OUB25"/>
      <c r="OUC25"/>
      <c r="OUD25"/>
      <c r="OUE25"/>
      <c r="OUF25"/>
      <c r="OUG25"/>
      <c r="OUH25"/>
      <c r="OUI25"/>
      <c r="OUJ25"/>
      <c r="OUK25"/>
      <c r="OUL25"/>
      <c r="OUM25"/>
      <c r="OUN25"/>
      <c r="OUO25"/>
      <c r="OUP25"/>
      <c r="OUQ25"/>
      <c r="OUR25"/>
      <c r="OUS25"/>
      <c r="OUT25"/>
      <c r="OUU25"/>
      <c r="OUV25"/>
      <c r="OUW25"/>
      <c r="OUX25"/>
      <c r="OUY25"/>
      <c r="OUZ25"/>
      <c r="OVA25"/>
      <c r="OVB25"/>
      <c r="OVC25"/>
      <c r="OVD25"/>
      <c r="OVE25"/>
      <c r="OVF25"/>
      <c r="OVG25"/>
      <c r="OVH25"/>
      <c r="OVI25"/>
      <c r="OVJ25"/>
      <c r="OVK25"/>
      <c r="OVL25"/>
      <c r="OVM25"/>
      <c r="OVN25"/>
      <c r="OVO25"/>
      <c r="OVP25"/>
      <c r="OVQ25"/>
      <c r="OVR25"/>
      <c r="OVS25"/>
      <c r="OVT25"/>
      <c r="OVU25"/>
      <c r="OVV25"/>
      <c r="OVW25"/>
      <c r="OVX25"/>
      <c r="OVY25"/>
      <c r="OVZ25"/>
      <c r="OWA25"/>
      <c r="OWB25"/>
      <c r="OWC25"/>
      <c r="OWD25"/>
      <c r="OWE25"/>
      <c r="OWF25"/>
      <c r="OWG25"/>
      <c r="OWH25"/>
      <c r="OWI25"/>
      <c r="OWJ25"/>
      <c r="OWK25"/>
      <c r="OWL25"/>
      <c r="OWM25"/>
      <c r="OWN25"/>
      <c r="OWO25"/>
      <c r="OWP25"/>
      <c r="OWQ25"/>
      <c r="OWR25"/>
      <c r="OWS25"/>
      <c r="OWT25"/>
      <c r="OWU25"/>
      <c r="OWV25"/>
      <c r="OWW25"/>
      <c r="OWX25"/>
      <c r="OWY25"/>
      <c r="OWZ25"/>
      <c r="OXA25"/>
      <c r="OXB25"/>
      <c r="OXC25"/>
      <c r="OXD25"/>
      <c r="OXE25"/>
      <c r="OXF25"/>
      <c r="OXG25"/>
      <c r="OXH25"/>
      <c r="OXI25"/>
      <c r="OXJ25"/>
      <c r="OXK25"/>
      <c r="OXL25"/>
      <c r="OXM25"/>
      <c r="OXN25"/>
      <c r="OXO25"/>
      <c r="OXP25"/>
      <c r="OXQ25"/>
      <c r="OXR25"/>
      <c r="OXS25"/>
      <c r="OXT25"/>
      <c r="OXU25"/>
      <c r="OXV25"/>
      <c r="OXW25"/>
      <c r="OXX25"/>
      <c r="OXY25"/>
      <c r="OXZ25"/>
      <c r="OYA25"/>
      <c r="OYB25"/>
      <c r="OYC25"/>
      <c r="OYD25"/>
      <c r="OYE25"/>
      <c r="OYF25"/>
      <c r="OYG25"/>
      <c r="OYH25"/>
      <c r="OYI25"/>
      <c r="OYJ25"/>
      <c r="OYK25"/>
      <c r="OYL25"/>
      <c r="OYM25"/>
      <c r="OYN25"/>
      <c r="OYO25"/>
      <c r="OYP25"/>
      <c r="OYQ25"/>
      <c r="OYR25"/>
      <c r="OYS25"/>
      <c r="OYT25"/>
      <c r="OYU25"/>
      <c r="OYV25"/>
      <c r="OYW25"/>
      <c r="OYX25"/>
      <c r="OYY25"/>
      <c r="OYZ25"/>
      <c r="OZA25"/>
      <c r="OZB25"/>
      <c r="OZC25"/>
      <c r="OZD25"/>
      <c r="OZE25"/>
      <c r="OZF25"/>
      <c r="OZG25"/>
      <c r="OZH25"/>
      <c r="OZI25"/>
      <c r="OZJ25"/>
      <c r="OZK25"/>
      <c r="OZL25"/>
      <c r="OZM25"/>
      <c r="OZN25"/>
      <c r="OZO25"/>
      <c r="OZP25"/>
      <c r="OZQ25"/>
      <c r="OZR25"/>
      <c r="OZS25"/>
      <c r="OZT25"/>
      <c r="OZU25"/>
      <c r="OZV25"/>
      <c r="OZW25"/>
      <c r="OZX25"/>
      <c r="OZY25"/>
      <c r="OZZ25"/>
      <c r="PAA25"/>
      <c r="PAB25"/>
      <c r="PAC25"/>
      <c r="PAD25"/>
      <c r="PAE25"/>
      <c r="PAF25"/>
      <c r="PAG25"/>
      <c r="PAH25"/>
      <c r="PAI25"/>
      <c r="PAJ25"/>
      <c r="PAK25"/>
      <c r="PAL25"/>
      <c r="PAM25"/>
      <c r="PAN25"/>
      <c r="PAO25"/>
      <c r="PAP25"/>
      <c r="PAQ25"/>
      <c r="PAR25"/>
      <c r="PAS25"/>
      <c r="PAT25"/>
      <c r="PAU25"/>
      <c r="PAV25"/>
      <c r="PAW25"/>
      <c r="PAX25"/>
      <c r="PAY25"/>
      <c r="PAZ25"/>
      <c r="PBA25"/>
      <c r="PBB25"/>
      <c r="PBC25"/>
      <c r="PBD25"/>
      <c r="PBE25"/>
      <c r="PBF25"/>
      <c r="PBG25"/>
      <c r="PBH25"/>
      <c r="PBI25"/>
      <c r="PBJ25"/>
      <c r="PBK25"/>
      <c r="PBL25"/>
      <c r="PBM25"/>
      <c r="PBN25"/>
      <c r="PBO25"/>
      <c r="PBP25"/>
      <c r="PBQ25"/>
      <c r="PBR25"/>
      <c r="PBS25"/>
      <c r="PBT25"/>
      <c r="PBU25"/>
      <c r="PBV25"/>
      <c r="PBW25"/>
      <c r="PBX25"/>
      <c r="PBY25"/>
      <c r="PBZ25"/>
      <c r="PCA25"/>
      <c r="PCB25"/>
      <c r="PCC25"/>
      <c r="PCD25"/>
      <c r="PCE25"/>
      <c r="PCF25"/>
      <c r="PCG25"/>
      <c r="PCH25"/>
      <c r="PCI25"/>
      <c r="PCJ25"/>
      <c r="PCK25"/>
      <c r="PCL25"/>
      <c r="PCM25"/>
      <c r="PCN25"/>
      <c r="PCO25"/>
      <c r="PCP25"/>
      <c r="PCQ25"/>
      <c r="PCR25"/>
      <c r="PCS25"/>
      <c r="PCT25"/>
      <c r="PCU25"/>
      <c r="PCV25"/>
      <c r="PCW25"/>
      <c r="PCX25"/>
      <c r="PCY25"/>
      <c r="PCZ25"/>
      <c r="PDA25"/>
      <c r="PDB25"/>
      <c r="PDC25"/>
      <c r="PDD25"/>
      <c r="PDE25"/>
      <c r="PDF25"/>
      <c r="PDG25"/>
      <c r="PDH25"/>
      <c r="PDI25"/>
      <c r="PDJ25"/>
      <c r="PDK25"/>
      <c r="PDL25"/>
      <c r="PDM25"/>
      <c r="PDN25"/>
      <c r="PDO25"/>
      <c r="PDP25"/>
      <c r="PDQ25"/>
      <c r="PDR25"/>
      <c r="PDS25"/>
      <c r="PDT25"/>
      <c r="PDU25"/>
      <c r="PDV25"/>
      <c r="PDW25"/>
      <c r="PDX25"/>
      <c r="PDY25"/>
      <c r="PDZ25"/>
      <c r="PEA25"/>
      <c r="PEB25"/>
      <c r="PEC25"/>
      <c r="PED25"/>
      <c r="PEE25"/>
      <c r="PEF25"/>
      <c r="PEG25"/>
      <c r="PEH25"/>
      <c r="PEI25"/>
      <c r="PEJ25"/>
      <c r="PEK25"/>
      <c r="PEL25"/>
      <c r="PEM25"/>
      <c r="PEN25"/>
      <c r="PEO25"/>
      <c r="PEP25"/>
      <c r="PEQ25"/>
      <c r="PER25"/>
      <c r="PES25"/>
      <c r="PET25"/>
      <c r="PEU25"/>
      <c r="PEV25"/>
      <c r="PEW25"/>
      <c r="PEX25"/>
      <c r="PEY25"/>
      <c r="PEZ25"/>
      <c r="PFA25"/>
      <c r="PFB25"/>
      <c r="PFC25"/>
      <c r="PFD25"/>
      <c r="PFE25"/>
      <c r="PFF25"/>
      <c r="PFG25"/>
      <c r="PFH25"/>
      <c r="PFI25"/>
      <c r="PFJ25"/>
      <c r="PFK25"/>
      <c r="PFL25"/>
      <c r="PFM25"/>
      <c r="PFN25"/>
      <c r="PFO25"/>
      <c r="PFP25"/>
      <c r="PFQ25"/>
      <c r="PFR25"/>
      <c r="PFS25"/>
      <c r="PFT25"/>
      <c r="PFU25"/>
      <c r="PFV25"/>
      <c r="PFW25"/>
      <c r="PFX25"/>
      <c r="PFY25"/>
      <c r="PFZ25"/>
      <c r="PGA25"/>
      <c r="PGB25"/>
      <c r="PGC25"/>
      <c r="PGD25"/>
      <c r="PGE25"/>
      <c r="PGF25"/>
      <c r="PGG25"/>
      <c r="PGH25"/>
      <c r="PGI25"/>
      <c r="PGJ25"/>
      <c r="PGK25"/>
      <c r="PGL25"/>
      <c r="PGM25"/>
      <c r="PGN25"/>
      <c r="PGO25"/>
      <c r="PGP25"/>
      <c r="PGQ25"/>
      <c r="PGR25"/>
      <c r="PGS25"/>
      <c r="PGT25"/>
      <c r="PGU25"/>
      <c r="PGV25"/>
      <c r="PGW25"/>
      <c r="PGX25"/>
      <c r="PGY25"/>
      <c r="PGZ25"/>
      <c r="PHA25"/>
      <c r="PHB25"/>
      <c r="PHC25"/>
      <c r="PHD25"/>
      <c r="PHE25"/>
      <c r="PHF25"/>
      <c r="PHG25"/>
      <c r="PHH25"/>
      <c r="PHI25"/>
      <c r="PHJ25"/>
      <c r="PHK25"/>
      <c r="PHL25"/>
      <c r="PHM25"/>
      <c r="PHN25"/>
      <c r="PHO25"/>
      <c r="PHP25"/>
      <c r="PHQ25"/>
      <c r="PHR25"/>
      <c r="PHS25"/>
      <c r="PHT25"/>
      <c r="PHU25"/>
      <c r="PHV25"/>
      <c r="PHW25"/>
      <c r="PHX25"/>
      <c r="PHY25"/>
      <c r="PHZ25"/>
      <c r="PIA25"/>
      <c r="PIB25"/>
      <c r="PIC25"/>
      <c r="PID25"/>
      <c r="PIE25"/>
      <c r="PIF25"/>
      <c r="PIG25"/>
      <c r="PIH25"/>
      <c r="PII25"/>
      <c r="PIJ25"/>
      <c r="PIK25"/>
      <c r="PIL25"/>
      <c r="PIM25"/>
      <c r="PIN25"/>
      <c r="PIO25"/>
      <c r="PIP25"/>
      <c r="PIQ25"/>
      <c r="PIR25"/>
      <c r="PIS25"/>
      <c r="PIT25"/>
      <c r="PIU25"/>
      <c r="PIV25"/>
      <c r="PIW25"/>
      <c r="PIX25"/>
      <c r="PIY25"/>
      <c r="PIZ25"/>
      <c r="PJA25"/>
      <c r="PJB25"/>
      <c r="PJC25"/>
      <c r="PJD25"/>
      <c r="PJE25"/>
      <c r="PJF25"/>
      <c r="PJG25"/>
      <c r="PJH25"/>
      <c r="PJI25"/>
      <c r="PJJ25"/>
      <c r="PJK25"/>
      <c r="PJL25"/>
      <c r="PJM25"/>
      <c r="PJN25"/>
      <c r="PJO25"/>
      <c r="PJP25"/>
      <c r="PJQ25"/>
      <c r="PJR25"/>
      <c r="PJS25"/>
      <c r="PJT25"/>
      <c r="PJU25"/>
      <c r="PJV25"/>
      <c r="PJW25"/>
      <c r="PJX25"/>
      <c r="PJY25"/>
      <c r="PJZ25"/>
      <c r="PKA25"/>
      <c r="PKB25"/>
      <c r="PKC25"/>
      <c r="PKD25"/>
      <c r="PKE25"/>
      <c r="PKF25"/>
      <c r="PKG25"/>
      <c r="PKH25"/>
      <c r="PKI25"/>
      <c r="PKJ25"/>
      <c r="PKK25"/>
      <c r="PKL25"/>
      <c r="PKM25"/>
      <c r="PKN25"/>
      <c r="PKO25"/>
      <c r="PKP25"/>
      <c r="PKQ25"/>
      <c r="PKR25"/>
      <c r="PKS25"/>
      <c r="PKT25"/>
      <c r="PKU25"/>
      <c r="PKV25"/>
      <c r="PKW25"/>
      <c r="PKX25"/>
      <c r="PKY25"/>
      <c r="PKZ25"/>
      <c r="PLA25"/>
      <c r="PLB25"/>
      <c r="PLC25"/>
      <c r="PLD25"/>
      <c r="PLE25"/>
      <c r="PLF25"/>
      <c r="PLG25"/>
      <c r="PLH25"/>
      <c r="PLI25"/>
      <c r="PLJ25"/>
      <c r="PLK25"/>
      <c r="PLL25"/>
      <c r="PLM25"/>
      <c r="PLN25"/>
      <c r="PLO25"/>
      <c r="PLP25"/>
      <c r="PLQ25"/>
      <c r="PLR25"/>
      <c r="PLS25"/>
      <c r="PLT25"/>
      <c r="PLU25"/>
      <c r="PLV25"/>
      <c r="PLW25"/>
      <c r="PLX25"/>
      <c r="PLY25"/>
      <c r="PLZ25"/>
      <c r="PMA25"/>
      <c r="PMB25"/>
      <c r="PMC25"/>
      <c r="PMD25"/>
      <c r="PME25"/>
      <c r="PMF25"/>
      <c r="PMG25"/>
      <c r="PMH25"/>
      <c r="PMI25"/>
      <c r="PMJ25"/>
      <c r="PMK25"/>
      <c r="PML25"/>
      <c r="PMM25"/>
      <c r="PMN25"/>
      <c r="PMO25"/>
      <c r="PMP25"/>
      <c r="PMQ25"/>
      <c r="PMR25"/>
      <c r="PMS25"/>
      <c r="PMT25"/>
      <c r="PMU25"/>
      <c r="PMV25"/>
      <c r="PMW25"/>
      <c r="PMX25"/>
      <c r="PMY25"/>
      <c r="PMZ25"/>
      <c r="PNA25"/>
      <c r="PNB25"/>
      <c r="PNC25"/>
      <c r="PND25"/>
      <c r="PNE25"/>
      <c r="PNF25"/>
      <c r="PNG25"/>
      <c r="PNH25"/>
      <c r="PNI25"/>
      <c r="PNJ25"/>
      <c r="PNK25"/>
      <c r="PNL25"/>
      <c r="PNM25"/>
      <c r="PNN25"/>
      <c r="PNO25"/>
      <c r="PNP25"/>
      <c r="PNQ25"/>
      <c r="PNR25"/>
      <c r="PNS25"/>
      <c r="PNT25"/>
      <c r="PNU25"/>
      <c r="PNV25"/>
      <c r="PNW25"/>
      <c r="PNX25"/>
      <c r="PNY25"/>
      <c r="PNZ25"/>
      <c r="POA25"/>
      <c r="POB25"/>
      <c r="POC25"/>
      <c r="POD25"/>
      <c r="POE25"/>
      <c r="POF25"/>
      <c r="POG25"/>
      <c r="POH25"/>
      <c r="POI25"/>
      <c r="POJ25"/>
      <c r="POK25"/>
      <c r="POL25"/>
      <c r="POM25"/>
      <c r="PON25"/>
      <c r="POO25"/>
      <c r="POP25"/>
      <c r="POQ25"/>
      <c r="POR25"/>
      <c r="POS25"/>
      <c r="POT25"/>
      <c r="POU25"/>
      <c r="POV25"/>
      <c r="POW25"/>
      <c r="POX25"/>
      <c r="POY25"/>
      <c r="POZ25"/>
      <c r="PPA25"/>
      <c r="PPB25"/>
      <c r="PPC25"/>
      <c r="PPD25"/>
      <c r="PPE25"/>
      <c r="PPF25"/>
      <c r="PPG25"/>
      <c r="PPH25"/>
      <c r="PPI25"/>
      <c r="PPJ25"/>
      <c r="PPK25"/>
      <c r="PPL25"/>
      <c r="PPM25"/>
      <c r="PPN25"/>
      <c r="PPO25"/>
      <c r="PPP25"/>
      <c r="PPQ25"/>
      <c r="PPR25"/>
      <c r="PPS25"/>
      <c r="PPT25"/>
      <c r="PPU25"/>
      <c r="PPV25"/>
      <c r="PPW25"/>
      <c r="PPX25"/>
      <c r="PPY25"/>
      <c r="PPZ25"/>
      <c r="PQA25"/>
      <c r="PQB25"/>
      <c r="PQC25"/>
      <c r="PQD25"/>
      <c r="PQE25"/>
      <c r="PQF25"/>
      <c r="PQG25"/>
      <c r="PQH25"/>
      <c r="PQI25"/>
      <c r="PQJ25"/>
      <c r="PQK25"/>
      <c r="PQL25"/>
      <c r="PQM25"/>
      <c r="PQN25"/>
      <c r="PQO25"/>
      <c r="PQP25"/>
      <c r="PQQ25"/>
      <c r="PQR25"/>
      <c r="PQS25"/>
      <c r="PQT25"/>
      <c r="PQU25"/>
      <c r="PQV25"/>
      <c r="PQW25"/>
      <c r="PQX25"/>
      <c r="PQY25"/>
      <c r="PQZ25"/>
      <c r="PRA25"/>
      <c r="PRB25"/>
      <c r="PRC25"/>
      <c r="PRD25"/>
      <c r="PRE25"/>
      <c r="PRF25"/>
      <c r="PRG25"/>
      <c r="PRH25"/>
      <c r="PRI25"/>
      <c r="PRJ25"/>
      <c r="PRK25"/>
      <c r="PRL25"/>
      <c r="PRM25"/>
      <c r="PRN25"/>
      <c r="PRO25"/>
      <c r="PRP25"/>
      <c r="PRQ25"/>
      <c r="PRR25"/>
      <c r="PRS25"/>
      <c r="PRT25"/>
      <c r="PRU25"/>
      <c r="PRV25"/>
      <c r="PRW25"/>
      <c r="PRX25"/>
      <c r="PRY25"/>
      <c r="PRZ25"/>
      <c r="PSA25"/>
      <c r="PSB25"/>
      <c r="PSC25"/>
      <c r="PSD25"/>
      <c r="PSE25"/>
      <c r="PSF25"/>
      <c r="PSG25"/>
      <c r="PSH25"/>
      <c r="PSI25"/>
      <c r="PSJ25"/>
      <c r="PSK25"/>
      <c r="PSL25"/>
      <c r="PSM25"/>
      <c r="PSN25"/>
      <c r="PSO25"/>
      <c r="PSP25"/>
      <c r="PSQ25"/>
      <c r="PSR25"/>
      <c r="PSS25"/>
      <c r="PST25"/>
      <c r="PSU25"/>
      <c r="PSV25"/>
      <c r="PSW25"/>
      <c r="PSX25"/>
      <c r="PSY25"/>
      <c r="PSZ25"/>
      <c r="PTA25"/>
      <c r="PTB25"/>
      <c r="PTC25"/>
      <c r="PTD25"/>
      <c r="PTE25"/>
      <c r="PTF25"/>
      <c r="PTG25"/>
      <c r="PTH25"/>
      <c r="PTI25"/>
      <c r="PTJ25"/>
      <c r="PTK25"/>
      <c r="PTL25"/>
      <c r="PTM25"/>
      <c r="PTN25"/>
      <c r="PTO25"/>
      <c r="PTP25"/>
      <c r="PTQ25"/>
      <c r="PTR25"/>
      <c r="PTS25"/>
      <c r="PTT25"/>
      <c r="PTU25"/>
      <c r="PTV25"/>
      <c r="PTW25"/>
      <c r="PTX25"/>
      <c r="PTY25"/>
      <c r="PTZ25"/>
      <c r="PUA25"/>
      <c r="PUB25"/>
      <c r="PUC25"/>
      <c r="PUD25"/>
      <c r="PUE25"/>
      <c r="PUF25"/>
      <c r="PUG25"/>
      <c r="PUH25"/>
      <c r="PUI25"/>
      <c r="PUJ25"/>
      <c r="PUK25"/>
      <c r="PUL25"/>
      <c r="PUM25"/>
      <c r="PUN25"/>
      <c r="PUO25"/>
      <c r="PUP25"/>
      <c r="PUQ25"/>
      <c r="PUR25"/>
      <c r="PUS25"/>
      <c r="PUT25"/>
      <c r="PUU25"/>
      <c r="PUV25"/>
      <c r="PUW25"/>
      <c r="PUX25"/>
      <c r="PUY25"/>
      <c r="PUZ25"/>
      <c r="PVA25"/>
      <c r="PVB25"/>
      <c r="PVC25"/>
      <c r="PVD25"/>
      <c r="PVE25"/>
      <c r="PVF25"/>
      <c r="PVG25"/>
      <c r="PVH25"/>
      <c r="PVI25"/>
      <c r="PVJ25"/>
      <c r="PVK25"/>
      <c r="PVL25"/>
      <c r="PVM25"/>
      <c r="PVN25"/>
      <c r="PVO25"/>
      <c r="PVP25"/>
      <c r="PVQ25"/>
      <c r="PVR25"/>
      <c r="PVS25"/>
      <c r="PVT25"/>
      <c r="PVU25"/>
      <c r="PVV25"/>
      <c r="PVW25"/>
      <c r="PVX25"/>
      <c r="PVY25"/>
      <c r="PVZ25"/>
      <c r="PWA25"/>
      <c r="PWB25"/>
      <c r="PWC25"/>
      <c r="PWD25"/>
      <c r="PWE25"/>
      <c r="PWF25"/>
      <c r="PWG25"/>
      <c r="PWH25"/>
      <c r="PWI25"/>
      <c r="PWJ25"/>
      <c r="PWK25"/>
      <c r="PWL25"/>
      <c r="PWM25"/>
      <c r="PWN25"/>
      <c r="PWO25"/>
      <c r="PWP25"/>
      <c r="PWQ25"/>
      <c r="PWR25"/>
      <c r="PWS25"/>
      <c r="PWT25"/>
      <c r="PWU25"/>
      <c r="PWV25"/>
      <c r="PWW25"/>
      <c r="PWX25"/>
      <c r="PWY25"/>
      <c r="PWZ25"/>
      <c r="PXA25"/>
      <c r="PXB25"/>
      <c r="PXC25"/>
      <c r="PXD25"/>
      <c r="PXE25"/>
      <c r="PXF25"/>
      <c r="PXG25"/>
      <c r="PXH25"/>
      <c r="PXI25"/>
      <c r="PXJ25"/>
      <c r="PXK25"/>
      <c r="PXL25"/>
      <c r="PXM25"/>
      <c r="PXN25"/>
      <c r="PXO25"/>
      <c r="PXP25"/>
      <c r="PXQ25"/>
      <c r="PXR25"/>
      <c r="PXS25"/>
      <c r="PXT25"/>
      <c r="PXU25"/>
      <c r="PXV25"/>
      <c r="PXW25"/>
      <c r="PXX25"/>
      <c r="PXY25"/>
      <c r="PXZ25"/>
      <c r="PYA25"/>
      <c r="PYB25"/>
      <c r="PYC25"/>
      <c r="PYD25"/>
      <c r="PYE25"/>
      <c r="PYF25"/>
      <c r="PYG25"/>
      <c r="PYH25"/>
      <c r="PYI25"/>
      <c r="PYJ25"/>
      <c r="PYK25"/>
      <c r="PYL25"/>
      <c r="PYM25"/>
      <c r="PYN25"/>
      <c r="PYO25"/>
      <c r="PYP25"/>
      <c r="PYQ25"/>
      <c r="PYR25"/>
      <c r="PYS25"/>
      <c r="PYT25"/>
      <c r="PYU25"/>
      <c r="PYV25"/>
      <c r="PYW25"/>
      <c r="PYX25"/>
      <c r="PYY25"/>
      <c r="PYZ25"/>
      <c r="PZA25"/>
      <c r="PZB25"/>
      <c r="PZC25"/>
      <c r="PZD25"/>
      <c r="PZE25"/>
      <c r="PZF25"/>
      <c r="PZG25"/>
      <c r="PZH25"/>
      <c r="PZI25"/>
      <c r="PZJ25"/>
      <c r="PZK25"/>
      <c r="PZL25"/>
      <c r="PZM25"/>
      <c r="PZN25"/>
      <c r="PZO25"/>
      <c r="PZP25"/>
      <c r="PZQ25"/>
      <c r="PZR25"/>
      <c r="PZS25"/>
      <c r="PZT25"/>
      <c r="PZU25"/>
      <c r="PZV25"/>
      <c r="PZW25"/>
      <c r="PZX25"/>
      <c r="PZY25"/>
      <c r="PZZ25"/>
      <c r="QAA25"/>
      <c r="QAB25"/>
      <c r="QAC25"/>
      <c r="QAD25"/>
      <c r="QAE25"/>
      <c r="QAF25"/>
      <c r="QAG25"/>
      <c r="QAH25"/>
      <c r="QAI25"/>
      <c r="QAJ25"/>
      <c r="QAK25"/>
      <c r="QAL25"/>
      <c r="QAM25"/>
      <c r="QAN25"/>
      <c r="QAO25"/>
      <c r="QAP25"/>
      <c r="QAQ25"/>
      <c r="QAR25"/>
      <c r="QAS25"/>
      <c r="QAT25"/>
      <c r="QAU25"/>
      <c r="QAV25"/>
      <c r="QAW25"/>
      <c r="QAX25"/>
      <c r="QAY25"/>
      <c r="QAZ25"/>
      <c r="QBA25"/>
      <c r="QBB25"/>
      <c r="QBC25"/>
      <c r="QBD25"/>
      <c r="QBE25"/>
      <c r="QBF25"/>
      <c r="QBG25"/>
      <c r="QBH25"/>
      <c r="QBI25"/>
      <c r="QBJ25"/>
      <c r="QBK25"/>
      <c r="QBL25"/>
      <c r="QBM25"/>
      <c r="QBN25"/>
      <c r="QBO25"/>
      <c r="QBP25"/>
      <c r="QBQ25"/>
      <c r="QBR25"/>
      <c r="QBS25"/>
      <c r="QBT25"/>
      <c r="QBU25"/>
      <c r="QBV25"/>
      <c r="QBW25"/>
      <c r="QBX25"/>
      <c r="QBY25"/>
      <c r="QBZ25"/>
      <c r="QCA25"/>
      <c r="QCB25"/>
      <c r="QCC25"/>
      <c r="QCD25"/>
      <c r="QCE25"/>
      <c r="QCF25"/>
      <c r="QCG25"/>
      <c r="QCH25"/>
      <c r="QCI25"/>
      <c r="QCJ25"/>
      <c r="QCK25"/>
      <c r="QCL25"/>
      <c r="QCM25"/>
      <c r="QCN25"/>
      <c r="QCO25"/>
      <c r="QCP25"/>
      <c r="QCQ25"/>
      <c r="QCR25"/>
      <c r="QCS25"/>
      <c r="QCT25"/>
      <c r="QCU25"/>
      <c r="QCV25"/>
      <c r="QCW25"/>
      <c r="QCX25"/>
      <c r="QCY25"/>
      <c r="QCZ25"/>
      <c r="QDA25"/>
      <c r="QDB25"/>
      <c r="QDC25"/>
      <c r="QDD25"/>
      <c r="QDE25"/>
      <c r="QDF25"/>
      <c r="QDG25"/>
      <c r="QDH25"/>
      <c r="QDI25"/>
      <c r="QDJ25"/>
      <c r="QDK25"/>
      <c r="QDL25"/>
      <c r="QDM25"/>
      <c r="QDN25"/>
      <c r="QDO25"/>
      <c r="QDP25"/>
      <c r="QDQ25"/>
      <c r="QDR25"/>
      <c r="QDS25"/>
      <c r="QDT25"/>
      <c r="QDU25"/>
      <c r="QDV25"/>
      <c r="QDW25"/>
      <c r="QDX25"/>
      <c r="QDY25"/>
      <c r="QDZ25"/>
      <c r="QEA25"/>
      <c r="QEB25"/>
      <c r="QEC25"/>
      <c r="QED25"/>
      <c r="QEE25"/>
      <c r="QEF25"/>
      <c r="QEG25"/>
      <c r="QEH25"/>
      <c r="QEI25"/>
      <c r="QEJ25"/>
      <c r="QEK25"/>
      <c r="QEL25"/>
      <c r="QEM25"/>
      <c r="QEN25"/>
      <c r="QEO25"/>
      <c r="QEP25"/>
      <c r="QEQ25"/>
      <c r="QER25"/>
      <c r="QES25"/>
      <c r="QET25"/>
      <c r="QEU25"/>
      <c r="QEV25"/>
      <c r="QEW25"/>
      <c r="QEX25"/>
      <c r="QEY25"/>
      <c r="QEZ25"/>
      <c r="QFA25"/>
      <c r="QFB25"/>
      <c r="QFC25"/>
      <c r="QFD25"/>
      <c r="QFE25"/>
      <c r="QFF25"/>
      <c r="QFG25"/>
      <c r="QFH25"/>
      <c r="QFI25"/>
      <c r="QFJ25"/>
      <c r="QFK25"/>
      <c r="QFL25"/>
      <c r="QFM25"/>
      <c r="QFN25"/>
      <c r="QFO25"/>
      <c r="QFP25"/>
      <c r="QFQ25"/>
      <c r="QFR25"/>
      <c r="QFS25"/>
      <c r="QFT25"/>
      <c r="QFU25"/>
      <c r="QFV25"/>
      <c r="QFW25"/>
      <c r="QFX25"/>
      <c r="QFY25"/>
      <c r="QFZ25"/>
      <c r="QGA25"/>
      <c r="QGB25"/>
      <c r="QGC25"/>
      <c r="QGD25"/>
      <c r="QGE25"/>
      <c r="QGF25"/>
      <c r="QGG25"/>
      <c r="QGH25"/>
      <c r="QGI25"/>
      <c r="QGJ25"/>
      <c r="QGK25"/>
      <c r="QGL25"/>
      <c r="QGM25"/>
      <c r="QGN25"/>
      <c r="QGO25"/>
      <c r="QGP25"/>
      <c r="QGQ25"/>
      <c r="QGR25"/>
      <c r="QGS25"/>
      <c r="QGT25"/>
      <c r="QGU25"/>
      <c r="QGV25"/>
      <c r="QGW25"/>
      <c r="QGX25"/>
      <c r="QGY25"/>
      <c r="QGZ25"/>
      <c r="QHA25"/>
      <c r="QHB25"/>
      <c r="QHC25"/>
      <c r="QHD25"/>
      <c r="QHE25"/>
      <c r="QHF25"/>
      <c r="QHG25"/>
      <c r="QHH25"/>
      <c r="QHI25"/>
      <c r="QHJ25"/>
      <c r="QHK25"/>
      <c r="QHL25"/>
      <c r="QHM25"/>
      <c r="QHN25"/>
      <c r="QHO25"/>
      <c r="QHP25"/>
      <c r="QHQ25"/>
      <c r="QHR25"/>
      <c r="QHS25"/>
      <c r="QHT25"/>
      <c r="QHU25"/>
      <c r="QHV25"/>
      <c r="QHW25"/>
      <c r="QHX25"/>
      <c r="QHY25"/>
      <c r="QHZ25"/>
      <c r="QIA25"/>
      <c r="QIB25"/>
      <c r="QIC25"/>
      <c r="QID25"/>
      <c r="QIE25"/>
      <c r="QIF25"/>
      <c r="QIG25"/>
      <c r="QIH25"/>
      <c r="QII25"/>
      <c r="QIJ25"/>
      <c r="QIK25"/>
      <c r="QIL25"/>
      <c r="QIM25"/>
      <c r="QIN25"/>
      <c r="QIO25"/>
      <c r="QIP25"/>
      <c r="QIQ25"/>
      <c r="QIR25"/>
      <c r="QIS25"/>
      <c r="QIT25"/>
      <c r="QIU25"/>
      <c r="QIV25"/>
      <c r="QIW25"/>
      <c r="QIX25"/>
      <c r="QIY25"/>
      <c r="QIZ25"/>
      <c r="QJA25"/>
      <c r="QJB25"/>
      <c r="QJC25"/>
      <c r="QJD25"/>
      <c r="QJE25"/>
      <c r="QJF25"/>
      <c r="QJG25"/>
      <c r="QJH25"/>
      <c r="QJI25"/>
      <c r="QJJ25"/>
      <c r="QJK25"/>
      <c r="QJL25"/>
      <c r="QJM25"/>
      <c r="QJN25"/>
      <c r="QJO25"/>
      <c r="QJP25"/>
      <c r="QJQ25"/>
      <c r="QJR25"/>
      <c r="QJS25"/>
      <c r="QJT25"/>
      <c r="QJU25"/>
      <c r="QJV25"/>
      <c r="QJW25"/>
      <c r="QJX25"/>
      <c r="QJY25"/>
      <c r="QJZ25"/>
      <c r="QKA25"/>
      <c r="QKB25"/>
      <c r="QKC25"/>
      <c r="QKD25"/>
      <c r="QKE25"/>
      <c r="QKF25"/>
      <c r="QKG25"/>
      <c r="QKH25"/>
      <c r="QKI25"/>
      <c r="QKJ25"/>
      <c r="QKK25"/>
      <c r="QKL25"/>
      <c r="QKM25"/>
      <c r="QKN25"/>
      <c r="QKO25"/>
      <c r="QKP25"/>
      <c r="QKQ25"/>
      <c r="QKR25"/>
      <c r="QKS25"/>
      <c r="QKT25"/>
      <c r="QKU25"/>
      <c r="QKV25"/>
      <c r="QKW25"/>
      <c r="QKX25"/>
      <c r="QKY25"/>
      <c r="QKZ25"/>
      <c r="QLA25"/>
      <c r="QLB25"/>
      <c r="QLC25"/>
      <c r="QLD25"/>
      <c r="QLE25"/>
      <c r="QLF25"/>
      <c r="QLG25"/>
      <c r="QLH25"/>
      <c r="QLI25"/>
      <c r="QLJ25"/>
      <c r="QLK25"/>
      <c r="QLL25"/>
      <c r="QLM25"/>
      <c r="QLN25"/>
      <c r="QLO25"/>
      <c r="QLP25"/>
      <c r="QLQ25"/>
      <c r="QLR25"/>
      <c r="QLS25"/>
      <c r="QLT25"/>
      <c r="QLU25"/>
      <c r="QLV25"/>
      <c r="QLW25"/>
      <c r="QLX25"/>
      <c r="QLY25"/>
      <c r="QLZ25"/>
      <c r="QMA25"/>
      <c r="QMB25"/>
      <c r="QMC25"/>
      <c r="QMD25"/>
      <c r="QME25"/>
      <c r="QMF25"/>
      <c r="QMG25"/>
      <c r="QMH25"/>
      <c r="QMI25"/>
      <c r="QMJ25"/>
      <c r="QMK25"/>
      <c r="QML25"/>
      <c r="QMM25"/>
      <c r="QMN25"/>
      <c r="QMO25"/>
      <c r="QMP25"/>
      <c r="QMQ25"/>
      <c r="QMR25"/>
      <c r="QMS25"/>
      <c r="QMT25"/>
      <c r="QMU25"/>
      <c r="QMV25"/>
      <c r="QMW25"/>
      <c r="QMX25"/>
      <c r="QMY25"/>
      <c r="QMZ25"/>
      <c r="QNA25"/>
      <c r="QNB25"/>
      <c r="QNC25"/>
      <c r="QND25"/>
      <c r="QNE25"/>
      <c r="QNF25"/>
      <c r="QNG25"/>
      <c r="QNH25"/>
      <c r="QNI25"/>
      <c r="QNJ25"/>
      <c r="QNK25"/>
      <c r="QNL25"/>
      <c r="QNM25"/>
      <c r="QNN25"/>
      <c r="QNO25"/>
      <c r="QNP25"/>
      <c r="QNQ25"/>
      <c r="QNR25"/>
      <c r="QNS25"/>
      <c r="QNT25"/>
      <c r="QNU25"/>
      <c r="QNV25"/>
      <c r="QNW25"/>
      <c r="QNX25"/>
      <c r="QNY25"/>
      <c r="QNZ25"/>
      <c r="QOA25"/>
      <c r="QOB25"/>
      <c r="QOC25"/>
      <c r="QOD25"/>
      <c r="QOE25"/>
      <c r="QOF25"/>
      <c r="QOG25"/>
      <c r="QOH25"/>
      <c r="QOI25"/>
      <c r="QOJ25"/>
      <c r="QOK25"/>
      <c r="QOL25"/>
      <c r="QOM25"/>
      <c r="QON25"/>
      <c r="QOO25"/>
      <c r="QOP25"/>
      <c r="QOQ25"/>
      <c r="QOR25"/>
      <c r="QOS25"/>
      <c r="QOT25"/>
      <c r="QOU25"/>
      <c r="QOV25"/>
      <c r="QOW25"/>
      <c r="QOX25"/>
      <c r="QOY25"/>
      <c r="QOZ25"/>
      <c r="QPA25"/>
      <c r="QPB25"/>
      <c r="QPC25"/>
      <c r="QPD25"/>
      <c r="QPE25"/>
      <c r="QPF25"/>
      <c r="QPG25"/>
      <c r="QPH25"/>
      <c r="QPI25"/>
      <c r="QPJ25"/>
      <c r="QPK25"/>
      <c r="QPL25"/>
      <c r="QPM25"/>
      <c r="QPN25"/>
      <c r="QPO25"/>
      <c r="QPP25"/>
      <c r="QPQ25"/>
      <c r="QPR25"/>
      <c r="QPS25"/>
      <c r="QPT25"/>
      <c r="QPU25"/>
      <c r="QPV25"/>
      <c r="QPW25"/>
      <c r="QPX25"/>
      <c r="QPY25"/>
      <c r="QPZ25"/>
      <c r="QQA25"/>
      <c r="QQB25"/>
      <c r="QQC25"/>
      <c r="QQD25"/>
      <c r="QQE25"/>
      <c r="QQF25"/>
      <c r="QQG25"/>
      <c r="QQH25"/>
      <c r="QQI25"/>
      <c r="QQJ25"/>
      <c r="QQK25"/>
      <c r="QQL25"/>
      <c r="QQM25"/>
      <c r="QQN25"/>
      <c r="QQO25"/>
      <c r="QQP25"/>
      <c r="QQQ25"/>
      <c r="QQR25"/>
      <c r="QQS25"/>
      <c r="QQT25"/>
      <c r="QQU25"/>
      <c r="QQV25"/>
      <c r="QQW25"/>
      <c r="QQX25"/>
      <c r="QQY25"/>
      <c r="QQZ25"/>
      <c r="QRA25"/>
      <c r="QRB25"/>
      <c r="QRC25"/>
      <c r="QRD25"/>
      <c r="QRE25"/>
      <c r="QRF25"/>
      <c r="QRG25"/>
      <c r="QRH25"/>
      <c r="QRI25"/>
      <c r="QRJ25"/>
      <c r="QRK25"/>
      <c r="QRL25"/>
      <c r="QRM25"/>
      <c r="QRN25"/>
      <c r="QRO25"/>
      <c r="QRP25"/>
      <c r="QRQ25"/>
      <c r="QRR25"/>
      <c r="QRS25"/>
      <c r="QRT25"/>
      <c r="QRU25"/>
      <c r="QRV25"/>
      <c r="QRW25"/>
      <c r="QRX25"/>
      <c r="QRY25"/>
      <c r="QRZ25"/>
      <c r="QSA25"/>
      <c r="QSB25"/>
      <c r="QSC25"/>
      <c r="QSD25"/>
      <c r="QSE25"/>
      <c r="QSF25"/>
      <c r="QSG25"/>
      <c r="QSH25"/>
      <c r="QSI25"/>
      <c r="QSJ25"/>
      <c r="QSK25"/>
      <c r="QSL25"/>
      <c r="QSM25"/>
      <c r="QSN25"/>
      <c r="QSO25"/>
      <c r="QSP25"/>
      <c r="QSQ25"/>
      <c r="QSR25"/>
      <c r="QSS25"/>
      <c r="QST25"/>
      <c r="QSU25"/>
      <c r="QSV25"/>
      <c r="QSW25"/>
      <c r="QSX25"/>
      <c r="QSY25"/>
      <c r="QSZ25"/>
      <c r="QTA25"/>
      <c r="QTB25"/>
      <c r="QTC25"/>
      <c r="QTD25"/>
      <c r="QTE25"/>
      <c r="QTF25"/>
      <c r="QTG25"/>
      <c r="QTH25"/>
      <c r="QTI25"/>
      <c r="QTJ25"/>
      <c r="QTK25"/>
      <c r="QTL25"/>
      <c r="QTM25"/>
      <c r="QTN25"/>
      <c r="QTO25"/>
      <c r="QTP25"/>
      <c r="QTQ25"/>
      <c r="QTR25"/>
      <c r="QTS25"/>
      <c r="QTT25"/>
      <c r="QTU25"/>
      <c r="QTV25"/>
      <c r="QTW25"/>
      <c r="QTX25"/>
      <c r="QTY25"/>
      <c r="QTZ25"/>
      <c r="QUA25"/>
      <c r="QUB25"/>
      <c r="QUC25"/>
      <c r="QUD25"/>
      <c r="QUE25"/>
      <c r="QUF25"/>
      <c r="QUG25"/>
      <c r="QUH25"/>
      <c r="QUI25"/>
      <c r="QUJ25"/>
      <c r="QUK25"/>
      <c r="QUL25"/>
      <c r="QUM25"/>
      <c r="QUN25"/>
      <c r="QUO25"/>
      <c r="QUP25"/>
      <c r="QUQ25"/>
      <c r="QUR25"/>
      <c r="QUS25"/>
      <c r="QUT25"/>
      <c r="QUU25"/>
      <c r="QUV25"/>
      <c r="QUW25"/>
      <c r="QUX25"/>
      <c r="QUY25"/>
      <c r="QUZ25"/>
      <c r="QVA25"/>
      <c r="QVB25"/>
      <c r="QVC25"/>
      <c r="QVD25"/>
      <c r="QVE25"/>
      <c r="QVF25"/>
      <c r="QVG25"/>
      <c r="QVH25"/>
      <c r="QVI25"/>
      <c r="QVJ25"/>
      <c r="QVK25"/>
      <c r="QVL25"/>
      <c r="QVM25"/>
      <c r="QVN25"/>
      <c r="QVO25"/>
      <c r="QVP25"/>
      <c r="QVQ25"/>
      <c r="QVR25"/>
      <c r="QVS25"/>
      <c r="QVT25"/>
      <c r="QVU25"/>
      <c r="QVV25"/>
      <c r="QVW25"/>
      <c r="QVX25"/>
      <c r="QVY25"/>
      <c r="QVZ25"/>
      <c r="QWA25"/>
      <c r="QWB25"/>
      <c r="QWC25"/>
      <c r="QWD25"/>
      <c r="QWE25"/>
      <c r="QWF25"/>
      <c r="QWG25"/>
      <c r="QWH25"/>
      <c r="QWI25"/>
      <c r="QWJ25"/>
      <c r="QWK25"/>
      <c r="QWL25"/>
      <c r="QWM25"/>
      <c r="QWN25"/>
      <c r="QWO25"/>
      <c r="QWP25"/>
      <c r="QWQ25"/>
      <c r="QWR25"/>
      <c r="QWS25"/>
      <c r="QWT25"/>
      <c r="QWU25"/>
      <c r="QWV25"/>
      <c r="QWW25"/>
      <c r="QWX25"/>
      <c r="QWY25"/>
      <c r="QWZ25"/>
      <c r="QXA25"/>
      <c r="QXB25"/>
      <c r="QXC25"/>
      <c r="QXD25"/>
      <c r="QXE25"/>
      <c r="QXF25"/>
      <c r="QXG25"/>
      <c r="QXH25"/>
      <c r="QXI25"/>
      <c r="QXJ25"/>
      <c r="QXK25"/>
      <c r="QXL25"/>
      <c r="QXM25"/>
      <c r="QXN25"/>
      <c r="QXO25"/>
      <c r="QXP25"/>
      <c r="QXQ25"/>
      <c r="QXR25"/>
      <c r="QXS25"/>
      <c r="QXT25"/>
      <c r="QXU25"/>
      <c r="QXV25"/>
      <c r="QXW25"/>
      <c r="QXX25"/>
      <c r="QXY25"/>
      <c r="QXZ25"/>
      <c r="QYA25"/>
      <c r="QYB25"/>
      <c r="QYC25"/>
      <c r="QYD25"/>
      <c r="QYE25"/>
      <c r="QYF25"/>
      <c r="QYG25"/>
      <c r="QYH25"/>
      <c r="QYI25"/>
      <c r="QYJ25"/>
      <c r="QYK25"/>
      <c r="QYL25"/>
      <c r="QYM25"/>
      <c r="QYN25"/>
      <c r="QYO25"/>
      <c r="QYP25"/>
      <c r="QYQ25"/>
      <c r="QYR25"/>
      <c r="QYS25"/>
      <c r="QYT25"/>
      <c r="QYU25"/>
      <c r="QYV25"/>
      <c r="QYW25"/>
      <c r="QYX25"/>
      <c r="QYY25"/>
      <c r="QYZ25"/>
      <c r="QZA25"/>
      <c r="QZB25"/>
      <c r="QZC25"/>
      <c r="QZD25"/>
      <c r="QZE25"/>
      <c r="QZF25"/>
      <c r="QZG25"/>
      <c r="QZH25"/>
      <c r="QZI25"/>
      <c r="QZJ25"/>
      <c r="QZK25"/>
      <c r="QZL25"/>
      <c r="QZM25"/>
      <c r="QZN25"/>
      <c r="QZO25"/>
      <c r="QZP25"/>
      <c r="QZQ25"/>
      <c r="QZR25"/>
      <c r="QZS25"/>
      <c r="QZT25"/>
      <c r="QZU25"/>
      <c r="QZV25"/>
      <c r="QZW25"/>
      <c r="QZX25"/>
      <c r="QZY25"/>
      <c r="QZZ25"/>
      <c r="RAA25"/>
      <c r="RAB25"/>
      <c r="RAC25"/>
      <c r="RAD25"/>
      <c r="RAE25"/>
      <c r="RAF25"/>
      <c r="RAG25"/>
      <c r="RAH25"/>
      <c r="RAI25"/>
      <c r="RAJ25"/>
      <c r="RAK25"/>
      <c r="RAL25"/>
      <c r="RAM25"/>
      <c r="RAN25"/>
      <c r="RAO25"/>
      <c r="RAP25"/>
      <c r="RAQ25"/>
      <c r="RAR25"/>
      <c r="RAS25"/>
      <c r="RAT25"/>
      <c r="RAU25"/>
      <c r="RAV25"/>
      <c r="RAW25"/>
      <c r="RAX25"/>
      <c r="RAY25"/>
      <c r="RAZ25"/>
      <c r="RBA25"/>
      <c r="RBB25"/>
      <c r="RBC25"/>
      <c r="RBD25"/>
      <c r="RBE25"/>
      <c r="RBF25"/>
      <c r="RBG25"/>
      <c r="RBH25"/>
      <c r="RBI25"/>
      <c r="RBJ25"/>
      <c r="RBK25"/>
      <c r="RBL25"/>
      <c r="RBM25"/>
      <c r="RBN25"/>
      <c r="RBO25"/>
      <c r="RBP25"/>
      <c r="RBQ25"/>
      <c r="RBR25"/>
      <c r="RBS25"/>
      <c r="RBT25"/>
      <c r="RBU25"/>
      <c r="RBV25"/>
      <c r="RBW25"/>
      <c r="RBX25"/>
      <c r="RBY25"/>
      <c r="RBZ25"/>
      <c r="RCA25"/>
      <c r="RCB25"/>
      <c r="RCC25"/>
      <c r="RCD25"/>
      <c r="RCE25"/>
      <c r="RCF25"/>
      <c r="RCG25"/>
      <c r="RCH25"/>
      <c r="RCI25"/>
      <c r="RCJ25"/>
      <c r="RCK25"/>
      <c r="RCL25"/>
      <c r="RCM25"/>
      <c r="RCN25"/>
      <c r="RCO25"/>
      <c r="RCP25"/>
      <c r="RCQ25"/>
      <c r="RCR25"/>
      <c r="RCS25"/>
      <c r="RCT25"/>
      <c r="RCU25"/>
      <c r="RCV25"/>
      <c r="RCW25"/>
      <c r="RCX25"/>
      <c r="RCY25"/>
      <c r="RCZ25"/>
      <c r="RDA25"/>
      <c r="RDB25"/>
      <c r="RDC25"/>
      <c r="RDD25"/>
      <c r="RDE25"/>
      <c r="RDF25"/>
      <c r="RDG25"/>
      <c r="RDH25"/>
      <c r="RDI25"/>
      <c r="RDJ25"/>
      <c r="RDK25"/>
      <c r="RDL25"/>
      <c r="RDM25"/>
      <c r="RDN25"/>
      <c r="RDO25"/>
      <c r="RDP25"/>
      <c r="RDQ25"/>
      <c r="RDR25"/>
      <c r="RDS25"/>
      <c r="RDT25"/>
      <c r="RDU25"/>
      <c r="RDV25"/>
      <c r="RDW25"/>
      <c r="RDX25"/>
      <c r="RDY25"/>
      <c r="RDZ25"/>
      <c r="REA25"/>
      <c r="REB25"/>
      <c r="REC25"/>
      <c r="RED25"/>
      <c r="REE25"/>
      <c r="REF25"/>
      <c r="REG25"/>
      <c r="REH25"/>
      <c r="REI25"/>
      <c r="REJ25"/>
      <c r="REK25"/>
      <c r="REL25"/>
      <c r="REM25"/>
      <c r="REN25"/>
      <c r="REO25"/>
      <c r="REP25"/>
      <c r="REQ25"/>
      <c r="RER25"/>
      <c r="RES25"/>
      <c r="RET25"/>
      <c r="REU25"/>
      <c r="REV25"/>
      <c r="REW25"/>
      <c r="REX25"/>
      <c r="REY25"/>
      <c r="REZ25"/>
      <c r="RFA25"/>
      <c r="RFB25"/>
      <c r="RFC25"/>
      <c r="RFD25"/>
      <c r="RFE25"/>
      <c r="RFF25"/>
      <c r="RFG25"/>
      <c r="RFH25"/>
      <c r="RFI25"/>
      <c r="RFJ25"/>
      <c r="RFK25"/>
      <c r="RFL25"/>
      <c r="RFM25"/>
      <c r="RFN25"/>
      <c r="RFO25"/>
      <c r="RFP25"/>
      <c r="RFQ25"/>
      <c r="RFR25"/>
      <c r="RFS25"/>
      <c r="RFT25"/>
      <c r="RFU25"/>
      <c r="RFV25"/>
      <c r="RFW25"/>
      <c r="RFX25"/>
      <c r="RFY25"/>
      <c r="RFZ25"/>
      <c r="RGA25"/>
      <c r="RGB25"/>
      <c r="RGC25"/>
      <c r="RGD25"/>
      <c r="RGE25"/>
      <c r="RGF25"/>
      <c r="RGG25"/>
      <c r="RGH25"/>
      <c r="RGI25"/>
      <c r="RGJ25"/>
      <c r="RGK25"/>
      <c r="RGL25"/>
      <c r="RGM25"/>
      <c r="RGN25"/>
      <c r="RGO25"/>
      <c r="RGP25"/>
      <c r="RGQ25"/>
      <c r="RGR25"/>
      <c r="RGS25"/>
      <c r="RGT25"/>
      <c r="RGU25"/>
      <c r="RGV25"/>
      <c r="RGW25"/>
      <c r="RGX25"/>
      <c r="RGY25"/>
      <c r="RGZ25"/>
      <c r="RHA25"/>
      <c r="RHB25"/>
      <c r="RHC25"/>
      <c r="RHD25"/>
      <c r="RHE25"/>
      <c r="RHF25"/>
      <c r="RHG25"/>
      <c r="RHH25"/>
      <c r="RHI25"/>
      <c r="RHJ25"/>
      <c r="RHK25"/>
      <c r="RHL25"/>
      <c r="RHM25"/>
      <c r="RHN25"/>
      <c r="RHO25"/>
      <c r="RHP25"/>
      <c r="RHQ25"/>
      <c r="RHR25"/>
      <c r="RHS25"/>
      <c r="RHT25"/>
      <c r="RHU25"/>
      <c r="RHV25"/>
      <c r="RHW25"/>
      <c r="RHX25"/>
      <c r="RHY25"/>
      <c r="RHZ25"/>
      <c r="RIA25"/>
      <c r="RIB25"/>
      <c r="RIC25"/>
      <c r="RID25"/>
      <c r="RIE25"/>
      <c r="RIF25"/>
      <c r="RIG25"/>
      <c r="RIH25"/>
      <c r="RII25"/>
      <c r="RIJ25"/>
      <c r="RIK25"/>
      <c r="RIL25"/>
      <c r="RIM25"/>
      <c r="RIN25"/>
      <c r="RIO25"/>
      <c r="RIP25"/>
      <c r="RIQ25"/>
      <c r="RIR25"/>
      <c r="RIS25"/>
      <c r="RIT25"/>
      <c r="RIU25"/>
      <c r="RIV25"/>
      <c r="RIW25"/>
      <c r="RIX25"/>
      <c r="RIY25"/>
      <c r="RIZ25"/>
      <c r="RJA25"/>
      <c r="RJB25"/>
      <c r="RJC25"/>
      <c r="RJD25"/>
      <c r="RJE25"/>
      <c r="RJF25"/>
      <c r="RJG25"/>
      <c r="RJH25"/>
      <c r="RJI25"/>
      <c r="RJJ25"/>
      <c r="RJK25"/>
      <c r="RJL25"/>
      <c r="RJM25"/>
      <c r="RJN25"/>
      <c r="RJO25"/>
      <c r="RJP25"/>
      <c r="RJQ25"/>
      <c r="RJR25"/>
      <c r="RJS25"/>
      <c r="RJT25"/>
      <c r="RJU25"/>
      <c r="RJV25"/>
      <c r="RJW25"/>
      <c r="RJX25"/>
      <c r="RJY25"/>
      <c r="RJZ25"/>
      <c r="RKA25"/>
      <c r="RKB25"/>
      <c r="RKC25"/>
      <c r="RKD25"/>
      <c r="RKE25"/>
      <c r="RKF25"/>
      <c r="RKG25"/>
      <c r="RKH25"/>
      <c r="RKI25"/>
      <c r="RKJ25"/>
      <c r="RKK25"/>
      <c r="RKL25"/>
      <c r="RKM25"/>
      <c r="RKN25"/>
      <c r="RKO25"/>
      <c r="RKP25"/>
      <c r="RKQ25"/>
      <c r="RKR25"/>
      <c r="RKS25"/>
      <c r="RKT25"/>
      <c r="RKU25"/>
      <c r="RKV25"/>
      <c r="RKW25"/>
      <c r="RKX25"/>
      <c r="RKY25"/>
      <c r="RKZ25"/>
      <c r="RLA25"/>
      <c r="RLB25"/>
      <c r="RLC25"/>
      <c r="RLD25"/>
      <c r="RLE25"/>
      <c r="RLF25"/>
      <c r="RLG25"/>
      <c r="RLH25"/>
      <c r="RLI25"/>
      <c r="RLJ25"/>
      <c r="RLK25"/>
      <c r="RLL25"/>
      <c r="RLM25"/>
      <c r="RLN25"/>
      <c r="RLO25"/>
      <c r="RLP25"/>
      <c r="RLQ25"/>
      <c r="RLR25"/>
      <c r="RLS25"/>
      <c r="RLT25"/>
      <c r="RLU25"/>
      <c r="RLV25"/>
      <c r="RLW25"/>
      <c r="RLX25"/>
      <c r="RLY25"/>
      <c r="RLZ25"/>
      <c r="RMA25"/>
      <c r="RMB25"/>
      <c r="RMC25"/>
      <c r="RMD25"/>
      <c r="RME25"/>
      <c r="RMF25"/>
      <c r="RMG25"/>
      <c r="RMH25"/>
      <c r="RMI25"/>
      <c r="RMJ25"/>
      <c r="RMK25"/>
      <c r="RML25"/>
      <c r="RMM25"/>
      <c r="RMN25"/>
      <c r="RMO25"/>
      <c r="RMP25"/>
      <c r="RMQ25"/>
      <c r="RMR25"/>
      <c r="RMS25"/>
      <c r="RMT25"/>
      <c r="RMU25"/>
      <c r="RMV25"/>
      <c r="RMW25"/>
      <c r="RMX25"/>
      <c r="RMY25"/>
      <c r="RMZ25"/>
      <c r="RNA25"/>
      <c r="RNB25"/>
      <c r="RNC25"/>
      <c r="RND25"/>
      <c r="RNE25"/>
      <c r="RNF25"/>
      <c r="RNG25"/>
      <c r="RNH25"/>
      <c r="RNI25"/>
      <c r="RNJ25"/>
      <c r="RNK25"/>
      <c r="RNL25"/>
      <c r="RNM25"/>
      <c r="RNN25"/>
      <c r="RNO25"/>
      <c r="RNP25"/>
      <c r="RNQ25"/>
      <c r="RNR25"/>
      <c r="RNS25"/>
      <c r="RNT25"/>
      <c r="RNU25"/>
      <c r="RNV25"/>
      <c r="RNW25"/>
      <c r="RNX25"/>
      <c r="RNY25"/>
      <c r="RNZ25"/>
      <c r="ROA25"/>
      <c r="ROB25"/>
      <c r="ROC25"/>
      <c r="ROD25"/>
      <c r="ROE25"/>
      <c r="ROF25"/>
      <c r="ROG25"/>
      <c r="ROH25"/>
      <c r="ROI25"/>
      <c r="ROJ25"/>
      <c r="ROK25"/>
      <c r="ROL25"/>
      <c r="ROM25"/>
      <c r="RON25"/>
      <c r="ROO25"/>
      <c r="ROP25"/>
      <c r="ROQ25"/>
      <c r="ROR25"/>
      <c r="ROS25"/>
      <c r="ROT25"/>
      <c r="ROU25"/>
      <c r="ROV25"/>
      <c r="ROW25"/>
      <c r="ROX25"/>
      <c r="ROY25"/>
      <c r="ROZ25"/>
      <c r="RPA25"/>
      <c r="RPB25"/>
      <c r="RPC25"/>
      <c r="RPD25"/>
      <c r="RPE25"/>
      <c r="RPF25"/>
      <c r="RPG25"/>
      <c r="RPH25"/>
      <c r="RPI25"/>
      <c r="RPJ25"/>
      <c r="RPK25"/>
      <c r="RPL25"/>
      <c r="RPM25"/>
      <c r="RPN25"/>
      <c r="RPO25"/>
      <c r="RPP25"/>
      <c r="RPQ25"/>
      <c r="RPR25"/>
      <c r="RPS25"/>
      <c r="RPT25"/>
      <c r="RPU25"/>
      <c r="RPV25"/>
      <c r="RPW25"/>
      <c r="RPX25"/>
      <c r="RPY25"/>
      <c r="RPZ25"/>
      <c r="RQA25"/>
      <c r="RQB25"/>
      <c r="RQC25"/>
      <c r="RQD25"/>
      <c r="RQE25"/>
      <c r="RQF25"/>
      <c r="RQG25"/>
      <c r="RQH25"/>
      <c r="RQI25"/>
      <c r="RQJ25"/>
      <c r="RQK25"/>
      <c r="RQL25"/>
      <c r="RQM25"/>
      <c r="RQN25"/>
      <c r="RQO25"/>
      <c r="RQP25"/>
      <c r="RQQ25"/>
      <c r="RQR25"/>
      <c r="RQS25"/>
      <c r="RQT25"/>
      <c r="RQU25"/>
      <c r="RQV25"/>
      <c r="RQW25"/>
      <c r="RQX25"/>
      <c r="RQY25"/>
      <c r="RQZ25"/>
      <c r="RRA25"/>
      <c r="RRB25"/>
      <c r="RRC25"/>
      <c r="RRD25"/>
      <c r="RRE25"/>
      <c r="RRF25"/>
      <c r="RRG25"/>
      <c r="RRH25"/>
      <c r="RRI25"/>
      <c r="RRJ25"/>
      <c r="RRK25"/>
      <c r="RRL25"/>
      <c r="RRM25"/>
      <c r="RRN25"/>
      <c r="RRO25"/>
      <c r="RRP25"/>
      <c r="RRQ25"/>
      <c r="RRR25"/>
      <c r="RRS25"/>
      <c r="RRT25"/>
      <c r="RRU25"/>
      <c r="RRV25"/>
      <c r="RRW25"/>
      <c r="RRX25"/>
      <c r="RRY25"/>
      <c r="RRZ25"/>
      <c r="RSA25"/>
      <c r="RSB25"/>
      <c r="RSC25"/>
      <c r="RSD25"/>
      <c r="RSE25"/>
      <c r="RSF25"/>
      <c r="RSG25"/>
      <c r="RSH25"/>
      <c r="RSI25"/>
      <c r="RSJ25"/>
      <c r="RSK25"/>
      <c r="RSL25"/>
      <c r="RSM25"/>
      <c r="RSN25"/>
      <c r="RSO25"/>
      <c r="RSP25"/>
      <c r="RSQ25"/>
      <c r="RSR25"/>
      <c r="RSS25"/>
      <c r="RST25"/>
      <c r="RSU25"/>
      <c r="RSV25"/>
      <c r="RSW25"/>
      <c r="RSX25"/>
      <c r="RSY25"/>
      <c r="RSZ25"/>
      <c r="RTA25"/>
      <c r="RTB25"/>
      <c r="RTC25"/>
      <c r="RTD25"/>
      <c r="RTE25"/>
      <c r="RTF25"/>
      <c r="RTG25"/>
      <c r="RTH25"/>
      <c r="RTI25"/>
      <c r="RTJ25"/>
      <c r="RTK25"/>
      <c r="RTL25"/>
      <c r="RTM25"/>
      <c r="RTN25"/>
      <c r="RTO25"/>
      <c r="RTP25"/>
      <c r="RTQ25"/>
      <c r="RTR25"/>
      <c r="RTS25"/>
      <c r="RTT25"/>
      <c r="RTU25"/>
      <c r="RTV25"/>
      <c r="RTW25"/>
      <c r="RTX25"/>
      <c r="RTY25"/>
      <c r="RTZ25"/>
      <c r="RUA25"/>
      <c r="RUB25"/>
      <c r="RUC25"/>
      <c r="RUD25"/>
      <c r="RUE25"/>
      <c r="RUF25"/>
      <c r="RUG25"/>
      <c r="RUH25"/>
      <c r="RUI25"/>
      <c r="RUJ25"/>
      <c r="RUK25"/>
      <c r="RUL25"/>
      <c r="RUM25"/>
      <c r="RUN25"/>
      <c r="RUO25"/>
      <c r="RUP25"/>
      <c r="RUQ25"/>
      <c r="RUR25"/>
      <c r="RUS25"/>
      <c r="RUT25"/>
      <c r="RUU25"/>
      <c r="RUV25"/>
      <c r="RUW25"/>
      <c r="RUX25"/>
      <c r="RUY25"/>
      <c r="RUZ25"/>
      <c r="RVA25"/>
      <c r="RVB25"/>
      <c r="RVC25"/>
      <c r="RVD25"/>
      <c r="RVE25"/>
      <c r="RVF25"/>
      <c r="RVG25"/>
      <c r="RVH25"/>
      <c r="RVI25"/>
      <c r="RVJ25"/>
      <c r="RVK25"/>
      <c r="RVL25"/>
      <c r="RVM25"/>
      <c r="RVN25"/>
      <c r="RVO25"/>
      <c r="RVP25"/>
      <c r="RVQ25"/>
      <c r="RVR25"/>
      <c r="RVS25"/>
      <c r="RVT25"/>
      <c r="RVU25"/>
      <c r="RVV25"/>
      <c r="RVW25"/>
      <c r="RVX25"/>
      <c r="RVY25"/>
      <c r="RVZ25"/>
      <c r="RWA25"/>
      <c r="RWB25"/>
      <c r="RWC25"/>
      <c r="RWD25"/>
      <c r="RWE25"/>
      <c r="RWF25"/>
      <c r="RWG25"/>
      <c r="RWH25"/>
      <c r="RWI25"/>
      <c r="RWJ25"/>
      <c r="RWK25"/>
      <c r="RWL25"/>
      <c r="RWM25"/>
      <c r="RWN25"/>
      <c r="RWO25"/>
      <c r="RWP25"/>
      <c r="RWQ25"/>
      <c r="RWR25"/>
      <c r="RWS25"/>
      <c r="RWT25"/>
      <c r="RWU25"/>
      <c r="RWV25"/>
      <c r="RWW25"/>
      <c r="RWX25"/>
      <c r="RWY25"/>
      <c r="RWZ25"/>
      <c r="RXA25"/>
      <c r="RXB25"/>
      <c r="RXC25"/>
      <c r="RXD25"/>
      <c r="RXE25"/>
      <c r="RXF25"/>
      <c r="RXG25"/>
      <c r="RXH25"/>
      <c r="RXI25"/>
      <c r="RXJ25"/>
      <c r="RXK25"/>
      <c r="RXL25"/>
      <c r="RXM25"/>
      <c r="RXN25"/>
      <c r="RXO25"/>
      <c r="RXP25"/>
      <c r="RXQ25"/>
      <c r="RXR25"/>
      <c r="RXS25"/>
      <c r="RXT25"/>
      <c r="RXU25"/>
      <c r="RXV25"/>
      <c r="RXW25"/>
      <c r="RXX25"/>
      <c r="RXY25"/>
      <c r="RXZ25"/>
      <c r="RYA25"/>
      <c r="RYB25"/>
      <c r="RYC25"/>
      <c r="RYD25"/>
      <c r="RYE25"/>
      <c r="RYF25"/>
      <c r="RYG25"/>
      <c r="RYH25"/>
      <c r="RYI25"/>
      <c r="RYJ25"/>
      <c r="RYK25"/>
      <c r="RYL25"/>
      <c r="RYM25"/>
      <c r="RYN25"/>
      <c r="RYO25"/>
      <c r="RYP25"/>
      <c r="RYQ25"/>
      <c r="RYR25"/>
      <c r="RYS25"/>
      <c r="RYT25"/>
      <c r="RYU25"/>
      <c r="RYV25"/>
      <c r="RYW25"/>
      <c r="RYX25"/>
      <c r="RYY25"/>
      <c r="RYZ25"/>
      <c r="RZA25"/>
      <c r="RZB25"/>
      <c r="RZC25"/>
      <c r="RZD25"/>
      <c r="RZE25"/>
      <c r="RZF25"/>
      <c r="RZG25"/>
      <c r="RZH25"/>
      <c r="RZI25"/>
      <c r="RZJ25"/>
      <c r="RZK25"/>
      <c r="RZL25"/>
      <c r="RZM25"/>
      <c r="RZN25"/>
      <c r="RZO25"/>
      <c r="RZP25"/>
      <c r="RZQ25"/>
      <c r="RZR25"/>
      <c r="RZS25"/>
      <c r="RZT25"/>
      <c r="RZU25"/>
      <c r="RZV25"/>
      <c r="RZW25"/>
      <c r="RZX25"/>
      <c r="RZY25"/>
      <c r="RZZ25"/>
      <c r="SAA25"/>
      <c r="SAB25"/>
      <c r="SAC25"/>
      <c r="SAD25"/>
      <c r="SAE25"/>
      <c r="SAF25"/>
      <c r="SAG25"/>
      <c r="SAH25"/>
      <c r="SAI25"/>
      <c r="SAJ25"/>
      <c r="SAK25"/>
      <c r="SAL25"/>
      <c r="SAM25"/>
      <c r="SAN25"/>
      <c r="SAO25"/>
      <c r="SAP25"/>
      <c r="SAQ25"/>
      <c r="SAR25"/>
      <c r="SAS25"/>
      <c r="SAT25"/>
      <c r="SAU25"/>
      <c r="SAV25"/>
      <c r="SAW25"/>
      <c r="SAX25"/>
      <c r="SAY25"/>
      <c r="SAZ25"/>
      <c r="SBA25"/>
      <c r="SBB25"/>
      <c r="SBC25"/>
      <c r="SBD25"/>
      <c r="SBE25"/>
      <c r="SBF25"/>
      <c r="SBG25"/>
      <c r="SBH25"/>
      <c r="SBI25"/>
      <c r="SBJ25"/>
      <c r="SBK25"/>
      <c r="SBL25"/>
      <c r="SBM25"/>
      <c r="SBN25"/>
      <c r="SBO25"/>
      <c r="SBP25"/>
      <c r="SBQ25"/>
      <c r="SBR25"/>
      <c r="SBS25"/>
      <c r="SBT25"/>
      <c r="SBU25"/>
      <c r="SBV25"/>
      <c r="SBW25"/>
      <c r="SBX25"/>
      <c r="SBY25"/>
      <c r="SBZ25"/>
      <c r="SCA25"/>
      <c r="SCB25"/>
      <c r="SCC25"/>
      <c r="SCD25"/>
      <c r="SCE25"/>
      <c r="SCF25"/>
      <c r="SCG25"/>
      <c r="SCH25"/>
      <c r="SCI25"/>
      <c r="SCJ25"/>
      <c r="SCK25"/>
      <c r="SCL25"/>
      <c r="SCM25"/>
      <c r="SCN25"/>
      <c r="SCO25"/>
      <c r="SCP25"/>
      <c r="SCQ25"/>
      <c r="SCR25"/>
      <c r="SCS25"/>
      <c r="SCT25"/>
      <c r="SCU25"/>
      <c r="SCV25"/>
      <c r="SCW25"/>
      <c r="SCX25"/>
      <c r="SCY25"/>
      <c r="SCZ25"/>
      <c r="SDA25"/>
      <c r="SDB25"/>
      <c r="SDC25"/>
      <c r="SDD25"/>
      <c r="SDE25"/>
      <c r="SDF25"/>
      <c r="SDG25"/>
      <c r="SDH25"/>
      <c r="SDI25"/>
      <c r="SDJ25"/>
      <c r="SDK25"/>
      <c r="SDL25"/>
      <c r="SDM25"/>
      <c r="SDN25"/>
      <c r="SDO25"/>
      <c r="SDP25"/>
      <c r="SDQ25"/>
      <c r="SDR25"/>
      <c r="SDS25"/>
      <c r="SDT25"/>
      <c r="SDU25"/>
      <c r="SDV25"/>
      <c r="SDW25"/>
      <c r="SDX25"/>
      <c r="SDY25"/>
      <c r="SDZ25"/>
      <c r="SEA25"/>
      <c r="SEB25"/>
      <c r="SEC25"/>
      <c r="SED25"/>
      <c r="SEE25"/>
      <c r="SEF25"/>
      <c r="SEG25"/>
      <c r="SEH25"/>
      <c r="SEI25"/>
      <c r="SEJ25"/>
      <c r="SEK25"/>
      <c r="SEL25"/>
      <c r="SEM25"/>
      <c r="SEN25"/>
      <c r="SEO25"/>
      <c r="SEP25"/>
      <c r="SEQ25"/>
      <c r="SER25"/>
      <c r="SES25"/>
      <c r="SET25"/>
      <c r="SEU25"/>
      <c r="SEV25"/>
      <c r="SEW25"/>
      <c r="SEX25"/>
      <c r="SEY25"/>
      <c r="SEZ25"/>
      <c r="SFA25"/>
      <c r="SFB25"/>
      <c r="SFC25"/>
      <c r="SFD25"/>
      <c r="SFE25"/>
      <c r="SFF25"/>
      <c r="SFG25"/>
      <c r="SFH25"/>
      <c r="SFI25"/>
      <c r="SFJ25"/>
      <c r="SFK25"/>
      <c r="SFL25"/>
      <c r="SFM25"/>
      <c r="SFN25"/>
      <c r="SFO25"/>
      <c r="SFP25"/>
      <c r="SFQ25"/>
      <c r="SFR25"/>
      <c r="SFS25"/>
      <c r="SFT25"/>
      <c r="SFU25"/>
      <c r="SFV25"/>
      <c r="SFW25"/>
      <c r="SFX25"/>
      <c r="SFY25"/>
      <c r="SFZ25"/>
      <c r="SGA25"/>
      <c r="SGB25"/>
      <c r="SGC25"/>
      <c r="SGD25"/>
      <c r="SGE25"/>
      <c r="SGF25"/>
      <c r="SGG25"/>
      <c r="SGH25"/>
      <c r="SGI25"/>
      <c r="SGJ25"/>
      <c r="SGK25"/>
      <c r="SGL25"/>
      <c r="SGM25"/>
      <c r="SGN25"/>
      <c r="SGO25"/>
      <c r="SGP25"/>
      <c r="SGQ25"/>
      <c r="SGR25"/>
      <c r="SGS25"/>
      <c r="SGT25"/>
      <c r="SGU25"/>
      <c r="SGV25"/>
      <c r="SGW25"/>
      <c r="SGX25"/>
      <c r="SGY25"/>
      <c r="SGZ25"/>
      <c r="SHA25"/>
      <c r="SHB25"/>
      <c r="SHC25"/>
      <c r="SHD25"/>
      <c r="SHE25"/>
      <c r="SHF25"/>
      <c r="SHG25"/>
      <c r="SHH25"/>
      <c r="SHI25"/>
      <c r="SHJ25"/>
      <c r="SHK25"/>
      <c r="SHL25"/>
      <c r="SHM25"/>
      <c r="SHN25"/>
      <c r="SHO25"/>
      <c r="SHP25"/>
      <c r="SHQ25"/>
      <c r="SHR25"/>
      <c r="SHS25"/>
      <c r="SHT25"/>
      <c r="SHU25"/>
      <c r="SHV25"/>
      <c r="SHW25"/>
      <c r="SHX25"/>
      <c r="SHY25"/>
      <c r="SHZ25"/>
      <c r="SIA25"/>
      <c r="SIB25"/>
      <c r="SIC25"/>
      <c r="SID25"/>
      <c r="SIE25"/>
      <c r="SIF25"/>
      <c r="SIG25"/>
      <c r="SIH25"/>
      <c r="SII25"/>
      <c r="SIJ25"/>
      <c r="SIK25"/>
      <c r="SIL25"/>
      <c r="SIM25"/>
      <c r="SIN25"/>
      <c r="SIO25"/>
      <c r="SIP25"/>
      <c r="SIQ25"/>
      <c r="SIR25"/>
      <c r="SIS25"/>
      <c r="SIT25"/>
      <c r="SIU25"/>
      <c r="SIV25"/>
      <c r="SIW25"/>
      <c r="SIX25"/>
      <c r="SIY25"/>
      <c r="SIZ25"/>
      <c r="SJA25"/>
      <c r="SJB25"/>
      <c r="SJC25"/>
      <c r="SJD25"/>
      <c r="SJE25"/>
      <c r="SJF25"/>
      <c r="SJG25"/>
      <c r="SJH25"/>
      <c r="SJI25"/>
      <c r="SJJ25"/>
      <c r="SJK25"/>
      <c r="SJL25"/>
      <c r="SJM25"/>
      <c r="SJN25"/>
      <c r="SJO25"/>
      <c r="SJP25"/>
      <c r="SJQ25"/>
      <c r="SJR25"/>
      <c r="SJS25"/>
      <c r="SJT25"/>
      <c r="SJU25"/>
      <c r="SJV25"/>
      <c r="SJW25"/>
      <c r="SJX25"/>
      <c r="SJY25"/>
      <c r="SJZ25"/>
      <c r="SKA25"/>
      <c r="SKB25"/>
      <c r="SKC25"/>
      <c r="SKD25"/>
      <c r="SKE25"/>
      <c r="SKF25"/>
      <c r="SKG25"/>
      <c r="SKH25"/>
      <c r="SKI25"/>
      <c r="SKJ25"/>
      <c r="SKK25"/>
      <c r="SKL25"/>
      <c r="SKM25"/>
      <c r="SKN25"/>
      <c r="SKO25"/>
      <c r="SKP25"/>
      <c r="SKQ25"/>
      <c r="SKR25"/>
      <c r="SKS25"/>
      <c r="SKT25"/>
      <c r="SKU25"/>
      <c r="SKV25"/>
      <c r="SKW25"/>
      <c r="SKX25"/>
      <c r="SKY25"/>
      <c r="SKZ25"/>
      <c r="SLA25"/>
      <c r="SLB25"/>
      <c r="SLC25"/>
      <c r="SLD25"/>
      <c r="SLE25"/>
      <c r="SLF25"/>
      <c r="SLG25"/>
      <c r="SLH25"/>
      <c r="SLI25"/>
      <c r="SLJ25"/>
      <c r="SLK25"/>
      <c r="SLL25"/>
      <c r="SLM25"/>
      <c r="SLN25"/>
      <c r="SLO25"/>
      <c r="SLP25"/>
      <c r="SLQ25"/>
      <c r="SLR25"/>
      <c r="SLS25"/>
      <c r="SLT25"/>
      <c r="SLU25"/>
      <c r="SLV25"/>
      <c r="SLW25"/>
      <c r="SLX25"/>
      <c r="SLY25"/>
      <c r="SLZ25"/>
      <c r="SMA25"/>
      <c r="SMB25"/>
      <c r="SMC25"/>
      <c r="SMD25"/>
      <c r="SME25"/>
      <c r="SMF25"/>
      <c r="SMG25"/>
      <c r="SMH25"/>
      <c r="SMI25"/>
      <c r="SMJ25"/>
      <c r="SMK25"/>
      <c r="SML25"/>
      <c r="SMM25"/>
      <c r="SMN25"/>
      <c r="SMO25"/>
      <c r="SMP25"/>
      <c r="SMQ25"/>
      <c r="SMR25"/>
      <c r="SMS25"/>
      <c r="SMT25"/>
      <c r="SMU25"/>
      <c r="SMV25"/>
      <c r="SMW25"/>
      <c r="SMX25"/>
      <c r="SMY25"/>
      <c r="SMZ25"/>
      <c r="SNA25"/>
      <c r="SNB25"/>
      <c r="SNC25"/>
      <c r="SND25"/>
      <c r="SNE25"/>
      <c r="SNF25"/>
      <c r="SNG25"/>
      <c r="SNH25"/>
      <c r="SNI25"/>
      <c r="SNJ25"/>
      <c r="SNK25"/>
      <c r="SNL25"/>
      <c r="SNM25"/>
      <c r="SNN25"/>
      <c r="SNO25"/>
      <c r="SNP25"/>
      <c r="SNQ25"/>
      <c r="SNR25"/>
      <c r="SNS25"/>
      <c r="SNT25"/>
      <c r="SNU25"/>
      <c r="SNV25"/>
      <c r="SNW25"/>
      <c r="SNX25"/>
      <c r="SNY25"/>
      <c r="SNZ25"/>
      <c r="SOA25"/>
      <c r="SOB25"/>
      <c r="SOC25"/>
      <c r="SOD25"/>
      <c r="SOE25"/>
      <c r="SOF25"/>
      <c r="SOG25"/>
      <c r="SOH25"/>
      <c r="SOI25"/>
      <c r="SOJ25"/>
      <c r="SOK25"/>
      <c r="SOL25"/>
      <c r="SOM25"/>
      <c r="SON25"/>
      <c r="SOO25"/>
      <c r="SOP25"/>
      <c r="SOQ25"/>
      <c r="SOR25"/>
      <c r="SOS25"/>
      <c r="SOT25"/>
      <c r="SOU25"/>
      <c r="SOV25"/>
      <c r="SOW25"/>
      <c r="SOX25"/>
      <c r="SOY25"/>
      <c r="SOZ25"/>
      <c r="SPA25"/>
      <c r="SPB25"/>
      <c r="SPC25"/>
      <c r="SPD25"/>
      <c r="SPE25"/>
      <c r="SPF25"/>
      <c r="SPG25"/>
      <c r="SPH25"/>
      <c r="SPI25"/>
      <c r="SPJ25"/>
      <c r="SPK25"/>
      <c r="SPL25"/>
      <c r="SPM25"/>
      <c r="SPN25"/>
      <c r="SPO25"/>
      <c r="SPP25"/>
      <c r="SPQ25"/>
      <c r="SPR25"/>
      <c r="SPS25"/>
      <c r="SPT25"/>
      <c r="SPU25"/>
      <c r="SPV25"/>
      <c r="SPW25"/>
      <c r="SPX25"/>
      <c r="SPY25"/>
      <c r="SPZ25"/>
      <c r="SQA25"/>
      <c r="SQB25"/>
      <c r="SQC25"/>
      <c r="SQD25"/>
      <c r="SQE25"/>
      <c r="SQF25"/>
      <c r="SQG25"/>
      <c r="SQH25"/>
      <c r="SQI25"/>
      <c r="SQJ25"/>
      <c r="SQK25"/>
      <c r="SQL25"/>
      <c r="SQM25"/>
      <c r="SQN25"/>
      <c r="SQO25"/>
      <c r="SQP25"/>
      <c r="SQQ25"/>
      <c r="SQR25"/>
      <c r="SQS25"/>
      <c r="SQT25"/>
      <c r="SQU25"/>
      <c r="SQV25"/>
      <c r="SQW25"/>
      <c r="SQX25"/>
      <c r="SQY25"/>
      <c r="SQZ25"/>
      <c r="SRA25"/>
      <c r="SRB25"/>
      <c r="SRC25"/>
      <c r="SRD25"/>
      <c r="SRE25"/>
      <c r="SRF25"/>
      <c r="SRG25"/>
      <c r="SRH25"/>
      <c r="SRI25"/>
      <c r="SRJ25"/>
      <c r="SRK25"/>
      <c r="SRL25"/>
      <c r="SRM25"/>
      <c r="SRN25"/>
      <c r="SRO25"/>
      <c r="SRP25"/>
      <c r="SRQ25"/>
      <c r="SRR25"/>
      <c r="SRS25"/>
      <c r="SRT25"/>
      <c r="SRU25"/>
      <c r="SRV25"/>
      <c r="SRW25"/>
      <c r="SRX25"/>
      <c r="SRY25"/>
      <c r="SRZ25"/>
      <c r="SSA25"/>
      <c r="SSB25"/>
      <c r="SSC25"/>
      <c r="SSD25"/>
      <c r="SSE25"/>
      <c r="SSF25"/>
      <c r="SSG25"/>
      <c r="SSH25"/>
      <c r="SSI25"/>
      <c r="SSJ25"/>
      <c r="SSK25"/>
      <c r="SSL25"/>
      <c r="SSM25"/>
      <c r="SSN25"/>
      <c r="SSO25"/>
      <c r="SSP25"/>
      <c r="SSQ25"/>
      <c r="SSR25"/>
      <c r="SSS25"/>
      <c r="SST25"/>
      <c r="SSU25"/>
      <c r="SSV25"/>
      <c r="SSW25"/>
      <c r="SSX25"/>
      <c r="SSY25"/>
      <c r="SSZ25"/>
      <c r="STA25"/>
      <c r="STB25"/>
      <c r="STC25"/>
      <c r="STD25"/>
      <c r="STE25"/>
      <c r="STF25"/>
      <c r="STG25"/>
      <c r="STH25"/>
      <c r="STI25"/>
      <c r="STJ25"/>
      <c r="STK25"/>
      <c r="STL25"/>
      <c r="STM25"/>
      <c r="STN25"/>
      <c r="STO25"/>
      <c r="STP25"/>
      <c r="STQ25"/>
      <c r="STR25"/>
      <c r="STS25"/>
      <c r="STT25"/>
      <c r="STU25"/>
      <c r="STV25"/>
      <c r="STW25"/>
      <c r="STX25"/>
      <c r="STY25"/>
      <c r="STZ25"/>
      <c r="SUA25"/>
      <c r="SUB25"/>
      <c r="SUC25"/>
      <c r="SUD25"/>
      <c r="SUE25"/>
      <c r="SUF25"/>
      <c r="SUG25"/>
      <c r="SUH25"/>
      <c r="SUI25"/>
      <c r="SUJ25"/>
      <c r="SUK25"/>
      <c r="SUL25"/>
      <c r="SUM25"/>
      <c r="SUN25"/>
      <c r="SUO25"/>
      <c r="SUP25"/>
      <c r="SUQ25"/>
      <c r="SUR25"/>
      <c r="SUS25"/>
      <c r="SUT25"/>
      <c r="SUU25"/>
      <c r="SUV25"/>
      <c r="SUW25"/>
      <c r="SUX25"/>
      <c r="SUY25"/>
      <c r="SUZ25"/>
      <c r="SVA25"/>
      <c r="SVB25"/>
      <c r="SVC25"/>
      <c r="SVD25"/>
      <c r="SVE25"/>
      <c r="SVF25"/>
      <c r="SVG25"/>
      <c r="SVH25"/>
      <c r="SVI25"/>
      <c r="SVJ25"/>
      <c r="SVK25"/>
      <c r="SVL25"/>
      <c r="SVM25"/>
      <c r="SVN25"/>
      <c r="SVO25"/>
      <c r="SVP25"/>
      <c r="SVQ25"/>
      <c r="SVR25"/>
      <c r="SVS25"/>
      <c r="SVT25"/>
      <c r="SVU25"/>
      <c r="SVV25"/>
      <c r="SVW25"/>
      <c r="SVX25"/>
      <c r="SVY25"/>
      <c r="SVZ25"/>
      <c r="SWA25"/>
      <c r="SWB25"/>
      <c r="SWC25"/>
      <c r="SWD25"/>
      <c r="SWE25"/>
      <c r="SWF25"/>
      <c r="SWG25"/>
      <c r="SWH25"/>
      <c r="SWI25"/>
      <c r="SWJ25"/>
      <c r="SWK25"/>
      <c r="SWL25"/>
      <c r="SWM25"/>
      <c r="SWN25"/>
      <c r="SWO25"/>
      <c r="SWP25"/>
      <c r="SWQ25"/>
      <c r="SWR25"/>
      <c r="SWS25"/>
      <c r="SWT25"/>
      <c r="SWU25"/>
      <c r="SWV25"/>
      <c r="SWW25"/>
      <c r="SWX25"/>
      <c r="SWY25"/>
      <c r="SWZ25"/>
      <c r="SXA25"/>
      <c r="SXB25"/>
      <c r="SXC25"/>
      <c r="SXD25"/>
      <c r="SXE25"/>
      <c r="SXF25"/>
      <c r="SXG25"/>
      <c r="SXH25"/>
      <c r="SXI25"/>
      <c r="SXJ25"/>
      <c r="SXK25"/>
      <c r="SXL25"/>
      <c r="SXM25"/>
      <c r="SXN25"/>
      <c r="SXO25"/>
      <c r="SXP25"/>
      <c r="SXQ25"/>
      <c r="SXR25"/>
      <c r="SXS25"/>
      <c r="SXT25"/>
      <c r="SXU25"/>
      <c r="SXV25"/>
      <c r="SXW25"/>
      <c r="SXX25"/>
      <c r="SXY25"/>
      <c r="SXZ25"/>
      <c r="SYA25"/>
      <c r="SYB25"/>
      <c r="SYC25"/>
      <c r="SYD25"/>
      <c r="SYE25"/>
      <c r="SYF25"/>
      <c r="SYG25"/>
      <c r="SYH25"/>
      <c r="SYI25"/>
      <c r="SYJ25"/>
      <c r="SYK25"/>
      <c r="SYL25"/>
      <c r="SYM25"/>
      <c r="SYN25"/>
      <c r="SYO25"/>
      <c r="SYP25"/>
      <c r="SYQ25"/>
      <c r="SYR25"/>
      <c r="SYS25"/>
      <c r="SYT25"/>
      <c r="SYU25"/>
      <c r="SYV25"/>
      <c r="SYW25"/>
      <c r="SYX25"/>
      <c r="SYY25"/>
      <c r="SYZ25"/>
      <c r="SZA25"/>
      <c r="SZB25"/>
      <c r="SZC25"/>
      <c r="SZD25"/>
      <c r="SZE25"/>
      <c r="SZF25"/>
      <c r="SZG25"/>
      <c r="SZH25"/>
      <c r="SZI25"/>
      <c r="SZJ25"/>
      <c r="SZK25"/>
      <c r="SZL25"/>
      <c r="SZM25"/>
      <c r="SZN25"/>
      <c r="SZO25"/>
      <c r="SZP25"/>
      <c r="SZQ25"/>
      <c r="SZR25"/>
      <c r="SZS25"/>
      <c r="SZT25"/>
      <c r="SZU25"/>
      <c r="SZV25"/>
      <c r="SZW25"/>
      <c r="SZX25"/>
      <c r="SZY25"/>
      <c r="SZZ25"/>
      <c r="TAA25"/>
      <c r="TAB25"/>
      <c r="TAC25"/>
      <c r="TAD25"/>
      <c r="TAE25"/>
      <c r="TAF25"/>
      <c r="TAG25"/>
      <c r="TAH25"/>
      <c r="TAI25"/>
      <c r="TAJ25"/>
      <c r="TAK25"/>
      <c r="TAL25"/>
      <c r="TAM25"/>
      <c r="TAN25"/>
      <c r="TAO25"/>
      <c r="TAP25"/>
      <c r="TAQ25"/>
      <c r="TAR25"/>
      <c r="TAS25"/>
      <c r="TAT25"/>
      <c r="TAU25"/>
      <c r="TAV25"/>
      <c r="TAW25"/>
      <c r="TAX25"/>
      <c r="TAY25"/>
      <c r="TAZ25"/>
      <c r="TBA25"/>
      <c r="TBB25"/>
      <c r="TBC25"/>
      <c r="TBD25"/>
      <c r="TBE25"/>
      <c r="TBF25"/>
      <c r="TBG25"/>
      <c r="TBH25"/>
      <c r="TBI25"/>
      <c r="TBJ25"/>
      <c r="TBK25"/>
      <c r="TBL25"/>
      <c r="TBM25"/>
      <c r="TBN25"/>
      <c r="TBO25"/>
      <c r="TBP25"/>
      <c r="TBQ25"/>
      <c r="TBR25"/>
      <c r="TBS25"/>
      <c r="TBT25"/>
      <c r="TBU25"/>
      <c r="TBV25"/>
      <c r="TBW25"/>
      <c r="TBX25"/>
      <c r="TBY25"/>
      <c r="TBZ25"/>
      <c r="TCA25"/>
      <c r="TCB25"/>
      <c r="TCC25"/>
      <c r="TCD25"/>
      <c r="TCE25"/>
      <c r="TCF25"/>
      <c r="TCG25"/>
      <c r="TCH25"/>
      <c r="TCI25"/>
      <c r="TCJ25"/>
      <c r="TCK25"/>
      <c r="TCL25"/>
      <c r="TCM25"/>
      <c r="TCN25"/>
      <c r="TCO25"/>
      <c r="TCP25"/>
      <c r="TCQ25"/>
      <c r="TCR25"/>
      <c r="TCS25"/>
      <c r="TCT25"/>
      <c r="TCU25"/>
      <c r="TCV25"/>
      <c r="TCW25"/>
      <c r="TCX25"/>
      <c r="TCY25"/>
      <c r="TCZ25"/>
      <c r="TDA25"/>
      <c r="TDB25"/>
      <c r="TDC25"/>
      <c r="TDD25"/>
      <c r="TDE25"/>
      <c r="TDF25"/>
      <c r="TDG25"/>
      <c r="TDH25"/>
      <c r="TDI25"/>
      <c r="TDJ25"/>
      <c r="TDK25"/>
      <c r="TDL25"/>
      <c r="TDM25"/>
      <c r="TDN25"/>
      <c r="TDO25"/>
      <c r="TDP25"/>
      <c r="TDQ25"/>
      <c r="TDR25"/>
      <c r="TDS25"/>
      <c r="TDT25"/>
      <c r="TDU25"/>
      <c r="TDV25"/>
      <c r="TDW25"/>
      <c r="TDX25"/>
      <c r="TDY25"/>
      <c r="TDZ25"/>
      <c r="TEA25"/>
      <c r="TEB25"/>
      <c r="TEC25"/>
      <c r="TED25"/>
      <c r="TEE25"/>
      <c r="TEF25"/>
      <c r="TEG25"/>
      <c r="TEH25"/>
      <c r="TEI25"/>
      <c r="TEJ25"/>
      <c r="TEK25"/>
      <c r="TEL25"/>
      <c r="TEM25"/>
      <c r="TEN25"/>
      <c r="TEO25"/>
      <c r="TEP25"/>
      <c r="TEQ25"/>
      <c r="TER25"/>
      <c r="TES25"/>
      <c r="TET25"/>
      <c r="TEU25"/>
      <c r="TEV25"/>
      <c r="TEW25"/>
      <c r="TEX25"/>
      <c r="TEY25"/>
      <c r="TEZ25"/>
      <c r="TFA25"/>
      <c r="TFB25"/>
      <c r="TFC25"/>
      <c r="TFD25"/>
      <c r="TFE25"/>
      <c r="TFF25"/>
      <c r="TFG25"/>
      <c r="TFH25"/>
      <c r="TFI25"/>
      <c r="TFJ25"/>
      <c r="TFK25"/>
      <c r="TFL25"/>
      <c r="TFM25"/>
      <c r="TFN25"/>
      <c r="TFO25"/>
      <c r="TFP25"/>
      <c r="TFQ25"/>
      <c r="TFR25"/>
      <c r="TFS25"/>
      <c r="TFT25"/>
      <c r="TFU25"/>
      <c r="TFV25"/>
      <c r="TFW25"/>
      <c r="TFX25"/>
      <c r="TFY25"/>
      <c r="TFZ25"/>
      <c r="TGA25"/>
      <c r="TGB25"/>
      <c r="TGC25"/>
      <c r="TGD25"/>
      <c r="TGE25"/>
      <c r="TGF25"/>
      <c r="TGG25"/>
      <c r="TGH25"/>
      <c r="TGI25"/>
      <c r="TGJ25"/>
      <c r="TGK25"/>
      <c r="TGL25"/>
      <c r="TGM25"/>
      <c r="TGN25"/>
      <c r="TGO25"/>
      <c r="TGP25"/>
      <c r="TGQ25"/>
      <c r="TGR25"/>
      <c r="TGS25"/>
      <c r="TGT25"/>
      <c r="TGU25"/>
      <c r="TGV25"/>
      <c r="TGW25"/>
      <c r="TGX25"/>
      <c r="TGY25"/>
      <c r="TGZ25"/>
      <c r="THA25"/>
      <c r="THB25"/>
      <c r="THC25"/>
      <c r="THD25"/>
      <c r="THE25"/>
      <c r="THF25"/>
      <c r="THG25"/>
      <c r="THH25"/>
      <c r="THI25"/>
      <c r="THJ25"/>
      <c r="THK25"/>
      <c r="THL25"/>
      <c r="THM25"/>
      <c r="THN25"/>
      <c r="THO25"/>
      <c r="THP25"/>
      <c r="THQ25"/>
      <c r="THR25"/>
      <c r="THS25"/>
      <c r="THT25"/>
      <c r="THU25"/>
      <c r="THV25"/>
      <c r="THW25"/>
      <c r="THX25"/>
      <c r="THY25"/>
      <c r="THZ25"/>
      <c r="TIA25"/>
      <c r="TIB25"/>
      <c r="TIC25"/>
      <c r="TID25"/>
      <c r="TIE25"/>
      <c r="TIF25"/>
      <c r="TIG25"/>
      <c r="TIH25"/>
      <c r="TII25"/>
      <c r="TIJ25"/>
      <c r="TIK25"/>
      <c r="TIL25"/>
      <c r="TIM25"/>
      <c r="TIN25"/>
      <c r="TIO25"/>
      <c r="TIP25"/>
      <c r="TIQ25"/>
      <c r="TIR25"/>
      <c r="TIS25"/>
      <c r="TIT25"/>
      <c r="TIU25"/>
      <c r="TIV25"/>
      <c r="TIW25"/>
      <c r="TIX25"/>
      <c r="TIY25"/>
      <c r="TIZ25"/>
      <c r="TJA25"/>
      <c r="TJB25"/>
      <c r="TJC25"/>
      <c r="TJD25"/>
      <c r="TJE25"/>
      <c r="TJF25"/>
      <c r="TJG25"/>
      <c r="TJH25"/>
      <c r="TJI25"/>
      <c r="TJJ25"/>
      <c r="TJK25"/>
      <c r="TJL25"/>
      <c r="TJM25"/>
      <c r="TJN25"/>
      <c r="TJO25"/>
      <c r="TJP25"/>
      <c r="TJQ25"/>
      <c r="TJR25"/>
      <c r="TJS25"/>
      <c r="TJT25"/>
      <c r="TJU25"/>
      <c r="TJV25"/>
      <c r="TJW25"/>
      <c r="TJX25"/>
      <c r="TJY25"/>
      <c r="TJZ25"/>
      <c r="TKA25"/>
      <c r="TKB25"/>
      <c r="TKC25"/>
      <c r="TKD25"/>
      <c r="TKE25"/>
      <c r="TKF25"/>
      <c r="TKG25"/>
      <c r="TKH25"/>
      <c r="TKI25"/>
      <c r="TKJ25"/>
      <c r="TKK25"/>
      <c r="TKL25"/>
      <c r="TKM25"/>
      <c r="TKN25"/>
      <c r="TKO25"/>
      <c r="TKP25"/>
      <c r="TKQ25"/>
      <c r="TKR25"/>
      <c r="TKS25"/>
      <c r="TKT25"/>
      <c r="TKU25"/>
      <c r="TKV25"/>
      <c r="TKW25"/>
      <c r="TKX25"/>
      <c r="TKY25"/>
      <c r="TKZ25"/>
      <c r="TLA25"/>
      <c r="TLB25"/>
      <c r="TLC25"/>
      <c r="TLD25"/>
      <c r="TLE25"/>
      <c r="TLF25"/>
      <c r="TLG25"/>
      <c r="TLH25"/>
      <c r="TLI25"/>
      <c r="TLJ25"/>
      <c r="TLK25"/>
      <c r="TLL25"/>
      <c r="TLM25"/>
      <c r="TLN25"/>
      <c r="TLO25"/>
      <c r="TLP25"/>
      <c r="TLQ25"/>
      <c r="TLR25"/>
      <c r="TLS25"/>
      <c r="TLT25"/>
      <c r="TLU25"/>
      <c r="TLV25"/>
      <c r="TLW25"/>
      <c r="TLX25"/>
      <c r="TLY25"/>
      <c r="TLZ25"/>
      <c r="TMA25"/>
      <c r="TMB25"/>
      <c r="TMC25"/>
      <c r="TMD25"/>
      <c r="TME25"/>
      <c r="TMF25"/>
      <c r="TMG25"/>
      <c r="TMH25"/>
      <c r="TMI25"/>
      <c r="TMJ25"/>
      <c r="TMK25"/>
      <c r="TML25"/>
      <c r="TMM25"/>
      <c r="TMN25"/>
      <c r="TMO25"/>
      <c r="TMP25"/>
      <c r="TMQ25"/>
      <c r="TMR25"/>
      <c r="TMS25"/>
      <c r="TMT25"/>
      <c r="TMU25"/>
      <c r="TMV25"/>
      <c r="TMW25"/>
      <c r="TMX25"/>
      <c r="TMY25"/>
      <c r="TMZ25"/>
      <c r="TNA25"/>
      <c r="TNB25"/>
      <c r="TNC25"/>
      <c r="TND25"/>
      <c r="TNE25"/>
      <c r="TNF25"/>
      <c r="TNG25"/>
      <c r="TNH25"/>
      <c r="TNI25"/>
      <c r="TNJ25"/>
      <c r="TNK25"/>
      <c r="TNL25"/>
      <c r="TNM25"/>
      <c r="TNN25"/>
      <c r="TNO25"/>
      <c r="TNP25"/>
      <c r="TNQ25"/>
      <c r="TNR25"/>
      <c r="TNS25"/>
      <c r="TNT25"/>
      <c r="TNU25"/>
      <c r="TNV25"/>
      <c r="TNW25"/>
      <c r="TNX25"/>
      <c r="TNY25"/>
      <c r="TNZ25"/>
      <c r="TOA25"/>
      <c r="TOB25"/>
      <c r="TOC25"/>
      <c r="TOD25"/>
      <c r="TOE25"/>
      <c r="TOF25"/>
      <c r="TOG25"/>
      <c r="TOH25"/>
      <c r="TOI25"/>
      <c r="TOJ25"/>
      <c r="TOK25"/>
      <c r="TOL25"/>
      <c r="TOM25"/>
      <c r="TON25"/>
      <c r="TOO25"/>
      <c r="TOP25"/>
      <c r="TOQ25"/>
      <c r="TOR25"/>
      <c r="TOS25"/>
      <c r="TOT25"/>
      <c r="TOU25"/>
      <c r="TOV25"/>
      <c r="TOW25"/>
      <c r="TOX25"/>
      <c r="TOY25"/>
      <c r="TOZ25"/>
      <c r="TPA25"/>
      <c r="TPB25"/>
      <c r="TPC25"/>
      <c r="TPD25"/>
      <c r="TPE25"/>
      <c r="TPF25"/>
      <c r="TPG25"/>
      <c r="TPH25"/>
      <c r="TPI25"/>
      <c r="TPJ25"/>
      <c r="TPK25"/>
      <c r="TPL25"/>
      <c r="TPM25"/>
      <c r="TPN25"/>
      <c r="TPO25"/>
      <c r="TPP25"/>
      <c r="TPQ25"/>
      <c r="TPR25"/>
      <c r="TPS25"/>
      <c r="TPT25"/>
      <c r="TPU25"/>
      <c r="TPV25"/>
      <c r="TPW25"/>
      <c r="TPX25"/>
      <c r="TPY25"/>
      <c r="TPZ25"/>
      <c r="TQA25"/>
      <c r="TQB25"/>
      <c r="TQC25"/>
      <c r="TQD25"/>
      <c r="TQE25"/>
      <c r="TQF25"/>
      <c r="TQG25"/>
      <c r="TQH25"/>
      <c r="TQI25"/>
      <c r="TQJ25"/>
      <c r="TQK25"/>
      <c r="TQL25"/>
      <c r="TQM25"/>
      <c r="TQN25"/>
      <c r="TQO25"/>
      <c r="TQP25"/>
      <c r="TQQ25"/>
      <c r="TQR25"/>
      <c r="TQS25"/>
      <c r="TQT25"/>
      <c r="TQU25"/>
      <c r="TQV25"/>
      <c r="TQW25"/>
      <c r="TQX25"/>
      <c r="TQY25"/>
      <c r="TQZ25"/>
      <c r="TRA25"/>
      <c r="TRB25"/>
      <c r="TRC25"/>
      <c r="TRD25"/>
      <c r="TRE25"/>
      <c r="TRF25"/>
      <c r="TRG25"/>
      <c r="TRH25"/>
      <c r="TRI25"/>
      <c r="TRJ25"/>
      <c r="TRK25"/>
      <c r="TRL25"/>
      <c r="TRM25"/>
      <c r="TRN25"/>
      <c r="TRO25"/>
      <c r="TRP25"/>
      <c r="TRQ25"/>
      <c r="TRR25"/>
      <c r="TRS25"/>
      <c r="TRT25"/>
      <c r="TRU25"/>
      <c r="TRV25"/>
      <c r="TRW25"/>
      <c r="TRX25"/>
      <c r="TRY25"/>
      <c r="TRZ25"/>
      <c r="TSA25"/>
      <c r="TSB25"/>
      <c r="TSC25"/>
      <c r="TSD25"/>
      <c r="TSE25"/>
      <c r="TSF25"/>
      <c r="TSG25"/>
      <c r="TSH25"/>
      <c r="TSI25"/>
      <c r="TSJ25"/>
      <c r="TSK25"/>
      <c r="TSL25"/>
      <c r="TSM25"/>
      <c r="TSN25"/>
      <c r="TSO25"/>
      <c r="TSP25"/>
      <c r="TSQ25"/>
      <c r="TSR25"/>
      <c r="TSS25"/>
      <c r="TST25"/>
      <c r="TSU25"/>
      <c r="TSV25"/>
      <c r="TSW25"/>
      <c r="TSX25"/>
      <c r="TSY25"/>
      <c r="TSZ25"/>
      <c r="TTA25"/>
      <c r="TTB25"/>
      <c r="TTC25"/>
      <c r="TTD25"/>
      <c r="TTE25"/>
      <c r="TTF25"/>
      <c r="TTG25"/>
      <c r="TTH25"/>
      <c r="TTI25"/>
      <c r="TTJ25"/>
      <c r="TTK25"/>
      <c r="TTL25"/>
      <c r="TTM25"/>
      <c r="TTN25"/>
      <c r="TTO25"/>
      <c r="TTP25"/>
      <c r="TTQ25"/>
      <c r="TTR25"/>
      <c r="TTS25"/>
      <c r="TTT25"/>
      <c r="TTU25"/>
      <c r="TTV25"/>
      <c r="TTW25"/>
      <c r="TTX25"/>
      <c r="TTY25"/>
      <c r="TTZ25"/>
      <c r="TUA25"/>
      <c r="TUB25"/>
      <c r="TUC25"/>
      <c r="TUD25"/>
      <c r="TUE25"/>
      <c r="TUF25"/>
      <c r="TUG25"/>
      <c r="TUH25"/>
      <c r="TUI25"/>
      <c r="TUJ25"/>
      <c r="TUK25"/>
      <c r="TUL25"/>
      <c r="TUM25"/>
      <c r="TUN25"/>
      <c r="TUO25"/>
      <c r="TUP25"/>
      <c r="TUQ25"/>
      <c r="TUR25"/>
      <c r="TUS25"/>
      <c r="TUT25"/>
      <c r="TUU25"/>
      <c r="TUV25"/>
      <c r="TUW25"/>
      <c r="TUX25"/>
      <c r="TUY25"/>
      <c r="TUZ25"/>
      <c r="TVA25"/>
      <c r="TVB25"/>
      <c r="TVC25"/>
      <c r="TVD25"/>
      <c r="TVE25"/>
      <c r="TVF25"/>
      <c r="TVG25"/>
      <c r="TVH25"/>
      <c r="TVI25"/>
      <c r="TVJ25"/>
      <c r="TVK25"/>
      <c r="TVL25"/>
      <c r="TVM25"/>
      <c r="TVN25"/>
      <c r="TVO25"/>
      <c r="TVP25"/>
      <c r="TVQ25"/>
      <c r="TVR25"/>
      <c r="TVS25"/>
      <c r="TVT25"/>
      <c r="TVU25"/>
      <c r="TVV25"/>
      <c r="TVW25"/>
      <c r="TVX25"/>
      <c r="TVY25"/>
      <c r="TVZ25"/>
      <c r="TWA25"/>
      <c r="TWB25"/>
      <c r="TWC25"/>
      <c r="TWD25"/>
      <c r="TWE25"/>
      <c r="TWF25"/>
      <c r="TWG25"/>
      <c r="TWH25"/>
      <c r="TWI25"/>
      <c r="TWJ25"/>
      <c r="TWK25"/>
      <c r="TWL25"/>
      <c r="TWM25"/>
      <c r="TWN25"/>
      <c r="TWO25"/>
      <c r="TWP25"/>
      <c r="TWQ25"/>
      <c r="TWR25"/>
      <c r="TWS25"/>
      <c r="TWT25"/>
      <c r="TWU25"/>
      <c r="TWV25"/>
      <c r="TWW25"/>
      <c r="TWX25"/>
      <c r="TWY25"/>
      <c r="TWZ25"/>
      <c r="TXA25"/>
      <c r="TXB25"/>
      <c r="TXC25"/>
      <c r="TXD25"/>
      <c r="TXE25"/>
      <c r="TXF25"/>
      <c r="TXG25"/>
      <c r="TXH25"/>
      <c r="TXI25"/>
      <c r="TXJ25"/>
      <c r="TXK25"/>
      <c r="TXL25"/>
      <c r="TXM25"/>
      <c r="TXN25"/>
      <c r="TXO25"/>
      <c r="TXP25"/>
      <c r="TXQ25"/>
      <c r="TXR25"/>
      <c r="TXS25"/>
      <c r="TXT25"/>
      <c r="TXU25"/>
      <c r="TXV25"/>
      <c r="TXW25"/>
      <c r="TXX25"/>
      <c r="TXY25"/>
      <c r="TXZ25"/>
      <c r="TYA25"/>
      <c r="TYB25"/>
      <c r="TYC25"/>
      <c r="TYD25"/>
      <c r="TYE25"/>
      <c r="TYF25"/>
      <c r="TYG25"/>
      <c r="TYH25"/>
      <c r="TYI25"/>
      <c r="TYJ25"/>
      <c r="TYK25"/>
      <c r="TYL25"/>
      <c r="TYM25"/>
      <c r="TYN25"/>
      <c r="TYO25"/>
      <c r="TYP25"/>
      <c r="TYQ25"/>
      <c r="TYR25"/>
      <c r="TYS25"/>
      <c r="TYT25"/>
      <c r="TYU25"/>
      <c r="TYV25"/>
      <c r="TYW25"/>
      <c r="TYX25"/>
      <c r="TYY25"/>
      <c r="TYZ25"/>
      <c r="TZA25"/>
      <c r="TZB25"/>
      <c r="TZC25"/>
      <c r="TZD25"/>
      <c r="TZE25"/>
      <c r="TZF25"/>
      <c r="TZG25"/>
      <c r="TZH25"/>
      <c r="TZI25"/>
      <c r="TZJ25"/>
      <c r="TZK25"/>
      <c r="TZL25"/>
      <c r="TZM25"/>
      <c r="TZN25"/>
      <c r="TZO25"/>
      <c r="TZP25"/>
      <c r="TZQ25"/>
      <c r="TZR25"/>
      <c r="TZS25"/>
      <c r="TZT25"/>
      <c r="TZU25"/>
      <c r="TZV25"/>
      <c r="TZW25"/>
      <c r="TZX25"/>
      <c r="TZY25"/>
      <c r="TZZ25"/>
      <c r="UAA25"/>
      <c r="UAB25"/>
      <c r="UAC25"/>
      <c r="UAD25"/>
      <c r="UAE25"/>
      <c r="UAF25"/>
      <c r="UAG25"/>
      <c r="UAH25"/>
      <c r="UAI25"/>
      <c r="UAJ25"/>
      <c r="UAK25"/>
      <c r="UAL25"/>
      <c r="UAM25"/>
      <c r="UAN25"/>
      <c r="UAO25"/>
      <c r="UAP25"/>
      <c r="UAQ25"/>
      <c r="UAR25"/>
      <c r="UAS25"/>
      <c r="UAT25"/>
      <c r="UAU25"/>
      <c r="UAV25"/>
      <c r="UAW25"/>
      <c r="UAX25"/>
      <c r="UAY25"/>
      <c r="UAZ25"/>
      <c r="UBA25"/>
      <c r="UBB25"/>
      <c r="UBC25"/>
      <c r="UBD25"/>
      <c r="UBE25"/>
      <c r="UBF25"/>
      <c r="UBG25"/>
      <c r="UBH25"/>
      <c r="UBI25"/>
      <c r="UBJ25"/>
      <c r="UBK25"/>
      <c r="UBL25"/>
      <c r="UBM25"/>
      <c r="UBN25"/>
      <c r="UBO25"/>
      <c r="UBP25"/>
      <c r="UBQ25"/>
      <c r="UBR25"/>
      <c r="UBS25"/>
      <c r="UBT25"/>
      <c r="UBU25"/>
      <c r="UBV25"/>
      <c r="UBW25"/>
      <c r="UBX25"/>
      <c r="UBY25"/>
      <c r="UBZ25"/>
      <c r="UCA25"/>
      <c r="UCB25"/>
      <c r="UCC25"/>
      <c r="UCD25"/>
      <c r="UCE25"/>
      <c r="UCF25"/>
      <c r="UCG25"/>
      <c r="UCH25"/>
      <c r="UCI25"/>
      <c r="UCJ25"/>
      <c r="UCK25"/>
      <c r="UCL25"/>
      <c r="UCM25"/>
      <c r="UCN25"/>
      <c r="UCO25"/>
      <c r="UCP25"/>
      <c r="UCQ25"/>
      <c r="UCR25"/>
      <c r="UCS25"/>
      <c r="UCT25"/>
      <c r="UCU25"/>
      <c r="UCV25"/>
      <c r="UCW25"/>
      <c r="UCX25"/>
      <c r="UCY25"/>
      <c r="UCZ25"/>
      <c r="UDA25"/>
      <c r="UDB25"/>
      <c r="UDC25"/>
      <c r="UDD25"/>
      <c r="UDE25"/>
      <c r="UDF25"/>
      <c r="UDG25"/>
      <c r="UDH25"/>
      <c r="UDI25"/>
      <c r="UDJ25"/>
      <c r="UDK25"/>
      <c r="UDL25"/>
      <c r="UDM25"/>
      <c r="UDN25"/>
      <c r="UDO25"/>
      <c r="UDP25"/>
      <c r="UDQ25"/>
      <c r="UDR25"/>
      <c r="UDS25"/>
      <c r="UDT25"/>
      <c r="UDU25"/>
      <c r="UDV25"/>
      <c r="UDW25"/>
      <c r="UDX25"/>
      <c r="UDY25"/>
      <c r="UDZ25"/>
      <c r="UEA25"/>
      <c r="UEB25"/>
      <c r="UEC25"/>
      <c r="UED25"/>
      <c r="UEE25"/>
      <c r="UEF25"/>
      <c r="UEG25"/>
      <c r="UEH25"/>
      <c r="UEI25"/>
      <c r="UEJ25"/>
      <c r="UEK25"/>
      <c r="UEL25"/>
      <c r="UEM25"/>
      <c r="UEN25"/>
      <c r="UEO25"/>
      <c r="UEP25"/>
      <c r="UEQ25"/>
      <c r="UER25"/>
      <c r="UES25"/>
      <c r="UET25"/>
      <c r="UEU25"/>
      <c r="UEV25"/>
      <c r="UEW25"/>
      <c r="UEX25"/>
      <c r="UEY25"/>
      <c r="UEZ25"/>
      <c r="UFA25"/>
      <c r="UFB25"/>
      <c r="UFC25"/>
      <c r="UFD25"/>
      <c r="UFE25"/>
      <c r="UFF25"/>
      <c r="UFG25"/>
      <c r="UFH25"/>
      <c r="UFI25"/>
      <c r="UFJ25"/>
      <c r="UFK25"/>
      <c r="UFL25"/>
      <c r="UFM25"/>
      <c r="UFN25"/>
      <c r="UFO25"/>
      <c r="UFP25"/>
      <c r="UFQ25"/>
      <c r="UFR25"/>
      <c r="UFS25"/>
      <c r="UFT25"/>
      <c r="UFU25"/>
      <c r="UFV25"/>
      <c r="UFW25"/>
      <c r="UFX25"/>
      <c r="UFY25"/>
      <c r="UFZ25"/>
      <c r="UGA25"/>
      <c r="UGB25"/>
      <c r="UGC25"/>
      <c r="UGD25"/>
      <c r="UGE25"/>
      <c r="UGF25"/>
      <c r="UGG25"/>
      <c r="UGH25"/>
      <c r="UGI25"/>
      <c r="UGJ25"/>
      <c r="UGK25"/>
      <c r="UGL25"/>
      <c r="UGM25"/>
      <c r="UGN25"/>
      <c r="UGO25"/>
      <c r="UGP25"/>
      <c r="UGQ25"/>
      <c r="UGR25"/>
      <c r="UGS25"/>
      <c r="UGT25"/>
      <c r="UGU25"/>
      <c r="UGV25"/>
      <c r="UGW25"/>
      <c r="UGX25"/>
      <c r="UGY25"/>
      <c r="UGZ25"/>
      <c r="UHA25"/>
      <c r="UHB25"/>
      <c r="UHC25"/>
      <c r="UHD25"/>
      <c r="UHE25"/>
      <c r="UHF25"/>
      <c r="UHG25"/>
      <c r="UHH25"/>
      <c r="UHI25"/>
      <c r="UHJ25"/>
      <c r="UHK25"/>
      <c r="UHL25"/>
      <c r="UHM25"/>
      <c r="UHN25"/>
      <c r="UHO25"/>
      <c r="UHP25"/>
      <c r="UHQ25"/>
      <c r="UHR25"/>
      <c r="UHS25"/>
      <c r="UHT25"/>
      <c r="UHU25"/>
      <c r="UHV25"/>
      <c r="UHW25"/>
      <c r="UHX25"/>
      <c r="UHY25"/>
      <c r="UHZ25"/>
      <c r="UIA25"/>
      <c r="UIB25"/>
      <c r="UIC25"/>
      <c r="UID25"/>
      <c r="UIE25"/>
      <c r="UIF25"/>
      <c r="UIG25"/>
      <c r="UIH25"/>
      <c r="UII25"/>
      <c r="UIJ25"/>
      <c r="UIK25"/>
      <c r="UIL25"/>
      <c r="UIM25"/>
      <c r="UIN25"/>
      <c r="UIO25"/>
      <c r="UIP25"/>
      <c r="UIQ25"/>
      <c r="UIR25"/>
      <c r="UIS25"/>
      <c r="UIT25"/>
      <c r="UIU25"/>
      <c r="UIV25"/>
      <c r="UIW25"/>
      <c r="UIX25"/>
      <c r="UIY25"/>
      <c r="UIZ25"/>
      <c r="UJA25"/>
      <c r="UJB25"/>
      <c r="UJC25"/>
      <c r="UJD25"/>
      <c r="UJE25"/>
      <c r="UJF25"/>
      <c r="UJG25"/>
      <c r="UJH25"/>
      <c r="UJI25"/>
      <c r="UJJ25"/>
      <c r="UJK25"/>
      <c r="UJL25"/>
      <c r="UJM25"/>
      <c r="UJN25"/>
      <c r="UJO25"/>
      <c r="UJP25"/>
      <c r="UJQ25"/>
      <c r="UJR25"/>
      <c r="UJS25"/>
      <c r="UJT25"/>
      <c r="UJU25"/>
      <c r="UJV25"/>
      <c r="UJW25"/>
      <c r="UJX25"/>
      <c r="UJY25"/>
      <c r="UJZ25"/>
      <c r="UKA25"/>
      <c r="UKB25"/>
      <c r="UKC25"/>
      <c r="UKD25"/>
      <c r="UKE25"/>
      <c r="UKF25"/>
      <c r="UKG25"/>
      <c r="UKH25"/>
      <c r="UKI25"/>
      <c r="UKJ25"/>
      <c r="UKK25"/>
      <c r="UKL25"/>
      <c r="UKM25"/>
      <c r="UKN25"/>
      <c r="UKO25"/>
      <c r="UKP25"/>
      <c r="UKQ25"/>
      <c r="UKR25"/>
      <c r="UKS25"/>
      <c r="UKT25"/>
      <c r="UKU25"/>
      <c r="UKV25"/>
      <c r="UKW25"/>
      <c r="UKX25"/>
      <c r="UKY25"/>
      <c r="UKZ25"/>
      <c r="ULA25"/>
      <c r="ULB25"/>
      <c r="ULC25"/>
      <c r="ULD25"/>
      <c r="ULE25"/>
      <c r="ULF25"/>
      <c r="ULG25"/>
      <c r="ULH25"/>
      <c r="ULI25"/>
      <c r="ULJ25"/>
      <c r="ULK25"/>
      <c r="ULL25"/>
      <c r="ULM25"/>
      <c r="ULN25"/>
      <c r="ULO25"/>
      <c r="ULP25"/>
      <c r="ULQ25"/>
      <c r="ULR25"/>
      <c r="ULS25"/>
      <c r="ULT25"/>
      <c r="ULU25"/>
      <c r="ULV25"/>
      <c r="ULW25"/>
      <c r="ULX25"/>
      <c r="ULY25"/>
      <c r="ULZ25"/>
      <c r="UMA25"/>
      <c r="UMB25"/>
      <c r="UMC25"/>
      <c r="UMD25"/>
      <c r="UME25"/>
      <c r="UMF25"/>
      <c r="UMG25"/>
      <c r="UMH25"/>
      <c r="UMI25"/>
      <c r="UMJ25"/>
      <c r="UMK25"/>
      <c r="UML25"/>
      <c r="UMM25"/>
      <c r="UMN25"/>
      <c r="UMO25"/>
      <c r="UMP25"/>
      <c r="UMQ25"/>
      <c r="UMR25"/>
      <c r="UMS25"/>
      <c r="UMT25"/>
      <c r="UMU25"/>
      <c r="UMV25"/>
      <c r="UMW25"/>
      <c r="UMX25"/>
      <c r="UMY25"/>
      <c r="UMZ25"/>
      <c r="UNA25"/>
      <c r="UNB25"/>
      <c r="UNC25"/>
      <c r="UND25"/>
      <c r="UNE25"/>
      <c r="UNF25"/>
      <c r="UNG25"/>
      <c r="UNH25"/>
      <c r="UNI25"/>
      <c r="UNJ25"/>
      <c r="UNK25"/>
      <c r="UNL25"/>
      <c r="UNM25"/>
      <c r="UNN25"/>
      <c r="UNO25"/>
      <c r="UNP25"/>
      <c r="UNQ25"/>
      <c r="UNR25"/>
      <c r="UNS25"/>
      <c r="UNT25"/>
      <c r="UNU25"/>
      <c r="UNV25"/>
      <c r="UNW25"/>
      <c r="UNX25"/>
      <c r="UNY25"/>
      <c r="UNZ25"/>
      <c r="UOA25"/>
      <c r="UOB25"/>
      <c r="UOC25"/>
      <c r="UOD25"/>
      <c r="UOE25"/>
      <c r="UOF25"/>
      <c r="UOG25"/>
      <c r="UOH25"/>
      <c r="UOI25"/>
      <c r="UOJ25"/>
      <c r="UOK25"/>
      <c r="UOL25"/>
      <c r="UOM25"/>
      <c r="UON25"/>
      <c r="UOO25"/>
      <c r="UOP25"/>
      <c r="UOQ25"/>
      <c r="UOR25"/>
      <c r="UOS25"/>
      <c r="UOT25"/>
      <c r="UOU25"/>
      <c r="UOV25"/>
      <c r="UOW25"/>
      <c r="UOX25"/>
      <c r="UOY25"/>
      <c r="UOZ25"/>
      <c r="UPA25"/>
      <c r="UPB25"/>
      <c r="UPC25"/>
      <c r="UPD25"/>
      <c r="UPE25"/>
      <c r="UPF25"/>
      <c r="UPG25"/>
      <c r="UPH25"/>
      <c r="UPI25"/>
      <c r="UPJ25"/>
      <c r="UPK25"/>
      <c r="UPL25"/>
      <c r="UPM25"/>
      <c r="UPN25"/>
      <c r="UPO25"/>
      <c r="UPP25"/>
      <c r="UPQ25"/>
      <c r="UPR25"/>
      <c r="UPS25"/>
      <c r="UPT25"/>
      <c r="UPU25"/>
      <c r="UPV25"/>
      <c r="UPW25"/>
      <c r="UPX25"/>
      <c r="UPY25"/>
      <c r="UPZ25"/>
      <c r="UQA25"/>
      <c r="UQB25"/>
      <c r="UQC25"/>
      <c r="UQD25"/>
      <c r="UQE25"/>
      <c r="UQF25"/>
      <c r="UQG25"/>
      <c r="UQH25"/>
      <c r="UQI25"/>
      <c r="UQJ25"/>
      <c r="UQK25"/>
      <c r="UQL25"/>
      <c r="UQM25"/>
      <c r="UQN25"/>
      <c r="UQO25"/>
      <c r="UQP25"/>
      <c r="UQQ25"/>
      <c r="UQR25"/>
      <c r="UQS25"/>
      <c r="UQT25"/>
      <c r="UQU25"/>
      <c r="UQV25"/>
      <c r="UQW25"/>
      <c r="UQX25"/>
      <c r="UQY25"/>
      <c r="UQZ25"/>
      <c r="URA25"/>
      <c r="URB25"/>
      <c r="URC25"/>
      <c r="URD25"/>
      <c r="URE25"/>
      <c r="URF25"/>
      <c r="URG25"/>
      <c r="URH25"/>
      <c r="URI25"/>
      <c r="URJ25"/>
      <c r="URK25"/>
      <c r="URL25"/>
      <c r="URM25"/>
      <c r="URN25"/>
      <c r="URO25"/>
      <c r="URP25"/>
      <c r="URQ25"/>
      <c r="URR25"/>
      <c r="URS25"/>
      <c r="URT25"/>
      <c r="URU25"/>
      <c r="URV25"/>
      <c r="URW25"/>
      <c r="URX25"/>
      <c r="URY25"/>
      <c r="URZ25"/>
      <c r="USA25"/>
      <c r="USB25"/>
      <c r="USC25"/>
      <c r="USD25"/>
      <c r="USE25"/>
      <c r="USF25"/>
      <c r="USG25"/>
      <c r="USH25"/>
      <c r="USI25"/>
      <c r="USJ25"/>
      <c r="USK25"/>
      <c r="USL25"/>
      <c r="USM25"/>
      <c r="USN25"/>
      <c r="USO25"/>
      <c r="USP25"/>
      <c r="USQ25"/>
      <c r="USR25"/>
      <c r="USS25"/>
      <c r="UST25"/>
      <c r="USU25"/>
      <c r="USV25"/>
      <c r="USW25"/>
      <c r="USX25"/>
      <c r="USY25"/>
      <c r="USZ25"/>
      <c r="UTA25"/>
      <c r="UTB25"/>
      <c r="UTC25"/>
      <c r="UTD25"/>
      <c r="UTE25"/>
      <c r="UTF25"/>
      <c r="UTG25"/>
      <c r="UTH25"/>
      <c r="UTI25"/>
      <c r="UTJ25"/>
      <c r="UTK25"/>
      <c r="UTL25"/>
      <c r="UTM25"/>
      <c r="UTN25"/>
      <c r="UTO25"/>
      <c r="UTP25"/>
      <c r="UTQ25"/>
      <c r="UTR25"/>
      <c r="UTS25"/>
      <c r="UTT25"/>
      <c r="UTU25"/>
      <c r="UTV25"/>
      <c r="UTW25"/>
      <c r="UTX25"/>
      <c r="UTY25"/>
      <c r="UTZ25"/>
      <c r="UUA25"/>
      <c r="UUB25"/>
      <c r="UUC25"/>
      <c r="UUD25"/>
      <c r="UUE25"/>
      <c r="UUF25"/>
      <c r="UUG25"/>
      <c r="UUH25"/>
      <c r="UUI25"/>
      <c r="UUJ25"/>
      <c r="UUK25"/>
      <c r="UUL25"/>
      <c r="UUM25"/>
      <c r="UUN25"/>
      <c r="UUO25"/>
      <c r="UUP25"/>
      <c r="UUQ25"/>
      <c r="UUR25"/>
      <c r="UUS25"/>
      <c r="UUT25"/>
      <c r="UUU25"/>
      <c r="UUV25"/>
      <c r="UUW25"/>
      <c r="UUX25"/>
      <c r="UUY25"/>
      <c r="UUZ25"/>
      <c r="UVA25"/>
      <c r="UVB25"/>
      <c r="UVC25"/>
      <c r="UVD25"/>
      <c r="UVE25"/>
      <c r="UVF25"/>
      <c r="UVG25"/>
      <c r="UVH25"/>
      <c r="UVI25"/>
      <c r="UVJ25"/>
      <c r="UVK25"/>
      <c r="UVL25"/>
      <c r="UVM25"/>
      <c r="UVN25"/>
      <c r="UVO25"/>
      <c r="UVP25"/>
      <c r="UVQ25"/>
      <c r="UVR25"/>
      <c r="UVS25"/>
      <c r="UVT25"/>
      <c r="UVU25"/>
      <c r="UVV25"/>
      <c r="UVW25"/>
      <c r="UVX25"/>
      <c r="UVY25"/>
      <c r="UVZ25"/>
      <c r="UWA25"/>
      <c r="UWB25"/>
      <c r="UWC25"/>
      <c r="UWD25"/>
      <c r="UWE25"/>
      <c r="UWF25"/>
      <c r="UWG25"/>
      <c r="UWH25"/>
      <c r="UWI25"/>
      <c r="UWJ25"/>
      <c r="UWK25"/>
      <c r="UWL25"/>
      <c r="UWM25"/>
      <c r="UWN25"/>
      <c r="UWO25"/>
      <c r="UWP25"/>
      <c r="UWQ25"/>
      <c r="UWR25"/>
      <c r="UWS25"/>
      <c r="UWT25"/>
      <c r="UWU25"/>
      <c r="UWV25"/>
      <c r="UWW25"/>
      <c r="UWX25"/>
      <c r="UWY25"/>
      <c r="UWZ25"/>
      <c r="UXA25"/>
      <c r="UXB25"/>
      <c r="UXC25"/>
      <c r="UXD25"/>
      <c r="UXE25"/>
      <c r="UXF25"/>
      <c r="UXG25"/>
      <c r="UXH25"/>
      <c r="UXI25"/>
      <c r="UXJ25"/>
      <c r="UXK25"/>
      <c r="UXL25"/>
      <c r="UXM25"/>
      <c r="UXN25"/>
      <c r="UXO25"/>
      <c r="UXP25"/>
      <c r="UXQ25"/>
      <c r="UXR25"/>
      <c r="UXS25"/>
      <c r="UXT25"/>
      <c r="UXU25"/>
      <c r="UXV25"/>
      <c r="UXW25"/>
      <c r="UXX25"/>
      <c r="UXY25"/>
      <c r="UXZ25"/>
      <c r="UYA25"/>
      <c r="UYB25"/>
      <c r="UYC25"/>
      <c r="UYD25"/>
      <c r="UYE25"/>
      <c r="UYF25"/>
      <c r="UYG25"/>
      <c r="UYH25"/>
      <c r="UYI25"/>
      <c r="UYJ25"/>
      <c r="UYK25"/>
      <c r="UYL25"/>
      <c r="UYM25"/>
      <c r="UYN25"/>
      <c r="UYO25"/>
      <c r="UYP25"/>
      <c r="UYQ25"/>
      <c r="UYR25"/>
      <c r="UYS25"/>
      <c r="UYT25"/>
      <c r="UYU25"/>
      <c r="UYV25"/>
      <c r="UYW25"/>
      <c r="UYX25"/>
      <c r="UYY25"/>
      <c r="UYZ25"/>
      <c r="UZA25"/>
      <c r="UZB25"/>
      <c r="UZC25"/>
      <c r="UZD25"/>
      <c r="UZE25"/>
      <c r="UZF25"/>
      <c r="UZG25"/>
      <c r="UZH25"/>
      <c r="UZI25"/>
      <c r="UZJ25"/>
      <c r="UZK25"/>
      <c r="UZL25"/>
      <c r="UZM25"/>
      <c r="UZN25"/>
      <c r="UZO25"/>
      <c r="UZP25"/>
      <c r="UZQ25"/>
      <c r="UZR25"/>
      <c r="UZS25"/>
      <c r="UZT25"/>
      <c r="UZU25"/>
      <c r="UZV25"/>
      <c r="UZW25"/>
      <c r="UZX25"/>
      <c r="UZY25"/>
      <c r="UZZ25"/>
      <c r="VAA25"/>
      <c r="VAB25"/>
      <c r="VAC25"/>
      <c r="VAD25"/>
      <c r="VAE25"/>
      <c r="VAF25"/>
      <c r="VAG25"/>
      <c r="VAH25"/>
      <c r="VAI25"/>
      <c r="VAJ25"/>
      <c r="VAK25"/>
      <c r="VAL25"/>
      <c r="VAM25"/>
      <c r="VAN25"/>
      <c r="VAO25"/>
      <c r="VAP25"/>
      <c r="VAQ25"/>
      <c r="VAR25"/>
      <c r="VAS25"/>
      <c r="VAT25"/>
      <c r="VAU25"/>
      <c r="VAV25"/>
      <c r="VAW25"/>
      <c r="VAX25"/>
      <c r="VAY25"/>
      <c r="VAZ25"/>
      <c r="VBA25"/>
      <c r="VBB25"/>
      <c r="VBC25"/>
      <c r="VBD25"/>
      <c r="VBE25"/>
      <c r="VBF25"/>
      <c r="VBG25"/>
      <c r="VBH25"/>
      <c r="VBI25"/>
      <c r="VBJ25"/>
      <c r="VBK25"/>
      <c r="VBL25"/>
      <c r="VBM25"/>
      <c r="VBN25"/>
      <c r="VBO25"/>
      <c r="VBP25"/>
      <c r="VBQ25"/>
      <c r="VBR25"/>
      <c r="VBS25"/>
      <c r="VBT25"/>
      <c r="VBU25"/>
      <c r="VBV25"/>
      <c r="VBW25"/>
      <c r="VBX25"/>
      <c r="VBY25"/>
      <c r="VBZ25"/>
      <c r="VCA25"/>
      <c r="VCB25"/>
      <c r="VCC25"/>
      <c r="VCD25"/>
      <c r="VCE25"/>
      <c r="VCF25"/>
      <c r="VCG25"/>
      <c r="VCH25"/>
      <c r="VCI25"/>
      <c r="VCJ25"/>
      <c r="VCK25"/>
      <c r="VCL25"/>
      <c r="VCM25"/>
      <c r="VCN25"/>
      <c r="VCO25"/>
      <c r="VCP25"/>
      <c r="VCQ25"/>
      <c r="VCR25"/>
      <c r="VCS25"/>
      <c r="VCT25"/>
      <c r="VCU25"/>
      <c r="VCV25"/>
      <c r="VCW25"/>
      <c r="VCX25"/>
      <c r="VCY25"/>
      <c r="VCZ25"/>
      <c r="VDA25"/>
      <c r="VDB25"/>
      <c r="VDC25"/>
      <c r="VDD25"/>
      <c r="VDE25"/>
      <c r="VDF25"/>
      <c r="VDG25"/>
      <c r="VDH25"/>
      <c r="VDI25"/>
      <c r="VDJ25"/>
      <c r="VDK25"/>
      <c r="VDL25"/>
      <c r="VDM25"/>
      <c r="VDN25"/>
      <c r="VDO25"/>
      <c r="VDP25"/>
      <c r="VDQ25"/>
      <c r="VDR25"/>
      <c r="VDS25"/>
      <c r="VDT25"/>
      <c r="VDU25"/>
      <c r="VDV25"/>
      <c r="VDW25"/>
      <c r="VDX25"/>
      <c r="VDY25"/>
      <c r="VDZ25"/>
      <c r="VEA25"/>
      <c r="VEB25"/>
      <c r="VEC25"/>
      <c r="VED25"/>
      <c r="VEE25"/>
      <c r="VEF25"/>
      <c r="VEG25"/>
      <c r="VEH25"/>
      <c r="VEI25"/>
      <c r="VEJ25"/>
      <c r="VEK25"/>
      <c r="VEL25"/>
      <c r="VEM25"/>
      <c r="VEN25"/>
      <c r="VEO25"/>
      <c r="VEP25"/>
      <c r="VEQ25"/>
      <c r="VER25"/>
      <c r="VES25"/>
      <c r="VET25"/>
      <c r="VEU25"/>
      <c r="VEV25"/>
      <c r="VEW25"/>
      <c r="VEX25"/>
      <c r="VEY25"/>
      <c r="VEZ25"/>
      <c r="VFA25"/>
      <c r="VFB25"/>
      <c r="VFC25"/>
      <c r="VFD25"/>
      <c r="VFE25"/>
      <c r="VFF25"/>
      <c r="VFG25"/>
      <c r="VFH25"/>
      <c r="VFI25"/>
      <c r="VFJ25"/>
      <c r="VFK25"/>
      <c r="VFL25"/>
      <c r="VFM25"/>
      <c r="VFN25"/>
      <c r="VFO25"/>
      <c r="VFP25"/>
      <c r="VFQ25"/>
      <c r="VFR25"/>
      <c r="VFS25"/>
      <c r="VFT25"/>
      <c r="VFU25"/>
      <c r="VFV25"/>
      <c r="VFW25"/>
      <c r="VFX25"/>
      <c r="VFY25"/>
      <c r="VFZ25"/>
      <c r="VGA25"/>
      <c r="VGB25"/>
      <c r="VGC25"/>
      <c r="VGD25"/>
      <c r="VGE25"/>
      <c r="VGF25"/>
      <c r="VGG25"/>
      <c r="VGH25"/>
      <c r="VGI25"/>
      <c r="VGJ25"/>
      <c r="VGK25"/>
      <c r="VGL25"/>
      <c r="VGM25"/>
      <c r="VGN25"/>
      <c r="VGO25"/>
      <c r="VGP25"/>
      <c r="VGQ25"/>
      <c r="VGR25"/>
      <c r="VGS25"/>
      <c r="VGT25"/>
      <c r="VGU25"/>
      <c r="VGV25"/>
      <c r="VGW25"/>
      <c r="VGX25"/>
      <c r="VGY25"/>
      <c r="VGZ25"/>
      <c r="VHA25"/>
      <c r="VHB25"/>
      <c r="VHC25"/>
      <c r="VHD25"/>
      <c r="VHE25"/>
      <c r="VHF25"/>
      <c r="VHG25"/>
      <c r="VHH25"/>
      <c r="VHI25"/>
      <c r="VHJ25"/>
      <c r="VHK25"/>
      <c r="VHL25"/>
      <c r="VHM25"/>
      <c r="VHN25"/>
      <c r="VHO25"/>
      <c r="VHP25"/>
      <c r="VHQ25"/>
      <c r="VHR25"/>
      <c r="VHS25"/>
      <c r="VHT25"/>
      <c r="VHU25"/>
      <c r="VHV25"/>
      <c r="VHW25"/>
      <c r="VHX25"/>
      <c r="VHY25"/>
      <c r="VHZ25"/>
      <c r="VIA25"/>
      <c r="VIB25"/>
      <c r="VIC25"/>
      <c r="VID25"/>
      <c r="VIE25"/>
      <c r="VIF25"/>
      <c r="VIG25"/>
      <c r="VIH25"/>
      <c r="VII25"/>
      <c r="VIJ25"/>
      <c r="VIK25"/>
      <c r="VIL25"/>
      <c r="VIM25"/>
      <c r="VIN25"/>
      <c r="VIO25"/>
      <c r="VIP25"/>
      <c r="VIQ25"/>
      <c r="VIR25"/>
      <c r="VIS25"/>
      <c r="VIT25"/>
      <c r="VIU25"/>
      <c r="VIV25"/>
      <c r="VIW25"/>
      <c r="VIX25"/>
      <c r="VIY25"/>
      <c r="VIZ25"/>
      <c r="VJA25"/>
      <c r="VJB25"/>
      <c r="VJC25"/>
      <c r="VJD25"/>
      <c r="VJE25"/>
      <c r="VJF25"/>
      <c r="VJG25"/>
      <c r="VJH25"/>
      <c r="VJI25"/>
      <c r="VJJ25"/>
      <c r="VJK25"/>
      <c r="VJL25"/>
      <c r="VJM25"/>
      <c r="VJN25"/>
      <c r="VJO25"/>
      <c r="VJP25"/>
      <c r="VJQ25"/>
      <c r="VJR25"/>
      <c r="VJS25"/>
      <c r="VJT25"/>
      <c r="VJU25"/>
      <c r="VJV25"/>
      <c r="VJW25"/>
      <c r="VJX25"/>
      <c r="VJY25"/>
      <c r="VJZ25"/>
      <c r="VKA25"/>
      <c r="VKB25"/>
      <c r="VKC25"/>
      <c r="VKD25"/>
      <c r="VKE25"/>
      <c r="VKF25"/>
      <c r="VKG25"/>
      <c r="VKH25"/>
      <c r="VKI25"/>
      <c r="VKJ25"/>
      <c r="VKK25"/>
      <c r="VKL25"/>
      <c r="VKM25"/>
      <c r="VKN25"/>
      <c r="VKO25"/>
      <c r="VKP25"/>
      <c r="VKQ25"/>
      <c r="VKR25"/>
      <c r="VKS25"/>
      <c r="VKT25"/>
      <c r="VKU25"/>
      <c r="VKV25"/>
      <c r="VKW25"/>
      <c r="VKX25"/>
      <c r="VKY25"/>
      <c r="VKZ25"/>
      <c r="VLA25"/>
      <c r="VLB25"/>
      <c r="VLC25"/>
      <c r="VLD25"/>
      <c r="VLE25"/>
      <c r="VLF25"/>
      <c r="VLG25"/>
      <c r="VLH25"/>
      <c r="VLI25"/>
      <c r="VLJ25"/>
      <c r="VLK25"/>
      <c r="VLL25"/>
      <c r="VLM25"/>
      <c r="VLN25"/>
      <c r="VLO25"/>
      <c r="VLP25"/>
      <c r="VLQ25"/>
      <c r="VLR25"/>
      <c r="VLS25"/>
      <c r="VLT25"/>
      <c r="VLU25"/>
      <c r="VLV25"/>
      <c r="VLW25"/>
      <c r="VLX25"/>
      <c r="VLY25"/>
      <c r="VLZ25"/>
      <c r="VMA25"/>
      <c r="VMB25"/>
      <c r="VMC25"/>
      <c r="VMD25"/>
      <c r="VME25"/>
      <c r="VMF25"/>
      <c r="VMG25"/>
      <c r="VMH25"/>
      <c r="VMI25"/>
      <c r="VMJ25"/>
      <c r="VMK25"/>
      <c r="VML25"/>
      <c r="VMM25"/>
      <c r="VMN25"/>
      <c r="VMO25"/>
      <c r="VMP25"/>
      <c r="VMQ25"/>
      <c r="VMR25"/>
      <c r="VMS25"/>
      <c r="VMT25"/>
      <c r="VMU25"/>
      <c r="VMV25"/>
      <c r="VMW25"/>
      <c r="VMX25"/>
      <c r="VMY25"/>
      <c r="VMZ25"/>
      <c r="VNA25"/>
      <c r="VNB25"/>
      <c r="VNC25"/>
      <c r="VND25"/>
      <c r="VNE25"/>
      <c r="VNF25"/>
      <c r="VNG25"/>
      <c r="VNH25"/>
      <c r="VNI25"/>
      <c r="VNJ25"/>
      <c r="VNK25"/>
      <c r="VNL25"/>
      <c r="VNM25"/>
      <c r="VNN25"/>
      <c r="VNO25"/>
      <c r="VNP25"/>
      <c r="VNQ25"/>
      <c r="VNR25"/>
      <c r="VNS25"/>
      <c r="VNT25"/>
      <c r="VNU25"/>
      <c r="VNV25"/>
      <c r="VNW25"/>
      <c r="VNX25"/>
      <c r="VNY25"/>
      <c r="VNZ25"/>
      <c r="VOA25"/>
      <c r="VOB25"/>
      <c r="VOC25"/>
      <c r="VOD25"/>
      <c r="VOE25"/>
      <c r="VOF25"/>
      <c r="VOG25"/>
      <c r="VOH25"/>
      <c r="VOI25"/>
      <c r="VOJ25"/>
      <c r="VOK25"/>
      <c r="VOL25"/>
      <c r="VOM25"/>
      <c r="VON25"/>
      <c r="VOO25"/>
      <c r="VOP25"/>
      <c r="VOQ25"/>
      <c r="VOR25"/>
      <c r="VOS25"/>
      <c r="VOT25"/>
      <c r="VOU25"/>
      <c r="VOV25"/>
      <c r="VOW25"/>
      <c r="VOX25"/>
      <c r="VOY25"/>
      <c r="VOZ25"/>
      <c r="VPA25"/>
      <c r="VPB25"/>
      <c r="VPC25"/>
      <c r="VPD25"/>
      <c r="VPE25"/>
      <c r="VPF25"/>
      <c r="VPG25"/>
      <c r="VPH25"/>
      <c r="VPI25"/>
      <c r="VPJ25"/>
      <c r="VPK25"/>
      <c r="VPL25"/>
      <c r="VPM25"/>
      <c r="VPN25"/>
      <c r="VPO25"/>
      <c r="VPP25"/>
      <c r="VPQ25"/>
      <c r="VPR25"/>
      <c r="VPS25"/>
      <c r="VPT25"/>
      <c r="VPU25"/>
      <c r="VPV25"/>
      <c r="VPW25"/>
      <c r="VPX25"/>
      <c r="VPY25"/>
      <c r="VPZ25"/>
      <c r="VQA25"/>
      <c r="VQB25"/>
      <c r="VQC25"/>
      <c r="VQD25"/>
      <c r="VQE25"/>
      <c r="VQF25"/>
      <c r="VQG25"/>
      <c r="VQH25"/>
      <c r="VQI25"/>
      <c r="VQJ25"/>
      <c r="VQK25"/>
      <c r="VQL25"/>
      <c r="VQM25"/>
      <c r="VQN25"/>
      <c r="VQO25"/>
      <c r="VQP25"/>
      <c r="VQQ25"/>
      <c r="VQR25"/>
      <c r="VQS25"/>
      <c r="VQT25"/>
      <c r="VQU25"/>
      <c r="VQV25"/>
      <c r="VQW25"/>
      <c r="VQX25"/>
      <c r="VQY25"/>
      <c r="VQZ25"/>
      <c r="VRA25"/>
      <c r="VRB25"/>
      <c r="VRC25"/>
      <c r="VRD25"/>
      <c r="VRE25"/>
      <c r="VRF25"/>
      <c r="VRG25"/>
      <c r="VRH25"/>
      <c r="VRI25"/>
      <c r="VRJ25"/>
      <c r="VRK25"/>
      <c r="VRL25"/>
      <c r="VRM25"/>
      <c r="VRN25"/>
      <c r="VRO25"/>
      <c r="VRP25"/>
      <c r="VRQ25"/>
      <c r="VRR25"/>
      <c r="VRS25"/>
      <c r="VRT25"/>
      <c r="VRU25"/>
      <c r="VRV25"/>
      <c r="VRW25"/>
      <c r="VRX25"/>
      <c r="VRY25"/>
      <c r="VRZ25"/>
      <c r="VSA25"/>
      <c r="VSB25"/>
      <c r="VSC25"/>
      <c r="VSD25"/>
      <c r="VSE25"/>
      <c r="VSF25"/>
      <c r="VSG25"/>
      <c r="VSH25"/>
      <c r="VSI25"/>
      <c r="VSJ25"/>
      <c r="VSK25"/>
      <c r="VSL25"/>
      <c r="VSM25"/>
      <c r="VSN25"/>
      <c r="VSO25"/>
      <c r="VSP25"/>
      <c r="VSQ25"/>
      <c r="VSR25"/>
      <c r="VSS25"/>
      <c r="VST25"/>
      <c r="VSU25"/>
      <c r="VSV25"/>
      <c r="VSW25"/>
      <c r="VSX25"/>
      <c r="VSY25"/>
      <c r="VSZ25"/>
      <c r="VTA25"/>
      <c r="VTB25"/>
      <c r="VTC25"/>
      <c r="VTD25"/>
      <c r="VTE25"/>
      <c r="VTF25"/>
      <c r="VTG25"/>
      <c r="VTH25"/>
      <c r="VTI25"/>
      <c r="VTJ25"/>
      <c r="VTK25"/>
      <c r="VTL25"/>
      <c r="VTM25"/>
      <c r="VTN25"/>
      <c r="VTO25"/>
      <c r="VTP25"/>
      <c r="VTQ25"/>
      <c r="VTR25"/>
      <c r="VTS25"/>
      <c r="VTT25"/>
      <c r="VTU25"/>
      <c r="VTV25"/>
      <c r="VTW25"/>
      <c r="VTX25"/>
      <c r="VTY25"/>
      <c r="VTZ25"/>
      <c r="VUA25"/>
      <c r="VUB25"/>
      <c r="VUC25"/>
      <c r="VUD25"/>
      <c r="VUE25"/>
      <c r="VUF25"/>
      <c r="VUG25"/>
      <c r="VUH25"/>
      <c r="VUI25"/>
      <c r="VUJ25"/>
      <c r="VUK25"/>
      <c r="VUL25"/>
      <c r="VUM25"/>
      <c r="VUN25"/>
      <c r="VUO25"/>
      <c r="VUP25"/>
      <c r="VUQ25"/>
      <c r="VUR25"/>
      <c r="VUS25"/>
      <c r="VUT25"/>
      <c r="VUU25"/>
      <c r="VUV25"/>
      <c r="VUW25"/>
      <c r="VUX25"/>
      <c r="VUY25"/>
      <c r="VUZ25"/>
      <c r="VVA25"/>
      <c r="VVB25"/>
      <c r="VVC25"/>
      <c r="VVD25"/>
      <c r="VVE25"/>
      <c r="VVF25"/>
      <c r="VVG25"/>
      <c r="VVH25"/>
      <c r="VVI25"/>
      <c r="VVJ25"/>
      <c r="VVK25"/>
      <c r="VVL25"/>
      <c r="VVM25"/>
      <c r="VVN25"/>
      <c r="VVO25"/>
      <c r="VVP25"/>
      <c r="VVQ25"/>
      <c r="VVR25"/>
      <c r="VVS25"/>
      <c r="VVT25"/>
      <c r="VVU25"/>
      <c r="VVV25"/>
      <c r="VVW25"/>
      <c r="VVX25"/>
      <c r="VVY25"/>
      <c r="VVZ25"/>
      <c r="VWA25"/>
      <c r="VWB25"/>
      <c r="VWC25"/>
      <c r="VWD25"/>
      <c r="VWE25"/>
      <c r="VWF25"/>
      <c r="VWG25"/>
      <c r="VWH25"/>
      <c r="VWI25"/>
      <c r="VWJ25"/>
      <c r="VWK25"/>
      <c r="VWL25"/>
      <c r="VWM25"/>
      <c r="VWN25"/>
      <c r="VWO25"/>
      <c r="VWP25"/>
      <c r="VWQ25"/>
      <c r="VWR25"/>
      <c r="VWS25"/>
      <c r="VWT25"/>
      <c r="VWU25"/>
      <c r="VWV25"/>
      <c r="VWW25"/>
      <c r="VWX25"/>
      <c r="VWY25"/>
      <c r="VWZ25"/>
      <c r="VXA25"/>
      <c r="VXB25"/>
      <c r="VXC25"/>
      <c r="VXD25"/>
      <c r="VXE25"/>
      <c r="VXF25"/>
      <c r="VXG25"/>
      <c r="VXH25"/>
      <c r="VXI25"/>
      <c r="VXJ25"/>
      <c r="VXK25"/>
      <c r="VXL25"/>
      <c r="VXM25"/>
      <c r="VXN25"/>
      <c r="VXO25"/>
      <c r="VXP25"/>
      <c r="VXQ25"/>
      <c r="VXR25"/>
      <c r="VXS25"/>
      <c r="VXT25"/>
      <c r="VXU25"/>
      <c r="VXV25"/>
      <c r="VXW25"/>
      <c r="VXX25"/>
      <c r="VXY25"/>
      <c r="VXZ25"/>
      <c r="VYA25"/>
      <c r="VYB25"/>
      <c r="VYC25"/>
      <c r="VYD25"/>
      <c r="VYE25"/>
      <c r="VYF25"/>
      <c r="VYG25"/>
      <c r="VYH25"/>
      <c r="VYI25"/>
      <c r="VYJ25"/>
      <c r="VYK25"/>
      <c r="VYL25"/>
      <c r="VYM25"/>
      <c r="VYN25"/>
      <c r="VYO25"/>
      <c r="VYP25"/>
      <c r="VYQ25"/>
      <c r="VYR25"/>
      <c r="VYS25"/>
      <c r="VYT25"/>
      <c r="VYU25"/>
      <c r="VYV25"/>
      <c r="VYW25"/>
      <c r="VYX25"/>
      <c r="VYY25"/>
      <c r="VYZ25"/>
      <c r="VZA25"/>
      <c r="VZB25"/>
      <c r="VZC25"/>
      <c r="VZD25"/>
      <c r="VZE25"/>
      <c r="VZF25"/>
      <c r="VZG25"/>
      <c r="VZH25"/>
      <c r="VZI25"/>
      <c r="VZJ25"/>
      <c r="VZK25"/>
      <c r="VZL25"/>
      <c r="VZM25"/>
      <c r="VZN25"/>
      <c r="VZO25"/>
      <c r="VZP25"/>
      <c r="VZQ25"/>
      <c r="VZR25"/>
      <c r="VZS25"/>
      <c r="VZT25"/>
      <c r="VZU25"/>
      <c r="VZV25"/>
      <c r="VZW25"/>
      <c r="VZX25"/>
      <c r="VZY25"/>
      <c r="VZZ25"/>
      <c r="WAA25"/>
      <c r="WAB25"/>
      <c r="WAC25"/>
      <c r="WAD25"/>
      <c r="WAE25"/>
      <c r="WAF25"/>
      <c r="WAG25"/>
      <c r="WAH25"/>
      <c r="WAI25"/>
      <c r="WAJ25"/>
      <c r="WAK25"/>
      <c r="WAL25"/>
      <c r="WAM25"/>
      <c r="WAN25"/>
      <c r="WAO25"/>
      <c r="WAP25"/>
      <c r="WAQ25"/>
      <c r="WAR25"/>
      <c r="WAS25"/>
      <c r="WAT25"/>
      <c r="WAU25"/>
      <c r="WAV25"/>
      <c r="WAW25"/>
      <c r="WAX25"/>
      <c r="WAY25"/>
      <c r="WAZ25"/>
      <c r="WBA25"/>
      <c r="WBB25"/>
      <c r="WBC25"/>
      <c r="WBD25"/>
      <c r="WBE25"/>
      <c r="WBF25"/>
      <c r="WBG25"/>
      <c r="WBH25"/>
      <c r="WBI25"/>
      <c r="WBJ25"/>
      <c r="WBK25"/>
      <c r="WBL25"/>
      <c r="WBM25"/>
      <c r="WBN25"/>
      <c r="WBO25"/>
      <c r="WBP25"/>
      <c r="WBQ25"/>
      <c r="WBR25"/>
      <c r="WBS25"/>
      <c r="WBT25"/>
      <c r="WBU25"/>
      <c r="WBV25"/>
      <c r="WBW25"/>
      <c r="WBX25"/>
      <c r="WBY25"/>
      <c r="WBZ25"/>
      <c r="WCA25"/>
      <c r="WCB25"/>
      <c r="WCC25"/>
      <c r="WCD25"/>
      <c r="WCE25"/>
      <c r="WCF25"/>
      <c r="WCG25"/>
      <c r="WCH25"/>
      <c r="WCI25"/>
      <c r="WCJ25"/>
      <c r="WCK25"/>
      <c r="WCL25"/>
      <c r="WCM25"/>
      <c r="WCN25"/>
      <c r="WCO25"/>
      <c r="WCP25"/>
      <c r="WCQ25"/>
      <c r="WCR25"/>
      <c r="WCS25"/>
      <c r="WCT25"/>
      <c r="WCU25"/>
      <c r="WCV25"/>
      <c r="WCW25"/>
      <c r="WCX25"/>
      <c r="WCY25"/>
      <c r="WCZ25"/>
      <c r="WDA25"/>
      <c r="WDB25"/>
      <c r="WDC25"/>
      <c r="WDD25"/>
      <c r="WDE25"/>
      <c r="WDF25"/>
      <c r="WDG25"/>
      <c r="WDH25"/>
      <c r="WDI25"/>
      <c r="WDJ25"/>
      <c r="WDK25"/>
      <c r="WDL25"/>
      <c r="WDM25"/>
      <c r="WDN25"/>
      <c r="WDO25"/>
      <c r="WDP25"/>
      <c r="WDQ25"/>
      <c r="WDR25"/>
      <c r="WDS25"/>
      <c r="WDT25"/>
      <c r="WDU25"/>
      <c r="WDV25"/>
      <c r="WDW25"/>
      <c r="WDX25"/>
      <c r="WDY25"/>
      <c r="WDZ25"/>
      <c r="WEA25"/>
      <c r="WEB25"/>
      <c r="WEC25"/>
      <c r="WED25"/>
      <c r="WEE25"/>
      <c r="WEF25"/>
      <c r="WEG25"/>
      <c r="WEH25"/>
      <c r="WEI25"/>
      <c r="WEJ25"/>
      <c r="WEK25"/>
      <c r="WEL25"/>
      <c r="WEM25"/>
      <c r="WEN25"/>
      <c r="WEO25"/>
      <c r="WEP25"/>
      <c r="WEQ25"/>
      <c r="WER25"/>
      <c r="WES25"/>
      <c r="WET25"/>
      <c r="WEU25"/>
      <c r="WEV25"/>
      <c r="WEW25"/>
      <c r="WEX25"/>
      <c r="WEY25"/>
      <c r="WEZ25"/>
      <c r="WFA25"/>
      <c r="WFB25"/>
      <c r="WFC25"/>
      <c r="WFD25"/>
      <c r="WFE25"/>
      <c r="WFF25"/>
      <c r="WFG25"/>
      <c r="WFH25"/>
      <c r="WFI25"/>
      <c r="WFJ25"/>
      <c r="WFK25"/>
      <c r="WFL25"/>
      <c r="WFM25"/>
      <c r="WFN25"/>
      <c r="WFO25"/>
      <c r="WFP25"/>
      <c r="WFQ25"/>
      <c r="WFR25"/>
      <c r="WFS25"/>
      <c r="WFT25"/>
      <c r="WFU25"/>
      <c r="WFV25"/>
      <c r="WFW25"/>
      <c r="WFX25"/>
      <c r="WFY25"/>
      <c r="WFZ25"/>
      <c r="WGA25"/>
      <c r="WGB25"/>
      <c r="WGC25"/>
      <c r="WGD25"/>
      <c r="WGE25"/>
      <c r="WGF25"/>
      <c r="WGG25"/>
      <c r="WGH25"/>
      <c r="WGI25"/>
      <c r="WGJ25"/>
      <c r="WGK25"/>
      <c r="WGL25"/>
      <c r="WGM25"/>
      <c r="WGN25"/>
      <c r="WGO25"/>
      <c r="WGP25"/>
      <c r="WGQ25"/>
      <c r="WGR25"/>
      <c r="WGS25"/>
      <c r="WGT25"/>
      <c r="WGU25"/>
      <c r="WGV25"/>
      <c r="WGW25"/>
      <c r="WGX25"/>
      <c r="WGY25"/>
      <c r="WGZ25"/>
      <c r="WHA25"/>
      <c r="WHB25"/>
      <c r="WHC25"/>
      <c r="WHD25"/>
      <c r="WHE25"/>
      <c r="WHF25"/>
      <c r="WHG25"/>
      <c r="WHH25"/>
      <c r="WHI25"/>
      <c r="WHJ25"/>
      <c r="WHK25"/>
      <c r="WHL25"/>
      <c r="WHM25"/>
      <c r="WHN25"/>
      <c r="WHO25"/>
      <c r="WHP25"/>
      <c r="WHQ25"/>
      <c r="WHR25"/>
      <c r="WHS25"/>
      <c r="WHT25"/>
      <c r="WHU25"/>
      <c r="WHV25"/>
      <c r="WHW25"/>
      <c r="WHX25"/>
      <c r="WHY25"/>
      <c r="WHZ25"/>
      <c r="WIA25"/>
      <c r="WIB25"/>
      <c r="WIC25"/>
      <c r="WID25"/>
      <c r="WIE25"/>
      <c r="WIF25"/>
      <c r="WIG25"/>
      <c r="WIH25"/>
      <c r="WII25"/>
      <c r="WIJ25"/>
      <c r="WIK25"/>
      <c r="WIL25"/>
      <c r="WIM25"/>
      <c r="WIN25"/>
      <c r="WIO25"/>
      <c r="WIP25"/>
      <c r="WIQ25"/>
      <c r="WIR25"/>
      <c r="WIS25"/>
      <c r="WIT25"/>
      <c r="WIU25"/>
      <c r="WIV25"/>
      <c r="WIW25"/>
      <c r="WIX25"/>
      <c r="WIY25"/>
      <c r="WIZ25"/>
      <c r="WJA25"/>
      <c r="WJB25"/>
      <c r="WJC25"/>
      <c r="WJD25"/>
      <c r="WJE25"/>
      <c r="WJF25"/>
      <c r="WJG25"/>
      <c r="WJH25"/>
      <c r="WJI25"/>
      <c r="WJJ25"/>
      <c r="WJK25"/>
      <c r="WJL25"/>
      <c r="WJM25"/>
      <c r="WJN25"/>
      <c r="WJO25"/>
      <c r="WJP25"/>
      <c r="WJQ25"/>
      <c r="WJR25"/>
      <c r="WJS25"/>
      <c r="WJT25"/>
      <c r="WJU25"/>
      <c r="WJV25"/>
      <c r="WJW25"/>
      <c r="WJX25"/>
      <c r="WJY25"/>
      <c r="WJZ25"/>
      <c r="WKA25"/>
      <c r="WKB25"/>
      <c r="WKC25"/>
      <c r="WKD25"/>
      <c r="WKE25"/>
      <c r="WKF25"/>
      <c r="WKG25"/>
      <c r="WKH25"/>
      <c r="WKI25"/>
      <c r="WKJ25"/>
      <c r="WKK25"/>
      <c r="WKL25"/>
      <c r="WKM25"/>
      <c r="WKN25"/>
      <c r="WKO25"/>
      <c r="WKP25"/>
      <c r="WKQ25"/>
      <c r="WKR25"/>
      <c r="WKS25"/>
      <c r="WKT25"/>
      <c r="WKU25"/>
      <c r="WKV25"/>
      <c r="WKW25"/>
      <c r="WKX25"/>
      <c r="WKY25"/>
      <c r="WKZ25"/>
      <c r="WLA25"/>
      <c r="WLB25"/>
      <c r="WLC25"/>
      <c r="WLD25"/>
      <c r="WLE25"/>
      <c r="WLF25"/>
      <c r="WLG25"/>
      <c r="WLH25"/>
      <c r="WLI25"/>
      <c r="WLJ25"/>
      <c r="WLK25"/>
      <c r="WLL25"/>
      <c r="WLM25"/>
      <c r="WLN25"/>
      <c r="WLO25"/>
      <c r="WLP25"/>
      <c r="WLQ25"/>
      <c r="WLR25"/>
      <c r="WLS25"/>
      <c r="WLT25"/>
      <c r="WLU25"/>
      <c r="WLV25"/>
      <c r="WLW25"/>
      <c r="WLX25"/>
      <c r="WLY25"/>
      <c r="WLZ25"/>
      <c r="WMA25"/>
      <c r="WMB25"/>
      <c r="WMC25"/>
      <c r="WMD25"/>
      <c r="WME25"/>
      <c r="WMF25"/>
      <c r="WMG25"/>
      <c r="WMH25"/>
      <c r="WMI25"/>
      <c r="WMJ25"/>
      <c r="WMK25"/>
      <c r="WML25"/>
      <c r="WMM25"/>
      <c r="WMN25"/>
      <c r="WMO25"/>
      <c r="WMP25"/>
      <c r="WMQ25"/>
      <c r="WMR25"/>
      <c r="WMS25"/>
      <c r="WMT25"/>
      <c r="WMU25"/>
      <c r="WMV25"/>
      <c r="WMW25"/>
      <c r="WMX25"/>
      <c r="WMY25"/>
      <c r="WMZ25"/>
      <c r="WNA25"/>
      <c r="WNB25"/>
      <c r="WNC25"/>
      <c r="WND25"/>
      <c r="WNE25"/>
      <c r="WNF25"/>
      <c r="WNG25"/>
      <c r="WNH25"/>
      <c r="WNI25"/>
      <c r="WNJ25"/>
      <c r="WNK25"/>
      <c r="WNL25"/>
      <c r="WNM25"/>
      <c r="WNN25"/>
      <c r="WNO25"/>
      <c r="WNP25"/>
      <c r="WNQ25"/>
      <c r="WNR25"/>
      <c r="WNS25"/>
      <c r="WNT25"/>
      <c r="WNU25"/>
      <c r="WNV25"/>
      <c r="WNW25"/>
      <c r="WNX25"/>
      <c r="WNY25"/>
      <c r="WNZ25"/>
      <c r="WOA25"/>
      <c r="WOB25"/>
      <c r="WOC25"/>
      <c r="WOD25"/>
      <c r="WOE25"/>
      <c r="WOF25"/>
      <c r="WOG25"/>
      <c r="WOH25"/>
      <c r="WOI25"/>
      <c r="WOJ25"/>
      <c r="WOK25"/>
      <c r="WOL25"/>
      <c r="WOM25"/>
      <c r="WON25"/>
      <c r="WOO25"/>
      <c r="WOP25"/>
      <c r="WOQ25"/>
      <c r="WOR25"/>
      <c r="WOS25"/>
      <c r="WOT25"/>
      <c r="WOU25"/>
      <c r="WOV25"/>
      <c r="WOW25"/>
      <c r="WOX25"/>
      <c r="WOY25"/>
      <c r="WOZ25"/>
      <c r="WPA25"/>
      <c r="WPB25"/>
      <c r="WPC25"/>
      <c r="WPD25"/>
      <c r="WPE25"/>
      <c r="WPF25"/>
      <c r="WPG25"/>
      <c r="WPH25"/>
      <c r="WPI25"/>
      <c r="WPJ25"/>
      <c r="WPK25"/>
      <c r="WPL25"/>
      <c r="WPM25"/>
      <c r="WPN25"/>
      <c r="WPO25"/>
      <c r="WPP25"/>
      <c r="WPQ25"/>
      <c r="WPR25"/>
      <c r="WPS25"/>
      <c r="WPT25"/>
      <c r="WPU25"/>
      <c r="WPV25"/>
      <c r="WPW25"/>
      <c r="WPX25"/>
      <c r="WPY25"/>
      <c r="WPZ25"/>
      <c r="WQA25"/>
      <c r="WQB25"/>
      <c r="WQC25"/>
      <c r="WQD25"/>
      <c r="WQE25"/>
      <c r="WQF25"/>
      <c r="WQG25"/>
      <c r="WQH25"/>
      <c r="WQI25"/>
      <c r="WQJ25"/>
      <c r="WQK25"/>
      <c r="WQL25"/>
      <c r="WQM25"/>
      <c r="WQN25"/>
      <c r="WQO25"/>
      <c r="WQP25"/>
      <c r="WQQ25"/>
      <c r="WQR25"/>
      <c r="WQS25"/>
      <c r="WQT25"/>
      <c r="WQU25"/>
      <c r="WQV25"/>
      <c r="WQW25"/>
      <c r="WQX25"/>
      <c r="WQY25"/>
      <c r="WQZ25"/>
      <c r="WRA25"/>
      <c r="WRB25"/>
      <c r="WRC25"/>
      <c r="WRD25"/>
      <c r="WRE25"/>
      <c r="WRF25"/>
      <c r="WRG25"/>
      <c r="WRH25"/>
      <c r="WRI25"/>
      <c r="WRJ25"/>
      <c r="WRK25"/>
      <c r="WRL25"/>
      <c r="WRM25"/>
      <c r="WRN25"/>
      <c r="WRO25"/>
      <c r="WRP25"/>
      <c r="WRQ25"/>
      <c r="WRR25"/>
      <c r="WRS25"/>
      <c r="WRT25"/>
      <c r="WRU25"/>
      <c r="WRV25"/>
      <c r="WRW25"/>
      <c r="WRX25"/>
      <c r="WRY25"/>
      <c r="WRZ25"/>
      <c r="WSA25"/>
      <c r="WSB25"/>
      <c r="WSC25"/>
      <c r="WSD25"/>
      <c r="WSE25"/>
      <c r="WSF25"/>
      <c r="WSG25"/>
      <c r="WSH25"/>
      <c r="WSI25"/>
      <c r="WSJ25"/>
      <c r="WSK25"/>
      <c r="WSL25"/>
      <c r="WSM25"/>
      <c r="WSN25"/>
      <c r="WSO25"/>
      <c r="WSP25"/>
      <c r="WSQ25"/>
      <c r="WSR25"/>
      <c r="WSS25"/>
      <c r="WST25"/>
      <c r="WSU25"/>
      <c r="WSV25"/>
      <c r="WSW25"/>
      <c r="WSX25"/>
      <c r="WSY25"/>
      <c r="WSZ25"/>
      <c r="WTA25"/>
      <c r="WTB25"/>
      <c r="WTC25"/>
      <c r="WTD25"/>
      <c r="WTE25"/>
      <c r="WTF25"/>
      <c r="WTG25"/>
      <c r="WTH25"/>
      <c r="WTI25"/>
      <c r="WTJ25"/>
      <c r="WTK25"/>
      <c r="WTL25"/>
      <c r="WTM25"/>
      <c r="WTN25"/>
      <c r="WTO25"/>
      <c r="WTP25"/>
      <c r="WTQ25"/>
      <c r="WTR25"/>
      <c r="WTS25"/>
      <c r="WTT25"/>
      <c r="WTU25"/>
      <c r="WTV25"/>
      <c r="WTW25"/>
      <c r="WTX25"/>
      <c r="WTY25"/>
      <c r="WTZ25"/>
      <c r="WUA25"/>
      <c r="WUB25"/>
      <c r="WUC25"/>
      <c r="WUD25"/>
      <c r="WUE25"/>
      <c r="WUF25"/>
      <c r="WUG25"/>
      <c r="WUH25"/>
      <c r="WUI25"/>
      <c r="WUJ25"/>
      <c r="WUK25"/>
      <c r="WUL25"/>
      <c r="WUM25"/>
      <c r="WUN25"/>
      <c r="WUO25"/>
      <c r="WUP25"/>
      <c r="WUQ25"/>
      <c r="WUR25"/>
      <c r="WUS25"/>
      <c r="WUT25"/>
      <c r="WUU25"/>
      <c r="WUV25"/>
      <c r="WUW25"/>
      <c r="WUX25"/>
      <c r="WUY25"/>
      <c r="WUZ25"/>
      <c r="WVA25"/>
      <c r="WVB25"/>
      <c r="WVC25"/>
      <c r="WVD25"/>
      <c r="WVE25"/>
      <c r="WVF25"/>
      <c r="WVG25"/>
      <c r="WVH25"/>
      <c r="WVI25"/>
      <c r="WVJ25"/>
      <c r="WVK25"/>
      <c r="WVL25"/>
      <c r="WVM25"/>
      <c r="WVN25"/>
      <c r="WVO25"/>
      <c r="WVP25"/>
      <c r="WVQ25"/>
      <c r="WVR25"/>
      <c r="WVS25"/>
      <c r="WVT25"/>
      <c r="WVU25"/>
      <c r="WVV25"/>
      <c r="WVW25"/>
      <c r="WVX25"/>
      <c r="WVY25"/>
      <c r="WVZ25"/>
      <c r="WWA25"/>
      <c r="WWB25"/>
      <c r="WWC25"/>
      <c r="WWD25"/>
      <c r="WWE25"/>
      <c r="WWF25"/>
      <c r="WWG25"/>
      <c r="WWH25"/>
      <c r="WWI25"/>
      <c r="WWJ25"/>
      <c r="WWK25"/>
      <c r="WWL25"/>
      <c r="WWM25"/>
      <c r="WWN25"/>
      <c r="WWO25"/>
      <c r="WWP25"/>
      <c r="WWQ25"/>
      <c r="WWR25"/>
      <c r="WWS25"/>
      <c r="WWT25"/>
      <c r="WWU25"/>
      <c r="WWV25"/>
      <c r="WWW25"/>
      <c r="WWX25"/>
      <c r="WWY25"/>
      <c r="WWZ25"/>
      <c r="WXA25"/>
      <c r="WXB25"/>
      <c r="WXC25"/>
      <c r="WXD25"/>
      <c r="WXE25"/>
      <c r="WXF25"/>
      <c r="WXG25"/>
      <c r="WXH25"/>
      <c r="WXI25"/>
      <c r="WXJ25"/>
      <c r="WXK25"/>
      <c r="WXL25"/>
      <c r="WXM25"/>
      <c r="WXN25"/>
      <c r="WXO25"/>
      <c r="WXP25"/>
      <c r="WXQ25"/>
      <c r="WXR25"/>
      <c r="WXS25"/>
      <c r="WXT25"/>
      <c r="WXU25"/>
      <c r="WXV25"/>
      <c r="WXW25"/>
      <c r="WXX25"/>
      <c r="WXY25"/>
      <c r="WXZ25"/>
      <c r="WYA25"/>
      <c r="WYB25"/>
      <c r="WYC25"/>
      <c r="WYD25"/>
      <c r="WYE25"/>
      <c r="WYF25"/>
      <c r="WYG25"/>
      <c r="WYH25"/>
      <c r="WYI25"/>
      <c r="WYJ25"/>
      <c r="WYK25"/>
      <c r="WYL25"/>
      <c r="WYM25"/>
      <c r="WYN25"/>
      <c r="WYO25"/>
      <c r="WYP25"/>
      <c r="WYQ25"/>
      <c r="WYR25"/>
      <c r="WYS25"/>
      <c r="WYT25"/>
      <c r="WYU25"/>
      <c r="WYV25"/>
      <c r="WYW25"/>
      <c r="WYX25"/>
      <c r="WYY25"/>
      <c r="WYZ25"/>
      <c r="WZA25"/>
      <c r="WZB25"/>
      <c r="WZC25"/>
      <c r="WZD25"/>
      <c r="WZE25"/>
      <c r="WZF25"/>
      <c r="WZG25"/>
      <c r="WZH25"/>
      <c r="WZI25"/>
      <c r="WZJ25"/>
      <c r="WZK25"/>
      <c r="WZL25"/>
      <c r="WZM25"/>
      <c r="WZN25"/>
      <c r="WZO25"/>
      <c r="WZP25"/>
      <c r="WZQ25"/>
      <c r="WZR25"/>
      <c r="WZS25"/>
      <c r="WZT25"/>
      <c r="WZU25"/>
      <c r="WZV25"/>
      <c r="WZW25"/>
      <c r="WZX25"/>
      <c r="WZY25"/>
      <c r="WZZ25"/>
      <c r="XAA25"/>
      <c r="XAB25"/>
      <c r="XAC25"/>
      <c r="XAD25"/>
      <c r="XAE25"/>
      <c r="XAF25"/>
      <c r="XAG25"/>
      <c r="XAH25"/>
      <c r="XAI25"/>
      <c r="XAJ25"/>
      <c r="XAK25"/>
      <c r="XAL25"/>
      <c r="XAM25"/>
      <c r="XAN25"/>
      <c r="XAO25"/>
      <c r="XAP25"/>
      <c r="XAQ25"/>
      <c r="XAR25"/>
      <c r="XAS25"/>
      <c r="XAT25"/>
      <c r="XAU25"/>
      <c r="XAV25"/>
      <c r="XAW25"/>
      <c r="XAX25"/>
      <c r="XAY25"/>
      <c r="XAZ25"/>
      <c r="XBA25"/>
      <c r="XBB25"/>
      <c r="XBC25"/>
      <c r="XBD25"/>
      <c r="XBE25"/>
      <c r="XBF25"/>
      <c r="XBG25"/>
      <c r="XBH25"/>
      <c r="XBI25"/>
      <c r="XBJ25"/>
      <c r="XBK25"/>
      <c r="XBL25"/>
      <c r="XBM25"/>
      <c r="XBN25"/>
      <c r="XBO25"/>
      <c r="XBP25"/>
      <c r="XBQ25"/>
      <c r="XBR25"/>
      <c r="XBS25"/>
      <c r="XBT25"/>
      <c r="XBU25"/>
      <c r="XBV25"/>
      <c r="XBW25"/>
      <c r="XBX25"/>
      <c r="XBY25"/>
      <c r="XBZ25"/>
      <c r="XCA25"/>
      <c r="XCB25"/>
      <c r="XCC25"/>
      <c r="XCD25"/>
      <c r="XCE25"/>
      <c r="XCF25"/>
      <c r="XCG25"/>
      <c r="XCH25"/>
      <c r="XCI25"/>
      <c r="XCJ25"/>
      <c r="XCK25"/>
      <c r="XCL25"/>
      <c r="XCM25"/>
      <c r="XCN25"/>
      <c r="XCO25"/>
      <c r="XCP25"/>
      <c r="XCQ25"/>
      <c r="XCR25"/>
      <c r="XCS25"/>
      <c r="XCT25"/>
      <c r="XCU25"/>
      <c r="XCV25"/>
      <c r="XCW25"/>
      <c r="XCX25"/>
      <c r="XCY25"/>
      <c r="XCZ25"/>
      <c r="XDA25"/>
      <c r="XDB25"/>
      <c r="XDC25"/>
      <c r="XDD25"/>
      <c r="XDE25"/>
      <c r="XDF25"/>
      <c r="XDG25"/>
      <c r="XDH25"/>
      <c r="XDI25"/>
      <c r="XDJ25"/>
      <c r="XDK25"/>
      <c r="XDL25"/>
      <c r="XDM25"/>
      <c r="XDN25"/>
      <c r="XDO25"/>
      <c r="XDP25"/>
      <c r="XDQ25"/>
      <c r="XDR25"/>
      <c r="XDS25"/>
      <c r="XDT25"/>
      <c r="XDU25"/>
      <c r="XDV25"/>
      <c r="XDW25"/>
      <c r="XDX25"/>
      <c r="XDY25"/>
      <c r="XDZ25"/>
      <c r="XEA25"/>
      <c r="XEB25"/>
      <c r="XEC25"/>
      <c r="XED25"/>
      <c r="XEE25"/>
      <c r="XEF25"/>
      <c r="XEG25"/>
      <c r="XEH25"/>
      <c r="XEI25"/>
      <c r="XEJ25"/>
      <c r="XEK25"/>
      <c r="XEL25"/>
      <c r="XEM25"/>
      <c r="XEN25"/>
      <c r="XEO25"/>
      <c r="XEP25"/>
      <c r="XEQ25"/>
      <c r="XER25"/>
      <c r="XES25"/>
      <c r="XET25"/>
      <c r="XEU25"/>
      <c r="XEV25"/>
      <c r="XEW25"/>
      <c r="XEX25"/>
      <c r="XEY25"/>
      <c r="XEZ25"/>
    </row>
    <row r="26" spans="2:16380" s="169" customFormat="1">
      <c r="B26" s="183"/>
      <c r="C26" s="183"/>
      <c r="D26" s="119" t="s">
        <v>211</v>
      </c>
      <c r="E26" s="312">
        <f>'I&amp;O'!D84</f>
        <v>0</v>
      </c>
      <c r="F26" s="115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  <c r="AMN26"/>
      <c r="AMO26"/>
      <c r="AMP26"/>
      <c r="AMQ26"/>
      <c r="AMR26"/>
      <c r="AMS26"/>
      <c r="AMT26"/>
      <c r="AMU26"/>
      <c r="AMV26"/>
      <c r="AMW26"/>
      <c r="AMX26"/>
      <c r="AMY26"/>
      <c r="AMZ26"/>
      <c r="ANA26"/>
      <c r="ANB26"/>
      <c r="ANC26"/>
      <c r="AND26"/>
      <c r="ANE26"/>
      <c r="ANF26"/>
      <c r="ANG26"/>
      <c r="ANH26"/>
      <c r="ANI26"/>
      <c r="ANJ26"/>
      <c r="ANK26"/>
      <c r="ANL26"/>
      <c r="ANM26"/>
      <c r="ANN26"/>
      <c r="ANO26"/>
      <c r="ANP26"/>
      <c r="ANQ26"/>
      <c r="ANR26"/>
      <c r="ANS26"/>
      <c r="ANT26"/>
      <c r="ANU26"/>
      <c r="ANV26"/>
      <c r="ANW26"/>
      <c r="ANX26"/>
      <c r="ANY26"/>
      <c r="ANZ26"/>
      <c r="AOA26"/>
      <c r="AOB26"/>
      <c r="AOC26"/>
      <c r="AOD26"/>
      <c r="AOE26"/>
      <c r="AOF26"/>
      <c r="AOG26"/>
      <c r="AOH26"/>
      <c r="AOI26"/>
      <c r="AOJ26"/>
      <c r="AOK26"/>
      <c r="AOL26"/>
      <c r="AOM26"/>
      <c r="AON26"/>
      <c r="AOO26"/>
      <c r="AOP26"/>
      <c r="AOQ26"/>
      <c r="AOR26"/>
      <c r="AOS26"/>
      <c r="AOT26"/>
      <c r="AOU26"/>
      <c r="AOV26"/>
      <c r="AOW26"/>
      <c r="AOX26"/>
      <c r="AOY26"/>
      <c r="AOZ26"/>
      <c r="APA26"/>
      <c r="APB26"/>
      <c r="APC26"/>
      <c r="APD26"/>
      <c r="APE26"/>
      <c r="APF26"/>
      <c r="APG26"/>
      <c r="APH26"/>
      <c r="API26"/>
      <c r="APJ26"/>
      <c r="APK26"/>
      <c r="APL26"/>
      <c r="APM26"/>
      <c r="APN26"/>
      <c r="APO26"/>
      <c r="APP26"/>
      <c r="APQ26"/>
      <c r="APR26"/>
      <c r="APS26"/>
      <c r="APT26"/>
      <c r="APU26"/>
      <c r="APV26"/>
      <c r="APW26"/>
      <c r="APX26"/>
      <c r="APY26"/>
      <c r="APZ26"/>
      <c r="AQA26"/>
      <c r="AQB26"/>
      <c r="AQC26"/>
      <c r="AQD26"/>
      <c r="AQE26"/>
      <c r="AQF26"/>
      <c r="AQG26"/>
      <c r="AQH26"/>
      <c r="AQI26"/>
      <c r="AQJ26"/>
      <c r="AQK26"/>
      <c r="AQL26"/>
      <c r="AQM26"/>
      <c r="AQN26"/>
      <c r="AQO26"/>
      <c r="AQP26"/>
      <c r="AQQ26"/>
      <c r="AQR26"/>
      <c r="AQS26"/>
      <c r="AQT26"/>
      <c r="AQU26"/>
      <c r="AQV26"/>
      <c r="AQW26"/>
      <c r="AQX26"/>
      <c r="AQY26"/>
      <c r="AQZ26"/>
      <c r="ARA26"/>
      <c r="ARB26"/>
      <c r="ARC26"/>
      <c r="ARD26"/>
      <c r="ARE26"/>
      <c r="ARF26"/>
      <c r="ARG26"/>
      <c r="ARH26"/>
      <c r="ARI26"/>
      <c r="ARJ26"/>
      <c r="ARK26"/>
      <c r="ARL26"/>
      <c r="ARM26"/>
      <c r="ARN26"/>
      <c r="ARO26"/>
      <c r="ARP26"/>
      <c r="ARQ26"/>
      <c r="ARR26"/>
      <c r="ARS26"/>
      <c r="ART26"/>
      <c r="ARU26"/>
      <c r="ARV26"/>
      <c r="ARW26"/>
      <c r="ARX26"/>
      <c r="ARY26"/>
      <c r="ARZ26"/>
      <c r="ASA26"/>
      <c r="ASB26"/>
      <c r="ASC26"/>
      <c r="ASD26"/>
      <c r="ASE26"/>
      <c r="ASF26"/>
      <c r="ASG26"/>
      <c r="ASH26"/>
      <c r="ASI26"/>
      <c r="ASJ26"/>
      <c r="ASK26"/>
      <c r="ASL26"/>
      <c r="ASM26"/>
      <c r="ASN26"/>
      <c r="ASO26"/>
      <c r="ASP26"/>
      <c r="ASQ26"/>
      <c r="ASR26"/>
      <c r="ASS26"/>
      <c r="AST26"/>
      <c r="ASU26"/>
      <c r="ASV26"/>
      <c r="ASW26"/>
      <c r="ASX26"/>
      <c r="ASY26"/>
      <c r="ASZ26"/>
      <c r="ATA26"/>
      <c r="ATB26"/>
      <c r="ATC26"/>
      <c r="ATD26"/>
      <c r="ATE26"/>
      <c r="ATF26"/>
      <c r="ATG26"/>
      <c r="ATH26"/>
      <c r="ATI26"/>
      <c r="ATJ26"/>
      <c r="ATK26"/>
      <c r="ATL26"/>
      <c r="ATM26"/>
      <c r="ATN26"/>
      <c r="ATO26"/>
      <c r="ATP26"/>
      <c r="ATQ26"/>
      <c r="ATR26"/>
      <c r="ATS26"/>
      <c r="ATT26"/>
      <c r="ATU26"/>
      <c r="ATV26"/>
      <c r="ATW26"/>
      <c r="ATX26"/>
      <c r="ATY26"/>
      <c r="ATZ26"/>
      <c r="AUA26"/>
      <c r="AUB26"/>
      <c r="AUC26"/>
      <c r="AUD26"/>
      <c r="AUE26"/>
      <c r="AUF26"/>
      <c r="AUG26"/>
      <c r="AUH26"/>
      <c r="AUI26"/>
      <c r="AUJ26"/>
      <c r="AUK26"/>
      <c r="AUL26"/>
      <c r="AUM26"/>
      <c r="AUN26"/>
      <c r="AUO26"/>
      <c r="AUP26"/>
      <c r="AUQ26"/>
      <c r="AUR26"/>
      <c r="AUS26"/>
      <c r="AUT26"/>
      <c r="AUU26"/>
      <c r="AUV26"/>
      <c r="AUW26"/>
      <c r="AUX26"/>
      <c r="AUY26"/>
      <c r="AUZ26"/>
      <c r="AVA26"/>
      <c r="AVB26"/>
      <c r="AVC26"/>
      <c r="AVD26"/>
      <c r="AVE26"/>
      <c r="AVF26"/>
      <c r="AVG26"/>
      <c r="AVH26"/>
      <c r="AVI26"/>
      <c r="AVJ26"/>
      <c r="AVK26"/>
      <c r="AVL26"/>
      <c r="AVM26"/>
      <c r="AVN26"/>
      <c r="AVO26"/>
      <c r="AVP26"/>
      <c r="AVQ26"/>
      <c r="AVR26"/>
      <c r="AVS26"/>
      <c r="AVT26"/>
      <c r="AVU26"/>
      <c r="AVV26"/>
      <c r="AVW26"/>
      <c r="AVX26"/>
      <c r="AVY26"/>
      <c r="AVZ26"/>
      <c r="AWA26"/>
      <c r="AWB26"/>
      <c r="AWC26"/>
      <c r="AWD26"/>
      <c r="AWE26"/>
      <c r="AWF26"/>
      <c r="AWG26"/>
      <c r="AWH26"/>
      <c r="AWI26"/>
      <c r="AWJ26"/>
      <c r="AWK26"/>
      <c r="AWL26"/>
      <c r="AWM26"/>
      <c r="AWN26"/>
      <c r="AWO26"/>
      <c r="AWP26"/>
      <c r="AWQ26"/>
      <c r="AWR26"/>
      <c r="AWS26"/>
      <c r="AWT26"/>
      <c r="AWU26"/>
      <c r="AWV26"/>
      <c r="AWW26"/>
      <c r="AWX26"/>
      <c r="AWY26"/>
      <c r="AWZ26"/>
      <c r="AXA26"/>
      <c r="AXB26"/>
      <c r="AXC26"/>
      <c r="AXD26"/>
      <c r="AXE26"/>
      <c r="AXF26"/>
      <c r="AXG26"/>
      <c r="AXH26"/>
      <c r="AXI26"/>
      <c r="AXJ26"/>
      <c r="AXK26"/>
      <c r="AXL26"/>
      <c r="AXM26"/>
      <c r="AXN26"/>
      <c r="AXO26"/>
      <c r="AXP26"/>
      <c r="AXQ26"/>
      <c r="AXR26"/>
      <c r="AXS26"/>
      <c r="AXT26"/>
      <c r="AXU26"/>
      <c r="AXV26"/>
      <c r="AXW26"/>
      <c r="AXX26"/>
      <c r="AXY26"/>
      <c r="AXZ26"/>
      <c r="AYA26"/>
      <c r="AYB26"/>
      <c r="AYC26"/>
      <c r="AYD26"/>
      <c r="AYE26"/>
      <c r="AYF26"/>
      <c r="AYG26"/>
      <c r="AYH26"/>
      <c r="AYI26"/>
      <c r="AYJ26"/>
      <c r="AYK26"/>
      <c r="AYL26"/>
      <c r="AYM26"/>
      <c r="AYN26"/>
      <c r="AYO26"/>
      <c r="AYP26"/>
      <c r="AYQ26"/>
      <c r="AYR26"/>
      <c r="AYS26"/>
      <c r="AYT26"/>
      <c r="AYU26"/>
      <c r="AYV26"/>
      <c r="AYW26"/>
      <c r="AYX26"/>
      <c r="AYY26"/>
      <c r="AYZ26"/>
      <c r="AZA26"/>
      <c r="AZB26"/>
      <c r="AZC26"/>
      <c r="AZD26"/>
      <c r="AZE26"/>
      <c r="AZF26"/>
      <c r="AZG26"/>
      <c r="AZH26"/>
      <c r="AZI26"/>
      <c r="AZJ26"/>
      <c r="AZK26"/>
      <c r="AZL26"/>
      <c r="AZM26"/>
      <c r="AZN26"/>
      <c r="AZO26"/>
      <c r="AZP26"/>
      <c r="AZQ26"/>
      <c r="AZR26"/>
      <c r="AZS26"/>
      <c r="AZT26"/>
      <c r="AZU26"/>
      <c r="AZV26"/>
      <c r="AZW26"/>
      <c r="AZX26"/>
      <c r="AZY26"/>
      <c r="AZZ26"/>
      <c r="BAA26"/>
      <c r="BAB26"/>
      <c r="BAC26"/>
      <c r="BAD26"/>
      <c r="BAE26"/>
      <c r="BAF26"/>
      <c r="BAG26"/>
      <c r="BAH26"/>
      <c r="BAI26"/>
      <c r="BAJ26"/>
      <c r="BAK26"/>
      <c r="BAL26"/>
      <c r="BAM26"/>
      <c r="BAN26"/>
      <c r="BAO26"/>
      <c r="BAP26"/>
      <c r="BAQ26"/>
      <c r="BAR26"/>
      <c r="BAS26"/>
      <c r="BAT26"/>
      <c r="BAU26"/>
      <c r="BAV26"/>
      <c r="BAW26"/>
      <c r="BAX26"/>
      <c r="BAY26"/>
      <c r="BAZ26"/>
      <c r="BBA26"/>
      <c r="BBB26"/>
      <c r="BBC26"/>
      <c r="BBD26"/>
      <c r="BBE26"/>
      <c r="BBF26"/>
      <c r="BBG26"/>
      <c r="BBH26"/>
      <c r="BBI26"/>
      <c r="BBJ26"/>
      <c r="BBK26"/>
      <c r="BBL26"/>
      <c r="BBM26"/>
      <c r="BBN26"/>
      <c r="BBO26"/>
      <c r="BBP26"/>
      <c r="BBQ26"/>
      <c r="BBR26"/>
      <c r="BBS26"/>
      <c r="BBT26"/>
      <c r="BBU26"/>
      <c r="BBV26"/>
      <c r="BBW26"/>
      <c r="BBX26"/>
      <c r="BBY26"/>
      <c r="BBZ26"/>
      <c r="BCA26"/>
      <c r="BCB26"/>
      <c r="BCC26"/>
      <c r="BCD26"/>
      <c r="BCE26"/>
      <c r="BCF26"/>
      <c r="BCG26"/>
      <c r="BCH26"/>
      <c r="BCI26"/>
      <c r="BCJ26"/>
      <c r="BCK26"/>
      <c r="BCL26"/>
      <c r="BCM26"/>
      <c r="BCN26"/>
      <c r="BCO26"/>
      <c r="BCP26"/>
      <c r="BCQ26"/>
      <c r="BCR26"/>
      <c r="BCS26"/>
      <c r="BCT26"/>
      <c r="BCU26"/>
      <c r="BCV26"/>
      <c r="BCW26"/>
      <c r="BCX26"/>
      <c r="BCY26"/>
      <c r="BCZ26"/>
      <c r="BDA26"/>
      <c r="BDB26"/>
      <c r="BDC26"/>
      <c r="BDD26"/>
      <c r="BDE26"/>
      <c r="BDF26"/>
      <c r="BDG26"/>
      <c r="BDH26"/>
      <c r="BDI26"/>
      <c r="BDJ26"/>
      <c r="BDK26"/>
      <c r="BDL26"/>
      <c r="BDM26"/>
      <c r="BDN26"/>
      <c r="BDO26"/>
      <c r="BDP26"/>
      <c r="BDQ26"/>
      <c r="BDR26"/>
      <c r="BDS26"/>
      <c r="BDT26"/>
      <c r="BDU26"/>
      <c r="BDV26"/>
      <c r="BDW26"/>
      <c r="BDX26"/>
      <c r="BDY26"/>
      <c r="BDZ26"/>
      <c r="BEA26"/>
      <c r="BEB26"/>
      <c r="BEC26"/>
      <c r="BED26"/>
      <c r="BEE26"/>
      <c r="BEF26"/>
      <c r="BEG26"/>
      <c r="BEH26"/>
      <c r="BEI26"/>
      <c r="BEJ26"/>
      <c r="BEK26"/>
      <c r="BEL26"/>
      <c r="BEM26"/>
      <c r="BEN26"/>
      <c r="BEO26"/>
      <c r="BEP26"/>
      <c r="BEQ26"/>
      <c r="BER26"/>
      <c r="BES26"/>
      <c r="BET26"/>
      <c r="BEU26"/>
      <c r="BEV26"/>
      <c r="BEW26"/>
      <c r="BEX26"/>
      <c r="BEY26"/>
      <c r="BEZ26"/>
      <c r="BFA26"/>
      <c r="BFB26"/>
      <c r="BFC26"/>
      <c r="BFD26"/>
      <c r="BFE26"/>
      <c r="BFF26"/>
      <c r="BFG26"/>
      <c r="BFH26"/>
      <c r="BFI26"/>
      <c r="BFJ26"/>
      <c r="BFK26"/>
      <c r="BFL26"/>
      <c r="BFM26"/>
      <c r="BFN26"/>
      <c r="BFO26"/>
      <c r="BFP26"/>
      <c r="BFQ26"/>
      <c r="BFR26"/>
      <c r="BFS26"/>
      <c r="BFT26"/>
      <c r="BFU26"/>
      <c r="BFV26"/>
      <c r="BFW26"/>
      <c r="BFX26"/>
      <c r="BFY26"/>
      <c r="BFZ26"/>
      <c r="BGA26"/>
      <c r="BGB26"/>
      <c r="BGC26"/>
      <c r="BGD26"/>
      <c r="BGE26"/>
      <c r="BGF26"/>
      <c r="BGG26"/>
      <c r="BGH26"/>
      <c r="BGI26"/>
      <c r="BGJ26"/>
      <c r="BGK26"/>
      <c r="BGL26"/>
      <c r="BGM26"/>
      <c r="BGN26"/>
      <c r="BGO26"/>
      <c r="BGP26"/>
      <c r="BGQ26"/>
      <c r="BGR26"/>
      <c r="BGS26"/>
      <c r="BGT26"/>
      <c r="BGU26"/>
      <c r="BGV26"/>
      <c r="BGW26"/>
      <c r="BGX26"/>
      <c r="BGY26"/>
      <c r="BGZ26"/>
      <c r="BHA26"/>
      <c r="BHB26"/>
      <c r="BHC26"/>
      <c r="BHD26"/>
      <c r="BHE26"/>
      <c r="BHF26"/>
      <c r="BHG26"/>
      <c r="BHH26"/>
      <c r="BHI26"/>
      <c r="BHJ26"/>
      <c r="BHK26"/>
      <c r="BHL26"/>
      <c r="BHM26"/>
      <c r="BHN26"/>
      <c r="BHO26"/>
      <c r="BHP26"/>
      <c r="BHQ26"/>
      <c r="BHR26"/>
      <c r="BHS26"/>
      <c r="BHT26"/>
      <c r="BHU26"/>
      <c r="BHV26"/>
      <c r="BHW26"/>
      <c r="BHX26"/>
      <c r="BHY26"/>
      <c r="BHZ26"/>
      <c r="BIA26"/>
      <c r="BIB26"/>
      <c r="BIC26"/>
      <c r="BID26"/>
      <c r="BIE26"/>
      <c r="BIF26"/>
      <c r="BIG26"/>
      <c r="BIH26"/>
      <c r="BII26"/>
      <c r="BIJ26"/>
      <c r="BIK26"/>
      <c r="BIL26"/>
      <c r="BIM26"/>
      <c r="BIN26"/>
      <c r="BIO26"/>
      <c r="BIP26"/>
      <c r="BIQ26"/>
      <c r="BIR26"/>
      <c r="BIS26"/>
      <c r="BIT26"/>
      <c r="BIU26"/>
      <c r="BIV26"/>
      <c r="BIW26"/>
      <c r="BIX26"/>
      <c r="BIY26"/>
      <c r="BIZ26"/>
      <c r="BJA26"/>
      <c r="BJB26"/>
      <c r="BJC26"/>
      <c r="BJD26"/>
      <c r="BJE26"/>
      <c r="BJF26"/>
      <c r="BJG26"/>
      <c r="BJH26"/>
      <c r="BJI26"/>
      <c r="BJJ26"/>
      <c r="BJK26"/>
      <c r="BJL26"/>
      <c r="BJM26"/>
      <c r="BJN26"/>
      <c r="BJO26"/>
      <c r="BJP26"/>
      <c r="BJQ26"/>
      <c r="BJR26"/>
      <c r="BJS26"/>
      <c r="BJT26"/>
      <c r="BJU26"/>
      <c r="BJV26"/>
      <c r="BJW26"/>
      <c r="BJX26"/>
      <c r="BJY26"/>
      <c r="BJZ26"/>
      <c r="BKA26"/>
      <c r="BKB26"/>
      <c r="BKC26"/>
      <c r="BKD26"/>
      <c r="BKE26"/>
      <c r="BKF26"/>
      <c r="BKG26"/>
      <c r="BKH26"/>
      <c r="BKI26"/>
      <c r="BKJ26"/>
      <c r="BKK26"/>
      <c r="BKL26"/>
      <c r="BKM26"/>
      <c r="BKN26"/>
      <c r="BKO26"/>
      <c r="BKP26"/>
      <c r="BKQ26"/>
      <c r="BKR26"/>
      <c r="BKS26"/>
      <c r="BKT26"/>
      <c r="BKU26"/>
      <c r="BKV26"/>
      <c r="BKW26"/>
      <c r="BKX26"/>
      <c r="BKY26"/>
      <c r="BKZ26"/>
      <c r="BLA26"/>
      <c r="BLB26"/>
      <c r="BLC26"/>
      <c r="BLD26"/>
      <c r="BLE26"/>
      <c r="BLF26"/>
      <c r="BLG26"/>
      <c r="BLH26"/>
      <c r="BLI26"/>
      <c r="BLJ26"/>
      <c r="BLK26"/>
      <c r="BLL26"/>
      <c r="BLM26"/>
      <c r="BLN26"/>
      <c r="BLO26"/>
      <c r="BLP26"/>
      <c r="BLQ26"/>
      <c r="BLR26"/>
      <c r="BLS26"/>
      <c r="BLT26"/>
      <c r="BLU26"/>
      <c r="BLV26"/>
      <c r="BLW26"/>
      <c r="BLX26"/>
      <c r="BLY26"/>
      <c r="BLZ26"/>
      <c r="BMA26"/>
      <c r="BMB26"/>
      <c r="BMC26"/>
      <c r="BMD26"/>
      <c r="BME26"/>
      <c r="BMF26"/>
      <c r="BMG26"/>
      <c r="BMH26"/>
      <c r="BMI26"/>
      <c r="BMJ26"/>
      <c r="BMK26"/>
      <c r="BML26"/>
      <c r="BMM26"/>
      <c r="BMN26"/>
      <c r="BMO26"/>
      <c r="BMP26"/>
      <c r="BMQ26"/>
      <c r="BMR26"/>
      <c r="BMS26"/>
      <c r="BMT26"/>
      <c r="BMU26"/>
      <c r="BMV26"/>
      <c r="BMW26"/>
      <c r="BMX26"/>
      <c r="BMY26"/>
      <c r="BMZ26"/>
      <c r="BNA26"/>
      <c r="BNB26"/>
      <c r="BNC26"/>
      <c r="BND26"/>
      <c r="BNE26"/>
      <c r="BNF26"/>
      <c r="BNG26"/>
      <c r="BNH26"/>
      <c r="BNI26"/>
      <c r="BNJ26"/>
      <c r="BNK26"/>
      <c r="BNL26"/>
      <c r="BNM26"/>
      <c r="BNN26"/>
      <c r="BNO26"/>
      <c r="BNP26"/>
      <c r="BNQ26"/>
      <c r="BNR26"/>
      <c r="BNS26"/>
      <c r="BNT26"/>
      <c r="BNU26"/>
      <c r="BNV26"/>
      <c r="BNW26"/>
      <c r="BNX26"/>
      <c r="BNY26"/>
      <c r="BNZ26"/>
      <c r="BOA26"/>
      <c r="BOB26"/>
      <c r="BOC26"/>
      <c r="BOD26"/>
      <c r="BOE26"/>
      <c r="BOF26"/>
      <c r="BOG26"/>
      <c r="BOH26"/>
      <c r="BOI26"/>
      <c r="BOJ26"/>
      <c r="BOK26"/>
      <c r="BOL26"/>
      <c r="BOM26"/>
      <c r="BON26"/>
      <c r="BOO26"/>
      <c r="BOP26"/>
      <c r="BOQ26"/>
      <c r="BOR26"/>
      <c r="BOS26"/>
      <c r="BOT26"/>
      <c r="BOU26"/>
      <c r="BOV26"/>
      <c r="BOW26"/>
      <c r="BOX26"/>
      <c r="BOY26"/>
      <c r="BOZ26"/>
      <c r="BPA26"/>
      <c r="BPB26"/>
      <c r="BPC26"/>
      <c r="BPD26"/>
      <c r="BPE26"/>
      <c r="BPF26"/>
      <c r="BPG26"/>
      <c r="BPH26"/>
      <c r="BPI26"/>
      <c r="BPJ26"/>
      <c r="BPK26"/>
      <c r="BPL26"/>
      <c r="BPM26"/>
      <c r="BPN26"/>
      <c r="BPO26"/>
      <c r="BPP26"/>
      <c r="BPQ26"/>
      <c r="BPR26"/>
      <c r="BPS26"/>
      <c r="BPT26"/>
      <c r="BPU26"/>
      <c r="BPV26"/>
      <c r="BPW26"/>
      <c r="BPX26"/>
      <c r="BPY26"/>
      <c r="BPZ26"/>
      <c r="BQA26"/>
      <c r="BQB26"/>
      <c r="BQC26"/>
      <c r="BQD26"/>
      <c r="BQE26"/>
      <c r="BQF26"/>
      <c r="BQG26"/>
      <c r="BQH26"/>
      <c r="BQI26"/>
      <c r="BQJ26"/>
      <c r="BQK26"/>
      <c r="BQL26"/>
      <c r="BQM26"/>
      <c r="BQN26"/>
      <c r="BQO26"/>
      <c r="BQP26"/>
      <c r="BQQ26"/>
      <c r="BQR26"/>
      <c r="BQS26"/>
      <c r="BQT26"/>
      <c r="BQU26"/>
      <c r="BQV26"/>
      <c r="BQW26"/>
      <c r="BQX26"/>
      <c r="BQY26"/>
      <c r="BQZ26"/>
      <c r="BRA26"/>
      <c r="BRB26"/>
      <c r="BRC26"/>
      <c r="BRD26"/>
      <c r="BRE26"/>
      <c r="BRF26"/>
      <c r="BRG26"/>
      <c r="BRH26"/>
      <c r="BRI26"/>
      <c r="BRJ26"/>
      <c r="BRK26"/>
      <c r="BRL26"/>
      <c r="BRM26"/>
      <c r="BRN26"/>
      <c r="BRO26"/>
      <c r="BRP26"/>
      <c r="BRQ26"/>
      <c r="BRR26"/>
      <c r="BRS26"/>
      <c r="BRT26"/>
      <c r="BRU26"/>
      <c r="BRV26"/>
      <c r="BRW26"/>
      <c r="BRX26"/>
      <c r="BRY26"/>
      <c r="BRZ26"/>
      <c r="BSA26"/>
      <c r="BSB26"/>
      <c r="BSC26"/>
      <c r="BSD26"/>
      <c r="BSE26"/>
      <c r="BSF26"/>
      <c r="BSG26"/>
      <c r="BSH26"/>
      <c r="BSI26"/>
      <c r="BSJ26"/>
      <c r="BSK26"/>
      <c r="BSL26"/>
      <c r="BSM26"/>
      <c r="BSN26"/>
      <c r="BSO26"/>
      <c r="BSP26"/>
      <c r="BSQ26"/>
      <c r="BSR26"/>
      <c r="BSS26"/>
      <c r="BST26"/>
      <c r="BSU26"/>
      <c r="BSV26"/>
      <c r="BSW26"/>
      <c r="BSX26"/>
      <c r="BSY26"/>
      <c r="BSZ26"/>
      <c r="BTA26"/>
      <c r="BTB26"/>
      <c r="BTC26"/>
      <c r="BTD26"/>
      <c r="BTE26"/>
      <c r="BTF26"/>
      <c r="BTG26"/>
      <c r="BTH26"/>
      <c r="BTI26"/>
      <c r="BTJ26"/>
      <c r="BTK26"/>
      <c r="BTL26"/>
      <c r="BTM26"/>
      <c r="BTN26"/>
      <c r="BTO26"/>
      <c r="BTP26"/>
      <c r="BTQ26"/>
      <c r="BTR26"/>
      <c r="BTS26"/>
      <c r="BTT26"/>
      <c r="BTU26"/>
      <c r="BTV26"/>
      <c r="BTW26"/>
      <c r="BTX26"/>
      <c r="BTY26"/>
      <c r="BTZ26"/>
      <c r="BUA26"/>
      <c r="BUB26"/>
      <c r="BUC26"/>
      <c r="BUD26"/>
      <c r="BUE26"/>
      <c r="BUF26"/>
      <c r="BUG26"/>
      <c r="BUH26"/>
      <c r="BUI26"/>
      <c r="BUJ26"/>
      <c r="BUK26"/>
      <c r="BUL26"/>
      <c r="BUM26"/>
      <c r="BUN26"/>
      <c r="BUO26"/>
      <c r="BUP26"/>
      <c r="BUQ26"/>
      <c r="BUR26"/>
      <c r="BUS26"/>
      <c r="BUT26"/>
      <c r="BUU26"/>
      <c r="BUV26"/>
      <c r="BUW26"/>
      <c r="BUX26"/>
      <c r="BUY26"/>
      <c r="BUZ26"/>
      <c r="BVA26"/>
      <c r="BVB26"/>
      <c r="BVC26"/>
      <c r="BVD26"/>
      <c r="BVE26"/>
      <c r="BVF26"/>
      <c r="BVG26"/>
      <c r="BVH26"/>
      <c r="BVI26"/>
      <c r="BVJ26"/>
      <c r="BVK26"/>
      <c r="BVL26"/>
      <c r="BVM26"/>
      <c r="BVN26"/>
      <c r="BVO26"/>
      <c r="BVP26"/>
      <c r="BVQ26"/>
      <c r="BVR26"/>
      <c r="BVS26"/>
      <c r="BVT26"/>
      <c r="BVU26"/>
      <c r="BVV26"/>
      <c r="BVW26"/>
      <c r="BVX26"/>
      <c r="BVY26"/>
      <c r="BVZ26"/>
      <c r="BWA26"/>
      <c r="BWB26"/>
      <c r="BWC26"/>
      <c r="BWD26"/>
      <c r="BWE26"/>
      <c r="BWF26"/>
      <c r="BWG26"/>
      <c r="BWH26"/>
      <c r="BWI26"/>
      <c r="BWJ26"/>
      <c r="BWK26"/>
      <c r="BWL26"/>
      <c r="BWM26"/>
      <c r="BWN26"/>
      <c r="BWO26"/>
      <c r="BWP26"/>
      <c r="BWQ26"/>
      <c r="BWR26"/>
      <c r="BWS26"/>
      <c r="BWT26"/>
      <c r="BWU26"/>
      <c r="BWV26"/>
      <c r="BWW26"/>
      <c r="BWX26"/>
      <c r="BWY26"/>
      <c r="BWZ26"/>
      <c r="BXA26"/>
      <c r="BXB26"/>
      <c r="BXC26"/>
      <c r="BXD26"/>
      <c r="BXE26"/>
      <c r="BXF26"/>
      <c r="BXG26"/>
      <c r="BXH26"/>
      <c r="BXI26"/>
      <c r="BXJ26"/>
      <c r="BXK26"/>
      <c r="BXL26"/>
      <c r="BXM26"/>
      <c r="BXN26"/>
      <c r="BXO26"/>
      <c r="BXP26"/>
      <c r="BXQ26"/>
      <c r="BXR26"/>
      <c r="BXS26"/>
      <c r="BXT26"/>
      <c r="BXU26"/>
      <c r="BXV26"/>
      <c r="BXW26"/>
      <c r="BXX26"/>
      <c r="BXY26"/>
      <c r="BXZ26"/>
      <c r="BYA26"/>
      <c r="BYB26"/>
      <c r="BYC26"/>
      <c r="BYD26"/>
      <c r="BYE26"/>
      <c r="BYF26"/>
      <c r="BYG26"/>
      <c r="BYH26"/>
      <c r="BYI26"/>
      <c r="BYJ26"/>
      <c r="BYK26"/>
      <c r="BYL26"/>
      <c r="BYM26"/>
      <c r="BYN26"/>
      <c r="BYO26"/>
      <c r="BYP26"/>
      <c r="BYQ26"/>
      <c r="BYR26"/>
      <c r="BYS26"/>
      <c r="BYT26"/>
      <c r="BYU26"/>
      <c r="BYV26"/>
      <c r="BYW26"/>
      <c r="BYX26"/>
      <c r="BYY26"/>
      <c r="BYZ26"/>
      <c r="BZA26"/>
      <c r="BZB26"/>
      <c r="BZC26"/>
      <c r="BZD26"/>
      <c r="BZE26"/>
      <c r="BZF26"/>
      <c r="BZG26"/>
      <c r="BZH26"/>
      <c r="BZI26"/>
      <c r="BZJ26"/>
      <c r="BZK26"/>
      <c r="BZL26"/>
      <c r="BZM26"/>
      <c r="BZN26"/>
      <c r="BZO26"/>
      <c r="BZP26"/>
      <c r="BZQ26"/>
      <c r="BZR26"/>
      <c r="BZS26"/>
      <c r="BZT26"/>
      <c r="BZU26"/>
      <c r="BZV26"/>
      <c r="BZW26"/>
      <c r="BZX26"/>
      <c r="BZY26"/>
      <c r="BZZ26"/>
      <c r="CAA26"/>
      <c r="CAB26"/>
      <c r="CAC26"/>
      <c r="CAD26"/>
      <c r="CAE26"/>
      <c r="CAF26"/>
      <c r="CAG26"/>
      <c r="CAH26"/>
      <c r="CAI26"/>
      <c r="CAJ26"/>
      <c r="CAK26"/>
      <c r="CAL26"/>
      <c r="CAM26"/>
      <c r="CAN26"/>
      <c r="CAO26"/>
      <c r="CAP26"/>
      <c r="CAQ26"/>
      <c r="CAR26"/>
      <c r="CAS26"/>
      <c r="CAT26"/>
      <c r="CAU26"/>
      <c r="CAV26"/>
      <c r="CAW26"/>
      <c r="CAX26"/>
      <c r="CAY26"/>
      <c r="CAZ26"/>
      <c r="CBA26"/>
      <c r="CBB26"/>
      <c r="CBC26"/>
      <c r="CBD26"/>
      <c r="CBE26"/>
      <c r="CBF26"/>
      <c r="CBG26"/>
      <c r="CBH26"/>
      <c r="CBI26"/>
      <c r="CBJ26"/>
      <c r="CBK26"/>
      <c r="CBL26"/>
      <c r="CBM26"/>
      <c r="CBN26"/>
      <c r="CBO26"/>
      <c r="CBP26"/>
      <c r="CBQ26"/>
      <c r="CBR26"/>
      <c r="CBS26"/>
      <c r="CBT26"/>
      <c r="CBU26"/>
      <c r="CBV26"/>
      <c r="CBW26"/>
      <c r="CBX26"/>
      <c r="CBY26"/>
      <c r="CBZ26"/>
      <c r="CCA26"/>
      <c r="CCB26"/>
      <c r="CCC26"/>
      <c r="CCD26"/>
      <c r="CCE26"/>
      <c r="CCF26"/>
      <c r="CCG26"/>
      <c r="CCH26"/>
      <c r="CCI26"/>
      <c r="CCJ26"/>
      <c r="CCK26"/>
      <c r="CCL26"/>
      <c r="CCM26"/>
      <c r="CCN26"/>
      <c r="CCO26"/>
      <c r="CCP26"/>
      <c r="CCQ26"/>
      <c r="CCR26"/>
      <c r="CCS26"/>
      <c r="CCT26"/>
      <c r="CCU26"/>
      <c r="CCV26"/>
      <c r="CCW26"/>
      <c r="CCX26"/>
      <c r="CCY26"/>
      <c r="CCZ26"/>
      <c r="CDA26"/>
      <c r="CDB26"/>
      <c r="CDC26"/>
      <c r="CDD26"/>
      <c r="CDE26"/>
      <c r="CDF26"/>
      <c r="CDG26"/>
      <c r="CDH26"/>
      <c r="CDI26"/>
      <c r="CDJ26"/>
      <c r="CDK26"/>
      <c r="CDL26"/>
      <c r="CDM26"/>
      <c r="CDN26"/>
      <c r="CDO26"/>
      <c r="CDP26"/>
      <c r="CDQ26"/>
      <c r="CDR26"/>
      <c r="CDS26"/>
      <c r="CDT26"/>
      <c r="CDU26"/>
      <c r="CDV26"/>
      <c r="CDW26"/>
      <c r="CDX26"/>
      <c r="CDY26"/>
      <c r="CDZ26"/>
      <c r="CEA26"/>
      <c r="CEB26"/>
      <c r="CEC26"/>
      <c r="CED26"/>
      <c r="CEE26"/>
      <c r="CEF26"/>
      <c r="CEG26"/>
      <c r="CEH26"/>
      <c r="CEI26"/>
      <c r="CEJ26"/>
      <c r="CEK26"/>
      <c r="CEL26"/>
      <c r="CEM26"/>
      <c r="CEN26"/>
      <c r="CEO26"/>
      <c r="CEP26"/>
      <c r="CEQ26"/>
      <c r="CER26"/>
      <c r="CES26"/>
      <c r="CET26"/>
      <c r="CEU26"/>
      <c r="CEV26"/>
      <c r="CEW26"/>
      <c r="CEX26"/>
      <c r="CEY26"/>
      <c r="CEZ26"/>
      <c r="CFA26"/>
      <c r="CFB26"/>
      <c r="CFC26"/>
      <c r="CFD26"/>
      <c r="CFE26"/>
      <c r="CFF26"/>
      <c r="CFG26"/>
      <c r="CFH26"/>
      <c r="CFI26"/>
      <c r="CFJ26"/>
      <c r="CFK26"/>
      <c r="CFL26"/>
      <c r="CFM26"/>
      <c r="CFN26"/>
      <c r="CFO26"/>
      <c r="CFP26"/>
      <c r="CFQ26"/>
      <c r="CFR26"/>
      <c r="CFS26"/>
      <c r="CFT26"/>
      <c r="CFU26"/>
      <c r="CFV26"/>
      <c r="CFW26"/>
      <c r="CFX26"/>
      <c r="CFY26"/>
      <c r="CFZ26"/>
      <c r="CGA26"/>
      <c r="CGB26"/>
      <c r="CGC26"/>
      <c r="CGD26"/>
      <c r="CGE26"/>
      <c r="CGF26"/>
      <c r="CGG26"/>
      <c r="CGH26"/>
      <c r="CGI26"/>
      <c r="CGJ26"/>
      <c r="CGK26"/>
      <c r="CGL26"/>
      <c r="CGM26"/>
      <c r="CGN26"/>
      <c r="CGO26"/>
      <c r="CGP26"/>
      <c r="CGQ26"/>
      <c r="CGR26"/>
      <c r="CGS26"/>
      <c r="CGT26"/>
      <c r="CGU26"/>
      <c r="CGV26"/>
      <c r="CGW26"/>
      <c r="CGX26"/>
      <c r="CGY26"/>
      <c r="CGZ26"/>
      <c r="CHA26"/>
      <c r="CHB26"/>
      <c r="CHC26"/>
      <c r="CHD26"/>
      <c r="CHE26"/>
      <c r="CHF26"/>
      <c r="CHG26"/>
      <c r="CHH26"/>
      <c r="CHI26"/>
      <c r="CHJ26"/>
      <c r="CHK26"/>
      <c r="CHL26"/>
      <c r="CHM26"/>
      <c r="CHN26"/>
      <c r="CHO26"/>
      <c r="CHP26"/>
      <c r="CHQ26"/>
      <c r="CHR26"/>
      <c r="CHS26"/>
      <c r="CHT26"/>
      <c r="CHU26"/>
      <c r="CHV26"/>
      <c r="CHW26"/>
      <c r="CHX26"/>
      <c r="CHY26"/>
      <c r="CHZ26"/>
      <c r="CIA26"/>
      <c r="CIB26"/>
      <c r="CIC26"/>
      <c r="CID26"/>
      <c r="CIE26"/>
      <c r="CIF26"/>
      <c r="CIG26"/>
      <c r="CIH26"/>
      <c r="CII26"/>
      <c r="CIJ26"/>
      <c r="CIK26"/>
      <c r="CIL26"/>
      <c r="CIM26"/>
      <c r="CIN26"/>
      <c r="CIO26"/>
      <c r="CIP26"/>
      <c r="CIQ26"/>
      <c r="CIR26"/>
      <c r="CIS26"/>
      <c r="CIT26"/>
      <c r="CIU26"/>
      <c r="CIV26"/>
      <c r="CIW26"/>
      <c r="CIX26"/>
      <c r="CIY26"/>
      <c r="CIZ26"/>
      <c r="CJA26"/>
      <c r="CJB26"/>
      <c r="CJC26"/>
      <c r="CJD26"/>
      <c r="CJE26"/>
      <c r="CJF26"/>
      <c r="CJG26"/>
      <c r="CJH26"/>
      <c r="CJI26"/>
      <c r="CJJ26"/>
      <c r="CJK26"/>
      <c r="CJL26"/>
      <c r="CJM26"/>
      <c r="CJN26"/>
      <c r="CJO26"/>
      <c r="CJP26"/>
      <c r="CJQ26"/>
      <c r="CJR26"/>
      <c r="CJS26"/>
      <c r="CJT26"/>
      <c r="CJU26"/>
      <c r="CJV26"/>
      <c r="CJW26"/>
      <c r="CJX26"/>
      <c r="CJY26"/>
      <c r="CJZ26"/>
      <c r="CKA26"/>
      <c r="CKB26"/>
      <c r="CKC26"/>
      <c r="CKD26"/>
      <c r="CKE26"/>
      <c r="CKF26"/>
      <c r="CKG26"/>
      <c r="CKH26"/>
      <c r="CKI26"/>
      <c r="CKJ26"/>
      <c r="CKK26"/>
      <c r="CKL26"/>
      <c r="CKM26"/>
      <c r="CKN26"/>
      <c r="CKO26"/>
      <c r="CKP26"/>
      <c r="CKQ26"/>
      <c r="CKR26"/>
      <c r="CKS26"/>
      <c r="CKT26"/>
      <c r="CKU26"/>
      <c r="CKV26"/>
      <c r="CKW26"/>
      <c r="CKX26"/>
      <c r="CKY26"/>
      <c r="CKZ26"/>
      <c r="CLA26"/>
      <c r="CLB26"/>
      <c r="CLC26"/>
      <c r="CLD26"/>
      <c r="CLE26"/>
      <c r="CLF26"/>
      <c r="CLG26"/>
      <c r="CLH26"/>
      <c r="CLI26"/>
      <c r="CLJ26"/>
      <c r="CLK26"/>
      <c r="CLL26"/>
      <c r="CLM26"/>
      <c r="CLN26"/>
      <c r="CLO26"/>
      <c r="CLP26"/>
      <c r="CLQ26"/>
      <c r="CLR26"/>
      <c r="CLS26"/>
      <c r="CLT26"/>
      <c r="CLU26"/>
      <c r="CLV26"/>
      <c r="CLW26"/>
      <c r="CLX26"/>
      <c r="CLY26"/>
      <c r="CLZ26"/>
      <c r="CMA26"/>
      <c r="CMB26"/>
      <c r="CMC26"/>
      <c r="CMD26"/>
      <c r="CME26"/>
      <c r="CMF26"/>
      <c r="CMG26"/>
      <c r="CMH26"/>
      <c r="CMI26"/>
      <c r="CMJ26"/>
      <c r="CMK26"/>
      <c r="CML26"/>
      <c r="CMM26"/>
      <c r="CMN26"/>
      <c r="CMO26"/>
      <c r="CMP26"/>
      <c r="CMQ26"/>
      <c r="CMR26"/>
      <c r="CMS26"/>
      <c r="CMT26"/>
      <c r="CMU26"/>
      <c r="CMV26"/>
      <c r="CMW26"/>
      <c r="CMX26"/>
      <c r="CMY26"/>
      <c r="CMZ26"/>
      <c r="CNA26"/>
      <c r="CNB26"/>
      <c r="CNC26"/>
      <c r="CND26"/>
      <c r="CNE26"/>
      <c r="CNF26"/>
      <c r="CNG26"/>
      <c r="CNH26"/>
      <c r="CNI26"/>
      <c r="CNJ26"/>
      <c r="CNK26"/>
      <c r="CNL26"/>
      <c r="CNM26"/>
      <c r="CNN26"/>
      <c r="CNO26"/>
      <c r="CNP26"/>
      <c r="CNQ26"/>
      <c r="CNR26"/>
      <c r="CNS26"/>
      <c r="CNT26"/>
      <c r="CNU26"/>
      <c r="CNV26"/>
      <c r="CNW26"/>
      <c r="CNX26"/>
      <c r="CNY26"/>
      <c r="CNZ26"/>
      <c r="COA26"/>
      <c r="COB26"/>
      <c r="COC26"/>
      <c r="COD26"/>
      <c r="COE26"/>
      <c r="COF26"/>
      <c r="COG26"/>
      <c r="COH26"/>
      <c r="COI26"/>
      <c r="COJ26"/>
      <c r="COK26"/>
      <c r="COL26"/>
      <c r="COM26"/>
      <c r="CON26"/>
      <c r="COO26"/>
      <c r="COP26"/>
      <c r="COQ26"/>
      <c r="COR26"/>
      <c r="COS26"/>
      <c r="COT26"/>
      <c r="COU26"/>
      <c r="COV26"/>
      <c r="COW26"/>
      <c r="COX26"/>
      <c r="COY26"/>
      <c r="COZ26"/>
      <c r="CPA26"/>
      <c r="CPB26"/>
      <c r="CPC26"/>
      <c r="CPD26"/>
      <c r="CPE26"/>
      <c r="CPF26"/>
      <c r="CPG26"/>
      <c r="CPH26"/>
      <c r="CPI26"/>
      <c r="CPJ26"/>
      <c r="CPK26"/>
      <c r="CPL26"/>
      <c r="CPM26"/>
      <c r="CPN26"/>
      <c r="CPO26"/>
      <c r="CPP26"/>
      <c r="CPQ26"/>
      <c r="CPR26"/>
      <c r="CPS26"/>
      <c r="CPT26"/>
      <c r="CPU26"/>
      <c r="CPV26"/>
      <c r="CPW26"/>
      <c r="CPX26"/>
      <c r="CPY26"/>
      <c r="CPZ26"/>
      <c r="CQA26"/>
      <c r="CQB26"/>
      <c r="CQC26"/>
      <c r="CQD26"/>
      <c r="CQE26"/>
      <c r="CQF26"/>
      <c r="CQG26"/>
      <c r="CQH26"/>
      <c r="CQI26"/>
      <c r="CQJ26"/>
      <c r="CQK26"/>
      <c r="CQL26"/>
      <c r="CQM26"/>
      <c r="CQN26"/>
      <c r="CQO26"/>
      <c r="CQP26"/>
      <c r="CQQ26"/>
      <c r="CQR26"/>
      <c r="CQS26"/>
      <c r="CQT26"/>
      <c r="CQU26"/>
      <c r="CQV26"/>
      <c r="CQW26"/>
      <c r="CQX26"/>
      <c r="CQY26"/>
      <c r="CQZ26"/>
      <c r="CRA26"/>
      <c r="CRB26"/>
      <c r="CRC26"/>
      <c r="CRD26"/>
      <c r="CRE26"/>
      <c r="CRF26"/>
      <c r="CRG26"/>
      <c r="CRH26"/>
      <c r="CRI26"/>
      <c r="CRJ26"/>
      <c r="CRK26"/>
      <c r="CRL26"/>
      <c r="CRM26"/>
      <c r="CRN26"/>
      <c r="CRO26"/>
      <c r="CRP26"/>
      <c r="CRQ26"/>
      <c r="CRR26"/>
      <c r="CRS26"/>
      <c r="CRT26"/>
      <c r="CRU26"/>
      <c r="CRV26"/>
      <c r="CRW26"/>
      <c r="CRX26"/>
      <c r="CRY26"/>
      <c r="CRZ26"/>
      <c r="CSA26"/>
      <c r="CSB2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  <c r="CSW26"/>
      <c r="CSX26"/>
      <c r="CSY26"/>
      <c r="CSZ26"/>
      <c r="CTA26"/>
      <c r="CTB26"/>
      <c r="CTC26"/>
      <c r="CTD26"/>
      <c r="CTE26"/>
      <c r="CTF26"/>
      <c r="CTG26"/>
      <c r="CTH26"/>
      <c r="CTI26"/>
      <c r="CTJ26"/>
      <c r="CTK26"/>
      <c r="CTL26"/>
      <c r="CTM26"/>
      <c r="CTN26"/>
      <c r="CTO26"/>
      <c r="CTP26"/>
      <c r="CTQ26"/>
      <c r="CTR26"/>
      <c r="CTS26"/>
      <c r="CTT26"/>
      <c r="CTU26"/>
      <c r="CTV26"/>
      <c r="CTW26"/>
      <c r="CTX26"/>
      <c r="CTY26"/>
      <c r="CTZ26"/>
      <c r="CUA26"/>
      <c r="CUB26"/>
      <c r="CUC26"/>
      <c r="CUD26"/>
      <c r="CUE26"/>
      <c r="CUF26"/>
      <c r="CUG26"/>
      <c r="CUH26"/>
      <c r="CUI26"/>
      <c r="CUJ26"/>
      <c r="CUK26"/>
      <c r="CUL26"/>
      <c r="CUM26"/>
      <c r="CUN26"/>
      <c r="CUO26"/>
      <c r="CUP26"/>
      <c r="CUQ26"/>
      <c r="CUR26"/>
      <c r="CUS26"/>
      <c r="CUT26"/>
      <c r="CUU26"/>
      <c r="CUV26"/>
      <c r="CUW26"/>
      <c r="CUX26"/>
      <c r="CUY26"/>
      <c r="CUZ26"/>
      <c r="CVA26"/>
      <c r="CVB26"/>
      <c r="CVC26"/>
      <c r="CVD26"/>
      <c r="CVE26"/>
      <c r="CVF26"/>
      <c r="CVG26"/>
      <c r="CVH26"/>
      <c r="CVI26"/>
      <c r="CVJ26"/>
      <c r="CVK26"/>
      <c r="CVL26"/>
      <c r="CVM26"/>
      <c r="CVN26"/>
      <c r="CVO26"/>
      <c r="CVP26"/>
      <c r="CVQ26"/>
      <c r="CVR26"/>
      <c r="CVS26"/>
      <c r="CVT26"/>
      <c r="CVU26"/>
      <c r="CVV26"/>
      <c r="CVW26"/>
      <c r="CVX26"/>
      <c r="CVY26"/>
      <c r="CVZ26"/>
      <c r="CWA26"/>
      <c r="CWB26"/>
      <c r="CWC26"/>
      <c r="CWD26"/>
      <c r="CWE26"/>
      <c r="CWF26"/>
      <c r="CWG26"/>
      <c r="CWH26"/>
      <c r="CWI26"/>
      <c r="CWJ26"/>
      <c r="CWK26"/>
      <c r="CWL26"/>
      <c r="CWM26"/>
      <c r="CWN26"/>
      <c r="CWO26"/>
      <c r="CWP26"/>
      <c r="CWQ26"/>
      <c r="CWR26"/>
      <c r="CWS26"/>
      <c r="CWT26"/>
      <c r="CWU26"/>
      <c r="CWV26"/>
      <c r="CWW26"/>
      <c r="CWX26"/>
      <c r="CWY26"/>
      <c r="CWZ26"/>
      <c r="CXA26"/>
      <c r="CXB26"/>
      <c r="CXC26"/>
      <c r="CXD26"/>
      <c r="CXE26"/>
      <c r="CXF26"/>
      <c r="CXG26"/>
      <c r="CXH26"/>
      <c r="CXI26"/>
      <c r="CXJ26"/>
      <c r="CXK26"/>
      <c r="CXL26"/>
      <c r="CXM26"/>
      <c r="CXN26"/>
      <c r="CXO26"/>
      <c r="CXP26"/>
      <c r="CXQ26"/>
      <c r="CXR26"/>
      <c r="CXS26"/>
      <c r="CXT26"/>
      <c r="CXU26"/>
      <c r="CXV26"/>
      <c r="CXW26"/>
      <c r="CXX26"/>
      <c r="CXY26"/>
      <c r="CXZ26"/>
      <c r="CYA26"/>
      <c r="CYB26"/>
      <c r="CYC26"/>
      <c r="CYD26"/>
      <c r="CYE26"/>
      <c r="CYF26"/>
      <c r="CYG26"/>
      <c r="CYH26"/>
      <c r="CYI26"/>
      <c r="CYJ26"/>
      <c r="CYK26"/>
      <c r="CYL26"/>
      <c r="CYM26"/>
      <c r="CYN26"/>
      <c r="CYO26"/>
      <c r="CYP26"/>
      <c r="CYQ26"/>
      <c r="CYR26"/>
      <c r="CYS26"/>
      <c r="CYT26"/>
      <c r="CYU26"/>
      <c r="CYV26"/>
      <c r="CYW26"/>
      <c r="CYX26"/>
      <c r="CYY26"/>
      <c r="CYZ26"/>
      <c r="CZA26"/>
      <c r="CZB26"/>
      <c r="CZC26"/>
      <c r="CZD26"/>
      <c r="CZE26"/>
      <c r="CZF26"/>
      <c r="CZG26"/>
      <c r="CZH26"/>
      <c r="CZI26"/>
      <c r="CZJ26"/>
      <c r="CZK26"/>
      <c r="CZL26"/>
      <c r="CZM26"/>
      <c r="CZN26"/>
      <c r="CZO26"/>
      <c r="CZP26"/>
      <c r="CZQ26"/>
      <c r="CZR26"/>
      <c r="CZS26"/>
      <c r="CZT26"/>
      <c r="CZU26"/>
      <c r="CZV26"/>
      <c r="CZW26"/>
      <c r="CZX26"/>
      <c r="CZY26"/>
      <c r="CZZ26"/>
      <c r="DAA26"/>
      <c r="DAB26"/>
      <c r="DAC26"/>
      <c r="DAD26"/>
      <c r="DAE26"/>
      <c r="DAF26"/>
      <c r="DAG26"/>
      <c r="DAH26"/>
      <c r="DAI26"/>
      <c r="DAJ26"/>
      <c r="DAK26"/>
      <c r="DAL26"/>
      <c r="DAM26"/>
      <c r="DAN26"/>
      <c r="DAO26"/>
      <c r="DAP26"/>
      <c r="DAQ26"/>
      <c r="DAR26"/>
      <c r="DAS26"/>
      <c r="DAT26"/>
      <c r="DAU26"/>
      <c r="DAV26"/>
      <c r="DAW26"/>
      <c r="DAX26"/>
      <c r="DAY26"/>
      <c r="DAZ26"/>
      <c r="DBA26"/>
      <c r="DBB26"/>
      <c r="DBC26"/>
      <c r="DBD26"/>
      <c r="DBE26"/>
      <c r="DBF26"/>
      <c r="DBG26"/>
      <c r="DBH26"/>
      <c r="DBI26"/>
      <c r="DBJ26"/>
      <c r="DBK26"/>
      <c r="DBL26"/>
      <c r="DBM26"/>
      <c r="DBN26"/>
      <c r="DBO26"/>
      <c r="DBP26"/>
      <c r="DBQ26"/>
      <c r="DBR26"/>
      <c r="DBS26"/>
      <c r="DBT26"/>
      <c r="DBU26"/>
      <c r="DBV26"/>
      <c r="DBW26"/>
      <c r="DBX26"/>
      <c r="DBY26"/>
      <c r="DBZ26"/>
      <c r="DCA26"/>
      <c r="DCB26"/>
      <c r="DCC26"/>
      <c r="DCD26"/>
      <c r="DCE26"/>
      <c r="DCF26"/>
      <c r="DCG26"/>
      <c r="DCH26"/>
      <c r="DCI26"/>
      <c r="DCJ26"/>
      <c r="DCK26"/>
      <c r="DCL26"/>
      <c r="DCM26"/>
      <c r="DCN26"/>
      <c r="DCO26"/>
      <c r="DCP26"/>
      <c r="DCQ26"/>
      <c r="DCR26"/>
      <c r="DCS26"/>
      <c r="DCT26"/>
      <c r="DCU26"/>
      <c r="DCV26"/>
      <c r="DCW26"/>
      <c r="DCX26"/>
      <c r="DCY26"/>
      <c r="DCZ26"/>
      <c r="DDA26"/>
      <c r="DDB26"/>
      <c r="DDC26"/>
      <c r="DDD26"/>
      <c r="DDE26"/>
      <c r="DDF26"/>
      <c r="DDG26"/>
      <c r="DDH26"/>
      <c r="DDI26"/>
      <c r="DDJ26"/>
      <c r="DDK26"/>
      <c r="DDL26"/>
      <c r="DDM26"/>
      <c r="DDN26"/>
      <c r="DDO26"/>
      <c r="DDP26"/>
      <c r="DDQ26"/>
      <c r="DDR26"/>
      <c r="DDS26"/>
      <c r="DDT26"/>
      <c r="DDU26"/>
      <c r="DDV26"/>
      <c r="DDW26"/>
      <c r="DDX26"/>
      <c r="DDY26"/>
      <c r="DDZ26"/>
      <c r="DEA26"/>
      <c r="DEB26"/>
      <c r="DEC26"/>
      <c r="DED26"/>
      <c r="DEE26"/>
      <c r="DEF26"/>
      <c r="DEG26"/>
      <c r="DEH26"/>
      <c r="DEI26"/>
      <c r="DEJ26"/>
      <c r="DEK26"/>
      <c r="DEL26"/>
      <c r="DEM26"/>
      <c r="DEN26"/>
      <c r="DEO26"/>
      <c r="DEP26"/>
      <c r="DEQ26"/>
      <c r="DER26"/>
      <c r="DES26"/>
      <c r="DET26"/>
      <c r="DEU26"/>
      <c r="DEV26"/>
      <c r="DEW26"/>
      <c r="DEX26"/>
      <c r="DEY26"/>
      <c r="DEZ26"/>
      <c r="DFA26"/>
      <c r="DFB26"/>
      <c r="DFC26"/>
      <c r="DFD26"/>
      <c r="DFE26"/>
      <c r="DFF26"/>
      <c r="DFG26"/>
      <c r="DFH26"/>
      <c r="DFI26"/>
      <c r="DFJ26"/>
      <c r="DFK26"/>
      <c r="DFL26"/>
      <c r="DFM26"/>
      <c r="DFN26"/>
      <c r="DFO26"/>
      <c r="DFP26"/>
      <c r="DFQ26"/>
      <c r="DFR26"/>
      <c r="DFS26"/>
      <c r="DFT26"/>
      <c r="DFU26"/>
      <c r="DFV26"/>
      <c r="DFW26"/>
      <c r="DFX26"/>
      <c r="DFY26"/>
      <c r="DFZ26"/>
      <c r="DGA26"/>
      <c r="DGB26"/>
      <c r="DGC26"/>
      <c r="DGD26"/>
      <c r="DGE26"/>
      <c r="DGF26"/>
      <c r="DGG26"/>
      <c r="DGH26"/>
      <c r="DGI26"/>
      <c r="DGJ26"/>
      <c r="DGK26"/>
      <c r="DGL26"/>
      <c r="DGM26"/>
      <c r="DGN26"/>
      <c r="DGO26"/>
      <c r="DGP26"/>
      <c r="DGQ26"/>
      <c r="DGR26"/>
      <c r="DGS26"/>
      <c r="DGT26"/>
      <c r="DGU26"/>
      <c r="DGV26"/>
      <c r="DGW26"/>
      <c r="DGX26"/>
      <c r="DGY26"/>
      <c r="DGZ26"/>
      <c r="DHA26"/>
      <c r="DHB26"/>
      <c r="DHC26"/>
      <c r="DHD26"/>
      <c r="DHE26"/>
      <c r="DHF26"/>
      <c r="DHG26"/>
      <c r="DHH26"/>
      <c r="DHI26"/>
      <c r="DHJ26"/>
      <c r="DHK26"/>
      <c r="DHL26"/>
      <c r="DHM26"/>
      <c r="DHN26"/>
      <c r="DHO26"/>
      <c r="DHP26"/>
      <c r="DHQ26"/>
      <c r="DHR26"/>
      <c r="DHS26"/>
      <c r="DHT26"/>
      <c r="DHU26"/>
      <c r="DHV26"/>
      <c r="DHW26"/>
      <c r="DHX26"/>
      <c r="DHY26"/>
      <c r="DHZ26"/>
      <c r="DIA26"/>
      <c r="DIB26"/>
      <c r="DIC26"/>
      <c r="DID26"/>
      <c r="DIE26"/>
      <c r="DIF26"/>
      <c r="DIG26"/>
      <c r="DIH26"/>
      <c r="DII26"/>
      <c r="DIJ26"/>
      <c r="DIK26"/>
      <c r="DIL26"/>
      <c r="DIM26"/>
      <c r="DIN26"/>
      <c r="DIO26"/>
      <c r="DIP26"/>
      <c r="DIQ26"/>
      <c r="DIR26"/>
      <c r="DIS26"/>
      <c r="DIT26"/>
      <c r="DIU26"/>
      <c r="DIV26"/>
      <c r="DIW26"/>
      <c r="DIX26"/>
      <c r="DIY26"/>
      <c r="DIZ26"/>
      <c r="DJA26"/>
      <c r="DJB26"/>
      <c r="DJC26"/>
      <c r="DJD26"/>
      <c r="DJE26"/>
      <c r="DJF26"/>
      <c r="DJG26"/>
      <c r="DJH26"/>
      <c r="DJI26"/>
      <c r="DJJ26"/>
      <c r="DJK26"/>
      <c r="DJL26"/>
      <c r="DJM26"/>
      <c r="DJN26"/>
      <c r="DJO26"/>
      <c r="DJP26"/>
      <c r="DJQ26"/>
      <c r="DJR26"/>
      <c r="DJS26"/>
      <c r="DJT26"/>
      <c r="DJU26"/>
      <c r="DJV26"/>
      <c r="DJW26"/>
      <c r="DJX26"/>
      <c r="DJY26"/>
      <c r="DJZ26"/>
      <c r="DKA26"/>
      <c r="DKB26"/>
      <c r="DKC26"/>
      <c r="DKD26"/>
      <c r="DKE26"/>
      <c r="DKF26"/>
      <c r="DKG26"/>
      <c r="DKH26"/>
      <c r="DKI26"/>
      <c r="DKJ26"/>
      <c r="DKK26"/>
      <c r="DKL26"/>
      <c r="DKM26"/>
      <c r="DKN26"/>
      <c r="DKO26"/>
      <c r="DKP26"/>
      <c r="DKQ26"/>
      <c r="DKR26"/>
      <c r="DKS26"/>
      <c r="DKT26"/>
      <c r="DKU26"/>
      <c r="DKV26"/>
      <c r="DKW26"/>
      <c r="DKX26"/>
      <c r="DKY26"/>
      <c r="DKZ26"/>
      <c r="DLA26"/>
      <c r="DLB26"/>
      <c r="DLC26"/>
      <c r="DLD26"/>
      <c r="DLE26"/>
      <c r="DLF26"/>
      <c r="DLG26"/>
      <c r="DLH26"/>
      <c r="DLI26"/>
      <c r="DLJ26"/>
      <c r="DLK26"/>
      <c r="DLL26"/>
      <c r="DLM26"/>
      <c r="DLN26"/>
      <c r="DLO26"/>
      <c r="DLP26"/>
      <c r="DLQ26"/>
      <c r="DLR26"/>
      <c r="DLS26"/>
      <c r="DLT26"/>
      <c r="DLU26"/>
      <c r="DLV26"/>
      <c r="DLW26"/>
      <c r="DLX26"/>
      <c r="DLY26"/>
      <c r="DLZ26"/>
      <c r="DMA26"/>
      <c r="DMB26"/>
      <c r="DMC26"/>
      <c r="DMD26"/>
      <c r="DME26"/>
      <c r="DMF26"/>
      <c r="DMG26"/>
      <c r="DMH26"/>
      <c r="DMI26"/>
      <c r="DMJ26"/>
      <c r="DMK26"/>
      <c r="DML26"/>
      <c r="DMM26"/>
      <c r="DMN26"/>
      <c r="DMO26"/>
      <c r="DMP26"/>
      <c r="DMQ26"/>
      <c r="DMR26"/>
      <c r="DMS26"/>
      <c r="DMT26"/>
      <c r="DMU26"/>
      <c r="DMV26"/>
      <c r="DMW26"/>
      <c r="DMX26"/>
      <c r="DMY26"/>
      <c r="DMZ26"/>
      <c r="DNA26"/>
      <c r="DNB26"/>
      <c r="DNC26"/>
      <c r="DND26"/>
      <c r="DNE26"/>
      <c r="DNF26"/>
      <c r="DNG26"/>
      <c r="DNH26"/>
      <c r="DNI26"/>
      <c r="DNJ26"/>
      <c r="DNK26"/>
      <c r="DNL26"/>
      <c r="DNM26"/>
      <c r="DNN26"/>
      <c r="DNO26"/>
      <c r="DNP26"/>
      <c r="DNQ26"/>
      <c r="DNR26"/>
      <c r="DNS26"/>
      <c r="DNT26"/>
      <c r="DNU26"/>
      <c r="DNV26"/>
      <c r="DNW26"/>
      <c r="DNX26"/>
      <c r="DNY26"/>
      <c r="DNZ26"/>
      <c r="DOA26"/>
      <c r="DOB26"/>
      <c r="DOC26"/>
      <c r="DOD26"/>
      <c r="DOE26"/>
      <c r="DOF26"/>
      <c r="DOG26"/>
      <c r="DOH26"/>
      <c r="DOI26"/>
      <c r="DOJ26"/>
      <c r="DOK26"/>
      <c r="DOL26"/>
      <c r="DOM26"/>
      <c r="DON26"/>
      <c r="DOO26"/>
      <c r="DOP26"/>
      <c r="DOQ26"/>
      <c r="DOR26"/>
      <c r="DOS26"/>
      <c r="DOT26"/>
      <c r="DOU26"/>
      <c r="DOV26"/>
      <c r="DOW26"/>
      <c r="DOX26"/>
      <c r="DOY26"/>
      <c r="DOZ26"/>
      <c r="DPA26"/>
      <c r="DPB26"/>
      <c r="DPC26"/>
      <c r="DPD26"/>
      <c r="DPE26"/>
      <c r="DPF26"/>
      <c r="DPG26"/>
      <c r="DPH26"/>
      <c r="DPI26"/>
      <c r="DPJ26"/>
      <c r="DPK26"/>
      <c r="DPL26"/>
      <c r="DPM26"/>
      <c r="DPN26"/>
      <c r="DPO26"/>
      <c r="DPP26"/>
      <c r="DPQ26"/>
      <c r="DPR26"/>
      <c r="DPS26"/>
      <c r="DPT26"/>
      <c r="DPU26"/>
      <c r="DPV26"/>
      <c r="DPW26"/>
      <c r="DPX26"/>
      <c r="DPY26"/>
      <c r="DPZ26"/>
      <c r="DQA26"/>
      <c r="DQB26"/>
      <c r="DQC26"/>
      <c r="DQD26"/>
      <c r="DQE26"/>
      <c r="DQF26"/>
      <c r="DQG26"/>
      <c r="DQH26"/>
      <c r="DQI26"/>
      <c r="DQJ26"/>
      <c r="DQK26"/>
      <c r="DQL26"/>
      <c r="DQM26"/>
      <c r="DQN26"/>
      <c r="DQO26"/>
      <c r="DQP26"/>
      <c r="DQQ26"/>
      <c r="DQR26"/>
      <c r="DQS26"/>
      <c r="DQT26"/>
      <c r="DQU26"/>
      <c r="DQV26"/>
      <c r="DQW26"/>
      <c r="DQX26"/>
      <c r="DQY26"/>
      <c r="DQZ26"/>
      <c r="DRA26"/>
      <c r="DRB26"/>
      <c r="DRC26"/>
      <c r="DRD26"/>
      <c r="DRE26"/>
      <c r="DRF26"/>
      <c r="DRG26"/>
      <c r="DRH26"/>
      <c r="DRI26"/>
      <c r="DRJ26"/>
      <c r="DRK26"/>
      <c r="DRL26"/>
      <c r="DRM26"/>
      <c r="DRN26"/>
      <c r="DRO26"/>
      <c r="DRP26"/>
      <c r="DRQ26"/>
      <c r="DRR26"/>
      <c r="DRS26"/>
      <c r="DRT26"/>
      <c r="DRU26"/>
      <c r="DRV26"/>
      <c r="DRW26"/>
      <c r="DRX26"/>
      <c r="DRY26"/>
      <c r="DRZ26"/>
      <c r="DSA26"/>
      <c r="DSB26"/>
      <c r="DSC26"/>
      <c r="DSD26"/>
      <c r="DSE26"/>
      <c r="DSF26"/>
      <c r="DSG26"/>
      <c r="DSH26"/>
      <c r="DSI26"/>
      <c r="DSJ26"/>
      <c r="DSK26"/>
      <c r="DSL26"/>
      <c r="DSM26"/>
      <c r="DSN26"/>
      <c r="DSO26"/>
      <c r="DSP26"/>
      <c r="DSQ26"/>
      <c r="DSR26"/>
      <c r="DSS26"/>
      <c r="DST26"/>
      <c r="DSU26"/>
      <c r="DSV26"/>
      <c r="DSW26"/>
      <c r="DSX26"/>
      <c r="DSY26"/>
      <c r="DSZ26"/>
      <c r="DTA26"/>
      <c r="DTB26"/>
      <c r="DTC26"/>
      <c r="DTD26"/>
      <c r="DTE26"/>
      <c r="DTF26"/>
      <c r="DTG26"/>
      <c r="DTH26"/>
      <c r="DTI26"/>
      <c r="DTJ26"/>
      <c r="DTK26"/>
      <c r="DTL26"/>
      <c r="DTM26"/>
      <c r="DTN26"/>
      <c r="DTO26"/>
      <c r="DTP26"/>
      <c r="DTQ26"/>
      <c r="DTR26"/>
      <c r="DTS26"/>
      <c r="DTT26"/>
      <c r="DTU26"/>
      <c r="DTV26"/>
      <c r="DTW26"/>
      <c r="DTX26"/>
      <c r="DTY26"/>
      <c r="DTZ26"/>
      <c r="DUA26"/>
      <c r="DUB26"/>
      <c r="DUC26"/>
      <c r="DUD26"/>
      <c r="DUE26"/>
      <c r="DUF26"/>
      <c r="DUG26"/>
      <c r="DUH26"/>
      <c r="DUI26"/>
      <c r="DUJ26"/>
      <c r="DUK26"/>
      <c r="DUL26"/>
      <c r="DUM26"/>
      <c r="DUN26"/>
      <c r="DUO26"/>
      <c r="DUP26"/>
      <c r="DUQ26"/>
      <c r="DUR26"/>
      <c r="DUS26"/>
      <c r="DUT26"/>
      <c r="DUU26"/>
      <c r="DUV26"/>
      <c r="DUW26"/>
      <c r="DUX26"/>
      <c r="DUY26"/>
      <c r="DUZ26"/>
      <c r="DVA26"/>
      <c r="DVB26"/>
      <c r="DVC26"/>
      <c r="DVD26"/>
      <c r="DVE26"/>
      <c r="DVF26"/>
      <c r="DVG26"/>
      <c r="DVH26"/>
      <c r="DVI26"/>
      <c r="DVJ26"/>
      <c r="DVK26"/>
      <c r="DVL26"/>
      <c r="DVM26"/>
      <c r="DVN26"/>
      <c r="DVO26"/>
      <c r="DVP26"/>
      <c r="DVQ26"/>
      <c r="DVR26"/>
      <c r="DVS26"/>
      <c r="DVT26"/>
      <c r="DVU26"/>
      <c r="DVV26"/>
      <c r="DVW26"/>
      <c r="DVX26"/>
      <c r="DVY26"/>
      <c r="DVZ26"/>
      <c r="DWA26"/>
      <c r="DWB26"/>
      <c r="DWC26"/>
      <c r="DWD26"/>
      <c r="DWE26"/>
      <c r="DWF26"/>
      <c r="DWG26"/>
      <c r="DWH26"/>
      <c r="DWI26"/>
      <c r="DWJ26"/>
      <c r="DWK26"/>
      <c r="DWL26"/>
      <c r="DWM26"/>
      <c r="DWN26"/>
      <c r="DWO26"/>
      <c r="DWP26"/>
      <c r="DWQ26"/>
      <c r="DWR26"/>
      <c r="DWS26"/>
      <c r="DWT26"/>
      <c r="DWU26"/>
      <c r="DWV26"/>
      <c r="DWW26"/>
      <c r="DWX26"/>
      <c r="DWY26"/>
      <c r="DWZ26"/>
      <c r="DXA26"/>
      <c r="DXB26"/>
      <c r="DXC26"/>
      <c r="DXD26"/>
      <c r="DXE26"/>
      <c r="DXF26"/>
      <c r="DXG26"/>
      <c r="DXH26"/>
      <c r="DXI26"/>
      <c r="DXJ26"/>
      <c r="DXK26"/>
      <c r="DXL26"/>
      <c r="DXM26"/>
      <c r="DXN26"/>
      <c r="DXO26"/>
      <c r="DXP26"/>
      <c r="DXQ26"/>
      <c r="DXR26"/>
      <c r="DXS26"/>
      <c r="DXT26"/>
      <c r="DXU26"/>
      <c r="DXV26"/>
      <c r="DXW26"/>
      <c r="DXX26"/>
      <c r="DXY26"/>
      <c r="DXZ26"/>
      <c r="DYA26"/>
      <c r="DYB26"/>
      <c r="DYC26"/>
      <c r="DYD26"/>
      <c r="DYE26"/>
      <c r="DYF26"/>
      <c r="DYG26"/>
      <c r="DYH26"/>
      <c r="DYI26"/>
      <c r="DYJ26"/>
      <c r="DYK26"/>
      <c r="DYL26"/>
      <c r="DYM26"/>
      <c r="DYN26"/>
      <c r="DYO26"/>
      <c r="DYP26"/>
      <c r="DYQ26"/>
      <c r="DYR26"/>
      <c r="DYS26"/>
      <c r="DYT26"/>
      <c r="DYU26"/>
      <c r="DYV26"/>
      <c r="DYW26"/>
      <c r="DYX26"/>
      <c r="DYY26"/>
      <c r="DYZ26"/>
      <c r="DZA26"/>
      <c r="DZB26"/>
      <c r="DZC26"/>
      <c r="DZD26"/>
      <c r="DZE26"/>
      <c r="DZF26"/>
      <c r="DZG26"/>
      <c r="DZH26"/>
      <c r="DZI26"/>
      <c r="DZJ26"/>
      <c r="DZK26"/>
      <c r="DZL26"/>
      <c r="DZM26"/>
      <c r="DZN26"/>
      <c r="DZO26"/>
      <c r="DZP26"/>
      <c r="DZQ26"/>
      <c r="DZR26"/>
      <c r="DZS26"/>
      <c r="DZT26"/>
      <c r="DZU26"/>
      <c r="DZV26"/>
      <c r="DZW26"/>
      <c r="DZX26"/>
      <c r="DZY26"/>
      <c r="DZZ26"/>
      <c r="EAA26"/>
      <c r="EAB26"/>
      <c r="EAC26"/>
      <c r="EAD26"/>
      <c r="EAE26"/>
      <c r="EAF26"/>
      <c r="EAG26"/>
      <c r="EAH26"/>
      <c r="EAI26"/>
      <c r="EAJ26"/>
      <c r="EAK26"/>
      <c r="EAL26"/>
      <c r="EAM26"/>
      <c r="EAN26"/>
      <c r="EAO26"/>
      <c r="EAP26"/>
      <c r="EAQ26"/>
      <c r="EAR26"/>
      <c r="EAS26"/>
      <c r="EAT26"/>
      <c r="EAU26"/>
      <c r="EAV26"/>
      <c r="EAW26"/>
      <c r="EAX26"/>
      <c r="EAY26"/>
      <c r="EAZ26"/>
      <c r="EBA26"/>
      <c r="EBB26"/>
      <c r="EBC26"/>
      <c r="EBD26"/>
      <c r="EBE26"/>
      <c r="EBF26"/>
      <c r="EBG26"/>
      <c r="EBH26"/>
      <c r="EBI26"/>
      <c r="EBJ26"/>
      <c r="EBK26"/>
      <c r="EBL26"/>
      <c r="EBM26"/>
      <c r="EBN26"/>
      <c r="EBO26"/>
      <c r="EBP26"/>
      <c r="EBQ26"/>
      <c r="EBR26"/>
      <c r="EBS26"/>
      <c r="EBT26"/>
      <c r="EBU26"/>
      <c r="EBV26"/>
      <c r="EBW26"/>
      <c r="EBX26"/>
      <c r="EBY26"/>
      <c r="EBZ26"/>
      <c r="ECA26"/>
      <c r="ECB26"/>
      <c r="ECC26"/>
      <c r="ECD26"/>
      <c r="ECE26"/>
      <c r="ECF26"/>
      <c r="ECG26"/>
      <c r="ECH26"/>
      <c r="ECI26"/>
      <c r="ECJ26"/>
      <c r="ECK26"/>
      <c r="ECL26"/>
      <c r="ECM26"/>
      <c r="ECN26"/>
      <c r="ECO26"/>
      <c r="ECP26"/>
      <c r="ECQ26"/>
      <c r="ECR26"/>
      <c r="ECS26"/>
      <c r="ECT26"/>
      <c r="ECU26"/>
      <c r="ECV26"/>
      <c r="ECW26"/>
      <c r="ECX26"/>
      <c r="ECY26"/>
      <c r="ECZ26"/>
      <c r="EDA26"/>
      <c r="EDB26"/>
      <c r="EDC26"/>
      <c r="EDD26"/>
      <c r="EDE26"/>
      <c r="EDF26"/>
      <c r="EDG26"/>
      <c r="EDH26"/>
      <c r="EDI26"/>
      <c r="EDJ26"/>
      <c r="EDK26"/>
      <c r="EDL26"/>
      <c r="EDM26"/>
      <c r="EDN26"/>
      <c r="EDO26"/>
      <c r="EDP26"/>
      <c r="EDQ26"/>
      <c r="EDR26"/>
      <c r="EDS26"/>
      <c r="EDT26"/>
      <c r="EDU26"/>
      <c r="EDV26"/>
      <c r="EDW26"/>
      <c r="EDX26"/>
      <c r="EDY26"/>
      <c r="EDZ26"/>
      <c r="EEA26"/>
      <c r="EEB26"/>
      <c r="EEC26"/>
      <c r="EED26"/>
      <c r="EEE26"/>
      <c r="EEF26"/>
      <c r="EEG26"/>
      <c r="EEH26"/>
      <c r="EEI26"/>
      <c r="EEJ26"/>
      <c r="EEK26"/>
      <c r="EEL26"/>
      <c r="EEM26"/>
      <c r="EEN26"/>
      <c r="EEO26"/>
      <c r="EEP26"/>
      <c r="EEQ26"/>
      <c r="EER26"/>
      <c r="EES26"/>
      <c r="EET26"/>
      <c r="EEU26"/>
      <c r="EEV26"/>
      <c r="EEW26"/>
      <c r="EEX26"/>
      <c r="EEY26"/>
      <c r="EEZ26"/>
      <c r="EFA26"/>
      <c r="EFB26"/>
      <c r="EFC26"/>
      <c r="EFD26"/>
      <c r="EFE26"/>
      <c r="EFF26"/>
      <c r="EFG26"/>
      <c r="EFH26"/>
      <c r="EFI26"/>
      <c r="EFJ26"/>
      <c r="EFK26"/>
      <c r="EFL26"/>
      <c r="EFM26"/>
      <c r="EFN26"/>
      <c r="EFO26"/>
      <c r="EFP26"/>
      <c r="EFQ26"/>
      <c r="EFR26"/>
      <c r="EFS26"/>
      <c r="EFT26"/>
      <c r="EFU26"/>
      <c r="EFV26"/>
      <c r="EFW26"/>
      <c r="EFX26"/>
      <c r="EFY26"/>
      <c r="EFZ26"/>
      <c r="EGA26"/>
      <c r="EGB26"/>
      <c r="EGC26"/>
      <c r="EGD26"/>
      <c r="EGE26"/>
      <c r="EGF26"/>
      <c r="EGG26"/>
      <c r="EGH26"/>
      <c r="EGI26"/>
      <c r="EGJ26"/>
      <c r="EGK26"/>
      <c r="EGL26"/>
      <c r="EGM26"/>
      <c r="EGN26"/>
      <c r="EGO26"/>
      <c r="EGP26"/>
      <c r="EGQ26"/>
      <c r="EGR26"/>
      <c r="EGS26"/>
      <c r="EGT26"/>
      <c r="EGU26"/>
      <c r="EGV26"/>
      <c r="EGW26"/>
      <c r="EGX26"/>
      <c r="EGY26"/>
      <c r="EGZ26"/>
      <c r="EHA26"/>
      <c r="EHB26"/>
      <c r="EHC26"/>
      <c r="EHD26"/>
      <c r="EHE26"/>
      <c r="EHF26"/>
      <c r="EHG26"/>
      <c r="EHH26"/>
      <c r="EHI26"/>
      <c r="EHJ26"/>
      <c r="EHK26"/>
      <c r="EHL26"/>
      <c r="EHM26"/>
      <c r="EHN26"/>
      <c r="EHO26"/>
      <c r="EHP26"/>
      <c r="EHQ26"/>
      <c r="EHR26"/>
      <c r="EHS26"/>
      <c r="EHT26"/>
      <c r="EHU26"/>
      <c r="EHV26"/>
      <c r="EHW26"/>
      <c r="EHX26"/>
      <c r="EHY26"/>
      <c r="EHZ26"/>
      <c r="EIA26"/>
      <c r="EIB26"/>
      <c r="EIC26"/>
      <c r="EID26"/>
      <c r="EIE26"/>
      <c r="EIF26"/>
      <c r="EIG26"/>
      <c r="EIH26"/>
      <c r="EII26"/>
      <c r="EIJ26"/>
      <c r="EIK26"/>
      <c r="EIL26"/>
      <c r="EIM26"/>
      <c r="EIN26"/>
      <c r="EIO26"/>
      <c r="EIP26"/>
      <c r="EIQ26"/>
      <c r="EIR26"/>
      <c r="EIS26"/>
      <c r="EIT26"/>
      <c r="EIU26"/>
      <c r="EIV26"/>
      <c r="EIW26"/>
      <c r="EIX26"/>
      <c r="EIY26"/>
      <c r="EIZ26"/>
      <c r="EJA26"/>
      <c r="EJB26"/>
      <c r="EJC26"/>
      <c r="EJD26"/>
      <c r="EJE26"/>
      <c r="EJF26"/>
      <c r="EJG26"/>
      <c r="EJH26"/>
      <c r="EJI26"/>
      <c r="EJJ26"/>
      <c r="EJK26"/>
      <c r="EJL26"/>
      <c r="EJM26"/>
      <c r="EJN26"/>
      <c r="EJO26"/>
      <c r="EJP26"/>
      <c r="EJQ26"/>
      <c r="EJR26"/>
      <c r="EJS26"/>
      <c r="EJT26"/>
      <c r="EJU26"/>
      <c r="EJV26"/>
      <c r="EJW26"/>
      <c r="EJX26"/>
      <c r="EJY26"/>
      <c r="EJZ26"/>
      <c r="EKA26"/>
      <c r="EKB26"/>
      <c r="EKC26"/>
      <c r="EKD26"/>
      <c r="EKE26"/>
      <c r="EKF26"/>
      <c r="EKG26"/>
      <c r="EKH26"/>
      <c r="EKI26"/>
      <c r="EKJ26"/>
      <c r="EKK26"/>
      <c r="EKL26"/>
      <c r="EKM26"/>
      <c r="EKN26"/>
      <c r="EKO26"/>
      <c r="EKP26"/>
      <c r="EKQ26"/>
      <c r="EKR26"/>
      <c r="EKS26"/>
      <c r="EKT26"/>
      <c r="EKU26"/>
      <c r="EKV26"/>
      <c r="EKW26"/>
      <c r="EKX26"/>
      <c r="EKY26"/>
      <c r="EKZ26"/>
      <c r="ELA26"/>
      <c r="ELB26"/>
      <c r="ELC26"/>
      <c r="ELD26"/>
      <c r="ELE26"/>
      <c r="ELF26"/>
      <c r="ELG26"/>
      <c r="ELH26"/>
      <c r="ELI26"/>
      <c r="ELJ26"/>
      <c r="ELK26"/>
      <c r="ELL26"/>
      <c r="ELM26"/>
      <c r="ELN26"/>
      <c r="ELO26"/>
      <c r="ELP26"/>
      <c r="ELQ26"/>
      <c r="ELR26"/>
      <c r="ELS26"/>
      <c r="ELT26"/>
      <c r="ELU26"/>
      <c r="ELV26"/>
      <c r="ELW26"/>
      <c r="ELX26"/>
      <c r="ELY26"/>
      <c r="ELZ26"/>
      <c r="EMA26"/>
      <c r="EMB26"/>
      <c r="EMC26"/>
      <c r="EMD26"/>
      <c r="EME26"/>
      <c r="EMF26"/>
      <c r="EMG26"/>
      <c r="EMH26"/>
      <c r="EMI26"/>
      <c r="EMJ26"/>
      <c r="EMK26"/>
      <c r="EML26"/>
      <c r="EMM26"/>
      <c r="EMN26"/>
      <c r="EMO26"/>
      <c r="EMP26"/>
      <c r="EMQ26"/>
      <c r="EMR26"/>
      <c r="EMS26"/>
      <c r="EMT26"/>
      <c r="EMU26"/>
      <c r="EMV26"/>
      <c r="EMW26"/>
      <c r="EMX26"/>
      <c r="EMY26"/>
      <c r="EMZ26"/>
      <c r="ENA26"/>
      <c r="ENB26"/>
      <c r="ENC26"/>
      <c r="END26"/>
      <c r="ENE26"/>
      <c r="ENF26"/>
      <c r="ENG26"/>
      <c r="ENH26"/>
      <c r="ENI26"/>
      <c r="ENJ26"/>
      <c r="ENK26"/>
      <c r="ENL26"/>
      <c r="ENM26"/>
      <c r="ENN26"/>
      <c r="ENO26"/>
      <c r="ENP26"/>
      <c r="ENQ26"/>
      <c r="ENR26"/>
      <c r="ENS26"/>
      <c r="ENT26"/>
      <c r="ENU26"/>
      <c r="ENV26"/>
      <c r="ENW26"/>
      <c r="ENX26"/>
      <c r="ENY26"/>
      <c r="ENZ26"/>
      <c r="EOA26"/>
      <c r="EOB26"/>
      <c r="EOC26"/>
      <c r="EOD26"/>
      <c r="EOE26"/>
      <c r="EOF26"/>
      <c r="EOG26"/>
      <c r="EOH26"/>
      <c r="EOI26"/>
      <c r="EOJ26"/>
      <c r="EOK26"/>
      <c r="EOL26"/>
      <c r="EOM26"/>
      <c r="EON26"/>
      <c r="EOO26"/>
      <c r="EOP26"/>
      <c r="EOQ26"/>
      <c r="EOR26"/>
      <c r="EOS26"/>
      <c r="EOT26"/>
      <c r="EOU26"/>
      <c r="EOV26"/>
      <c r="EOW26"/>
      <c r="EOX26"/>
      <c r="EOY26"/>
      <c r="EOZ26"/>
      <c r="EPA26"/>
      <c r="EPB26"/>
      <c r="EPC26"/>
      <c r="EPD26"/>
      <c r="EPE26"/>
      <c r="EPF26"/>
      <c r="EPG26"/>
      <c r="EPH26"/>
      <c r="EPI26"/>
      <c r="EPJ26"/>
      <c r="EPK26"/>
      <c r="EPL26"/>
      <c r="EPM26"/>
      <c r="EPN26"/>
      <c r="EPO26"/>
      <c r="EPP26"/>
      <c r="EPQ26"/>
      <c r="EPR26"/>
      <c r="EPS26"/>
      <c r="EPT26"/>
      <c r="EPU26"/>
      <c r="EPV26"/>
      <c r="EPW26"/>
      <c r="EPX26"/>
      <c r="EPY26"/>
      <c r="EPZ26"/>
      <c r="EQA26"/>
      <c r="EQB26"/>
      <c r="EQC26"/>
      <c r="EQD26"/>
      <c r="EQE26"/>
      <c r="EQF26"/>
      <c r="EQG26"/>
      <c r="EQH26"/>
      <c r="EQI26"/>
      <c r="EQJ26"/>
      <c r="EQK26"/>
      <c r="EQL26"/>
      <c r="EQM26"/>
      <c r="EQN26"/>
      <c r="EQO26"/>
      <c r="EQP26"/>
      <c r="EQQ26"/>
      <c r="EQR26"/>
      <c r="EQS26"/>
      <c r="EQT26"/>
      <c r="EQU26"/>
      <c r="EQV26"/>
      <c r="EQW26"/>
      <c r="EQX26"/>
      <c r="EQY26"/>
      <c r="EQZ26"/>
      <c r="ERA26"/>
      <c r="ERB26"/>
      <c r="ERC26"/>
      <c r="ERD26"/>
      <c r="ERE26"/>
      <c r="ERF26"/>
      <c r="ERG26"/>
      <c r="ERH26"/>
      <c r="ERI26"/>
      <c r="ERJ26"/>
      <c r="ERK26"/>
      <c r="ERL26"/>
      <c r="ERM26"/>
      <c r="ERN26"/>
      <c r="ERO26"/>
      <c r="ERP26"/>
      <c r="ERQ26"/>
      <c r="ERR26"/>
      <c r="ERS26"/>
      <c r="ERT26"/>
      <c r="ERU26"/>
      <c r="ERV26"/>
      <c r="ERW26"/>
      <c r="ERX26"/>
      <c r="ERY26"/>
      <c r="ERZ26"/>
      <c r="ESA26"/>
      <c r="ESB26"/>
      <c r="ESC26"/>
      <c r="ESD26"/>
      <c r="ESE26"/>
      <c r="ESF26"/>
      <c r="ESG26"/>
      <c r="ESH26"/>
      <c r="ESI26"/>
      <c r="ESJ26"/>
      <c r="ESK26"/>
      <c r="ESL26"/>
      <c r="ESM26"/>
      <c r="ESN26"/>
      <c r="ESO26"/>
      <c r="ESP26"/>
      <c r="ESQ26"/>
      <c r="ESR26"/>
      <c r="ESS26"/>
      <c r="EST26"/>
      <c r="ESU26"/>
      <c r="ESV26"/>
      <c r="ESW26"/>
      <c r="ESX26"/>
      <c r="ESY26"/>
      <c r="ESZ26"/>
      <c r="ETA26"/>
      <c r="ETB26"/>
      <c r="ETC26"/>
      <c r="ETD26"/>
      <c r="ETE26"/>
      <c r="ETF26"/>
      <c r="ETG26"/>
      <c r="ETH26"/>
      <c r="ETI26"/>
      <c r="ETJ26"/>
      <c r="ETK26"/>
      <c r="ETL26"/>
      <c r="ETM26"/>
      <c r="ETN26"/>
      <c r="ETO26"/>
      <c r="ETP26"/>
      <c r="ETQ26"/>
      <c r="ETR26"/>
      <c r="ETS26"/>
      <c r="ETT26"/>
      <c r="ETU26"/>
      <c r="ETV26"/>
      <c r="ETW26"/>
      <c r="ETX26"/>
      <c r="ETY26"/>
      <c r="ETZ26"/>
      <c r="EUA26"/>
      <c r="EUB26"/>
      <c r="EUC26"/>
      <c r="EUD26"/>
      <c r="EUE26"/>
      <c r="EUF26"/>
      <c r="EUG26"/>
      <c r="EUH26"/>
      <c r="EUI26"/>
      <c r="EUJ26"/>
      <c r="EUK26"/>
      <c r="EUL26"/>
      <c r="EUM26"/>
      <c r="EUN26"/>
      <c r="EUO26"/>
      <c r="EUP26"/>
      <c r="EUQ26"/>
      <c r="EUR26"/>
      <c r="EUS26"/>
      <c r="EUT26"/>
      <c r="EUU26"/>
      <c r="EUV26"/>
      <c r="EUW26"/>
      <c r="EUX26"/>
      <c r="EUY26"/>
      <c r="EUZ26"/>
      <c r="EVA26"/>
      <c r="EVB26"/>
      <c r="EVC26"/>
      <c r="EVD26"/>
      <c r="EVE26"/>
      <c r="EVF26"/>
      <c r="EVG26"/>
      <c r="EVH26"/>
      <c r="EVI26"/>
      <c r="EVJ26"/>
      <c r="EVK26"/>
      <c r="EVL26"/>
      <c r="EVM26"/>
      <c r="EVN26"/>
      <c r="EVO26"/>
      <c r="EVP26"/>
      <c r="EVQ26"/>
      <c r="EVR26"/>
      <c r="EVS26"/>
      <c r="EVT26"/>
      <c r="EVU26"/>
      <c r="EVV26"/>
      <c r="EVW26"/>
      <c r="EVX26"/>
      <c r="EVY26"/>
      <c r="EVZ26"/>
      <c r="EWA26"/>
      <c r="EWB26"/>
      <c r="EWC26"/>
      <c r="EWD26"/>
      <c r="EWE26"/>
      <c r="EWF26"/>
      <c r="EWG26"/>
      <c r="EWH26"/>
      <c r="EWI26"/>
      <c r="EWJ26"/>
      <c r="EWK26"/>
      <c r="EWL26"/>
      <c r="EWM26"/>
      <c r="EWN26"/>
      <c r="EWO26"/>
      <c r="EWP26"/>
      <c r="EWQ26"/>
      <c r="EWR26"/>
      <c r="EWS26"/>
      <c r="EWT26"/>
      <c r="EWU26"/>
      <c r="EWV26"/>
      <c r="EWW26"/>
      <c r="EWX26"/>
      <c r="EWY26"/>
      <c r="EWZ26"/>
      <c r="EXA26"/>
      <c r="EXB26"/>
      <c r="EXC26"/>
      <c r="EXD26"/>
      <c r="EXE26"/>
      <c r="EXF26"/>
      <c r="EXG26"/>
      <c r="EXH26"/>
      <c r="EXI26"/>
      <c r="EXJ26"/>
      <c r="EXK26"/>
      <c r="EXL26"/>
      <c r="EXM26"/>
      <c r="EXN26"/>
      <c r="EXO26"/>
      <c r="EXP26"/>
      <c r="EXQ26"/>
      <c r="EXR26"/>
      <c r="EXS26"/>
      <c r="EXT26"/>
      <c r="EXU26"/>
      <c r="EXV26"/>
      <c r="EXW26"/>
      <c r="EXX26"/>
      <c r="EXY26"/>
      <c r="EXZ26"/>
      <c r="EYA26"/>
      <c r="EYB26"/>
      <c r="EYC26"/>
      <c r="EYD26"/>
      <c r="EYE26"/>
      <c r="EYF26"/>
      <c r="EYG26"/>
      <c r="EYH26"/>
      <c r="EYI26"/>
      <c r="EYJ26"/>
      <c r="EYK26"/>
      <c r="EYL26"/>
      <c r="EYM26"/>
      <c r="EYN26"/>
      <c r="EYO26"/>
      <c r="EYP26"/>
      <c r="EYQ26"/>
      <c r="EYR26"/>
      <c r="EYS26"/>
      <c r="EYT26"/>
      <c r="EYU26"/>
      <c r="EYV26"/>
      <c r="EYW26"/>
      <c r="EYX26"/>
      <c r="EYY26"/>
      <c r="EYZ26"/>
      <c r="EZA26"/>
      <c r="EZB26"/>
      <c r="EZC26"/>
      <c r="EZD26"/>
      <c r="EZE26"/>
      <c r="EZF26"/>
      <c r="EZG26"/>
      <c r="EZH26"/>
      <c r="EZI26"/>
      <c r="EZJ26"/>
      <c r="EZK26"/>
      <c r="EZL26"/>
      <c r="EZM26"/>
      <c r="EZN26"/>
      <c r="EZO26"/>
      <c r="EZP26"/>
      <c r="EZQ26"/>
      <c r="EZR26"/>
      <c r="EZS26"/>
      <c r="EZT26"/>
      <c r="EZU26"/>
      <c r="EZV26"/>
      <c r="EZW26"/>
      <c r="EZX26"/>
      <c r="EZY26"/>
      <c r="EZZ26"/>
      <c r="FAA26"/>
      <c r="FAB26"/>
      <c r="FAC26"/>
      <c r="FAD26"/>
      <c r="FAE26"/>
      <c r="FAF26"/>
      <c r="FAG26"/>
      <c r="FAH26"/>
      <c r="FAI26"/>
      <c r="FAJ26"/>
      <c r="FAK26"/>
      <c r="FAL26"/>
      <c r="FAM26"/>
      <c r="FAN26"/>
      <c r="FAO26"/>
      <c r="FAP26"/>
      <c r="FAQ26"/>
      <c r="FAR26"/>
      <c r="FAS26"/>
      <c r="FAT26"/>
      <c r="FAU26"/>
      <c r="FAV26"/>
      <c r="FAW26"/>
      <c r="FAX26"/>
      <c r="FAY26"/>
      <c r="FAZ26"/>
      <c r="FBA26"/>
      <c r="FBB26"/>
      <c r="FBC26"/>
      <c r="FBD26"/>
      <c r="FBE26"/>
      <c r="FBF26"/>
      <c r="FBG26"/>
      <c r="FBH26"/>
      <c r="FBI26"/>
      <c r="FBJ26"/>
      <c r="FBK26"/>
      <c r="FBL26"/>
      <c r="FBM26"/>
      <c r="FBN26"/>
      <c r="FBO26"/>
      <c r="FBP26"/>
      <c r="FBQ26"/>
      <c r="FBR26"/>
      <c r="FBS26"/>
      <c r="FBT26"/>
      <c r="FBU26"/>
      <c r="FBV26"/>
      <c r="FBW26"/>
      <c r="FBX26"/>
      <c r="FBY26"/>
      <c r="FBZ26"/>
      <c r="FCA26"/>
      <c r="FCB26"/>
      <c r="FCC26"/>
      <c r="FCD26"/>
      <c r="FCE26"/>
      <c r="FCF26"/>
      <c r="FCG26"/>
      <c r="FCH26"/>
      <c r="FCI26"/>
      <c r="FCJ26"/>
      <c r="FCK26"/>
      <c r="FCL26"/>
      <c r="FCM26"/>
      <c r="FCN26"/>
      <c r="FCO26"/>
      <c r="FCP26"/>
      <c r="FCQ26"/>
      <c r="FCR26"/>
      <c r="FCS26"/>
      <c r="FCT26"/>
      <c r="FCU26"/>
      <c r="FCV26"/>
      <c r="FCW26"/>
      <c r="FCX26"/>
      <c r="FCY26"/>
      <c r="FCZ26"/>
      <c r="FDA26"/>
      <c r="FDB26"/>
      <c r="FDC26"/>
      <c r="FDD26"/>
      <c r="FDE26"/>
      <c r="FDF26"/>
      <c r="FDG26"/>
      <c r="FDH26"/>
      <c r="FDI26"/>
      <c r="FDJ26"/>
      <c r="FDK26"/>
      <c r="FDL26"/>
      <c r="FDM26"/>
      <c r="FDN26"/>
      <c r="FDO26"/>
      <c r="FDP26"/>
      <c r="FDQ26"/>
      <c r="FDR26"/>
      <c r="FDS26"/>
      <c r="FDT26"/>
      <c r="FDU26"/>
      <c r="FDV26"/>
      <c r="FDW26"/>
      <c r="FDX26"/>
      <c r="FDY26"/>
      <c r="FDZ26"/>
      <c r="FEA26"/>
      <c r="FEB26"/>
      <c r="FEC26"/>
      <c r="FED26"/>
      <c r="FEE26"/>
      <c r="FEF26"/>
      <c r="FEG26"/>
      <c r="FEH26"/>
      <c r="FEI26"/>
      <c r="FEJ26"/>
      <c r="FEK26"/>
      <c r="FEL26"/>
      <c r="FEM26"/>
      <c r="FEN26"/>
      <c r="FEO26"/>
      <c r="FEP26"/>
      <c r="FEQ26"/>
      <c r="FER26"/>
      <c r="FES26"/>
      <c r="FET26"/>
      <c r="FEU26"/>
      <c r="FEV26"/>
      <c r="FEW26"/>
      <c r="FEX26"/>
      <c r="FEY26"/>
      <c r="FEZ26"/>
      <c r="FFA26"/>
      <c r="FFB26"/>
      <c r="FFC26"/>
      <c r="FFD26"/>
      <c r="FFE26"/>
      <c r="FFF26"/>
      <c r="FFG26"/>
      <c r="FFH26"/>
      <c r="FFI26"/>
      <c r="FFJ26"/>
      <c r="FFK26"/>
      <c r="FFL26"/>
      <c r="FFM26"/>
      <c r="FFN26"/>
      <c r="FFO26"/>
      <c r="FFP26"/>
      <c r="FFQ26"/>
      <c r="FFR26"/>
      <c r="FFS26"/>
      <c r="FFT26"/>
      <c r="FFU26"/>
      <c r="FFV26"/>
      <c r="FFW26"/>
      <c r="FFX26"/>
      <c r="FFY26"/>
      <c r="FFZ26"/>
      <c r="FGA26"/>
      <c r="FGB26"/>
      <c r="FGC26"/>
      <c r="FGD26"/>
      <c r="FGE26"/>
      <c r="FGF26"/>
      <c r="FGG26"/>
      <c r="FGH26"/>
      <c r="FGI26"/>
      <c r="FGJ26"/>
      <c r="FGK26"/>
      <c r="FGL26"/>
      <c r="FGM26"/>
      <c r="FGN26"/>
      <c r="FGO26"/>
      <c r="FGP26"/>
      <c r="FGQ26"/>
      <c r="FGR26"/>
      <c r="FGS26"/>
      <c r="FGT26"/>
      <c r="FGU26"/>
      <c r="FGV26"/>
      <c r="FGW26"/>
      <c r="FGX26"/>
      <c r="FGY26"/>
      <c r="FGZ26"/>
      <c r="FHA26"/>
      <c r="FHB26"/>
      <c r="FHC26"/>
      <c r="FHD26"/>
      <c r="FHE26"/>
      <c r="FHF26"/>
      <c r="FHG26"/>
      <c r="FHH26"/>
      <c r="FHI26"/>
      <c r="FHJ26"/>
      <c r="FHK26"/>
      <c r="FHL26"/>
      <c r="FHM26"/>
      <c r="FHN26"/>
      <c r="FHO26"/>
      <c r="FHP26"/>
      <c r="FHQ26"/>
      <c r="FHR26"/>
      <c r="FHS26"/>
      <c r="FHT26"/>
      <c r="FHU26"/>
      <c r="FHV26"/>
      <c r="FHW26"/>
      <c r="FHX26"/>
      <c r="FHY26"/>
      <c r="FHZ26"/>
      <c r="FIA26"/>
      <c r="FIB26"/>
      <c r="FIC26"/>
      <c r="FID26"/>
      <c r="FIE26"/>
      <c r="FIF26"/>
      <c r="FIG26"/>
      <c r="FIH26"/>
      <c r="FII26"/>
      <c r="FIJ26"/>
      <c r="FIK26"/>
      <c r="FIL26"/>
      <c r="FIM26"/>
      <c r="FIN26"/>
      <c r="FIO26"/>
      <c r="FIP26"/>
      <c r="FIQ26"/>
      <c r="FIR26"/>
      <c r="FIS26"/>
      <c r="FIT26"/>
      <c r="FIU26"/>
      <c r="FIV26"/>
      <c r="FIW26"/>
      <c r="FIX26"/>
      <c r="FIY26"/>
      <c r="FIZ26"/>
      <c r="FJA26"/>
      <c r="FJB26"/>
      <c r="FJC26"/>
      <c r="FJD26"/>
      <c r="FJE26"/>
      <c r="FJF26"/>
      <c r="FJG26"/>
      <c r="FJH26"/>
      <c r="FJI26"/>
      <c r="FJJ26"/>
      <c r="FJK26"/>
      <c r="FJL26"/>
      <c r="FJM26"/>
      <c r="FJN26"/>
      <c r="FJO26"/>
      <c r="FJP26"/>
      <c r="FJQ26"/>
      <c r="FJR26"/>
      <c r="FJS26"/>
      <c r="FJT26"/>
      <c r="FJU26"/>
      <c r="FJV26"/>
      <c r="FJW26"/>
      <c r="FJX26"/>
      <c r="FJY26"/>
      <c r="FJZ26"/>
      <c r="FKA26"/>
      <c r="FKB26"/>
      <c r="FKC26"/>
      <c r="FKD26"/>
      <c r="FKE26"/>
      <c r="FKF26"/>
      <c r="FKG26"/>
      <c r="FKH26"/>
      <c r="FKI26"/>
      <c r="FKJ26"/>
      <c r="FKK26"/>
      <c r="FKL26"/>
      <c r="FKM26"/>
      <c r="FKN26"/>
      <c r="FKO26"/>
      <c r="FKP26"/>
      <c r="FKQ26"/>
      <c r="FKR26"/>
      <c r="FKS26"/>
      <c r="FKT26"/>
      <c r="FKU26"/>
      <c r="FKV26"/>
      <c r="FKW26"/>
      <c r="FKX26"/>
      <c r="FKY26"/>
      <c r="FKZ26"/>
      <c r="FLA26"/>
      <c r="FLB26"/>
      <c r="FLC26"/>
      <c r="FLD26"/>
      <c r="FLE26"/>
      <c r="FLF26"/>
      <c r="FLG26"/>
      <c r="FLH26"/>
      <c r="FLI26"/>
      <c r="FLJ26"/>
      <c r="FLK26"/>
      <c r="FLL26"/>
      <c r="FLM26"/>
      <c r="FLN26"/>
      <c r="FLO26"/>
      <c r="FLP26"/>
      <c r="FLQ26"/>
      <c r="FLR26"/>
      <c r="FLS26"/>
      <c r="FLT26"/>
      <c r="FLU26"/>
      <c r="FLV26"/>
      <c r="FLW26"/>
      <c r="FLX26"/>
      <c r="FLY26"/>
      <c r="FLZ26"/>
      <c r="FMA26"/>
      <c r="FMB26"/>
      <c r="FMC26"/>
      <c r="FMD26"/>
      <c r="FME26"/>
      <c r="FMF26"/>
      <c r="FMG26"/>
      <c r="FMH26"/>
      <c r="FMI26"/>
      <c r="FMJ26"/>
      <c r="FMK26"/>
      <c r="FML26"/>
      <c r="FMM26"/>
      <c r="FMN26"/>
      <c r="FMO26"/>
      <c r="FMP26"/>
      <c r="FMQ26"/>
      <c r="FMR26"/>
      <c r="FMS26"/>
      <c r="FMT26"/>
      <c r="FMU26"/>
      <c r="FMV26"/>
      <c r="FMW26"/>
      <c r="FMX26"/>
      <c r="FMY26"/>
      <c r="FMZ26"/>
      <c r="FNA26"/>
      <c r="FNB26"/>
      <c r="FNC26"/>
      <c r="FND26"/>
      <c r="FNE26"/>
      <c r="FNF26"/>
      <c r="FNG26"/>
      <c r="FNH26"/>
      <c r="FNI26"/>
      <c r="FNJ26"/>
      <c r="FNK26"/>
      <c r="FNL26"/>
      <c r="FNM26"/>
      <c r="FNN26"/>
      <c r="FNO26"/>
      <c r="FNP26"/>
      <c r="FNQ26"/>
      <c r="FNR26"/>
      <c r="FNS26"/>
      <c r="FNT26"/>
      <c r="FNU26"/>
      <c r="FNV26"/>
      <c r="FNW26"/>
      <c r="FNX26"/>
      <c r="FNY26"/>
      <c r="FNZ26"/>
      <c r="FOA26"/>
      <c r="FOB26"/>
      <c r="FOC26"/>
      <c r="FOD26"/>
      <c r="FOE26"/>
      <c r="FOF26"/>
      <c r="FOG26"/>
      <c r="FOH26"/>
      <c r="FOI26"/>
      <c r="FOJ26"/>
      <c r="FOK26"/>
      <c r="FOL26"/>
      <c r="FOM26"/>
      <c r="FON26"/>
      <c r="FOO26"/>
      <c r="FOP26"/>
      <c r="FOQ26"/>
      <c r="FOR26"/>
      <c r="FOS26"/>
      <c r="FOT26"/>
      <c r="FOU26"/>
      <c r="FOV26"/>
      <c r="FOW26"/>
      <c r="FOX26"/>
      <c r="FOY26"/>
      <c r="FOZ26"/>
      <c r="FPA26"/>
      <c r="FPB26"/>
      <c r="FPC26"/>
      <c r="FPD26"/>
      <c r="FPE26"/>
      <c r="FPF26"/>
      <c r="FPG26"/>
      <c r="FPH26"/>
      <c r="FPI26"/>
      <c r="FPJ26"/>
      <c r="FPK26"/>
      <c r="FPL26"/>
      <c r="FPM26"/>
      <c r="FPN26"/>
      <c r="FPO26"/>
      <c r="FPP26"/>
      <c r="FPQ26"/>
      <c r="FPR26"/>
      <c r="FPS26"/>
      <c r="FPT26"/>
      <c r="FPU26"/>
      <c r="FPV26"/>
      <c r="FPW26"/>
      <c r="FPX26"/>
      <c r="FPY26"/>
      <c r="FPZ26"/>
      <c r="FQA26"/>
      <c r="FQB26"/>
      <c r="FQC26"/>
      <c r="FQD26"/>
      <c r="FQE26"/>
      <c r="FQF26"/>
      <c r="FQG26"/>
      <c r="FQH26"/>
      <c r="FQI26"/>
      <c r="FQJ26"/>
      <c r="FQK26"/>
      <c r="FQL26"/>
      <c r="FQM26"/>
      <c r="FQN26"/>
      <c r="FQO26"/>
      <c r="FQP26"/>
      <c r="FQQ26"/>
      <c r="FQR26"/>
      <c r="FQS26"/>
      <c r="FQT26"/>
      <c r="FQU26"/>
      <c r="FQV26"/>
      <c r="FQW26"/>
      <c r="FQX26"/>
      <c r="FQY26"/>
      <c r="FQZ26"/>
      <c r="FRA26"/>
      <c r="FRB26"/>
      <c r="FRC26"/>
      <c r="FRD26"/>
      <c r="FRE26"/>
      <c r="FRF26"/>
      <c r="FRG26"/>
      <c r="FRH26"/>
      <c r="FRI26"/>
      <c r="FRJ26"/>
      <c r="FRK26"/>
      <c r="FRL26"/>
      <c r="FRM26"/>
      <c r="FRN26"/>
      <c r="FRO26"/>
      <c r="FRP26"/>
      <c r="FRQ26"/>
      <c r="FRR26"/>
      <c r="FRS26"/>
      <c r="FRT26"/>
      <c r="FRU26"/>
      <c r="FRV26"/>
      <c r="FRW26"/>
      <c r="FRX26"/>
      <c r="FRY26"/>
      <c r="FRZ26"/>
      <c r="FSA26"/>
      <c r="FSB26"/>
      <c r="FSC26"/>
      <c r="FSD26"/>
      <c r="FSE26"/>
      <c r="FSF26"/>
      <c r="FSG26"/>
      <c r="FSH26"/>
      <c r="FSI26"/>
      <c r="FSJ26"/>
      <c r="FSK26"/>
      <c r="FSL26"/>
      <c r="FSM26"/>
      <c r="FSN26"/>
      <c r="FSO26"/>
      <c r="FSP26"/>
      <c r="FSQ26"/>
      <c r="FSR26"/>
      <c r="FSS26"/>
      <c r="FST26"/>
      <c r="FSU26"/>
      <c r="FSV26"/>
      <c r="FSW26"/>
      <c r="FSX26"/>
      <c r="FSY26"/>
      <c r="FSZ26"/>
      <c r="FTA26"/>
      <c r="FTB26"/>
      <c r="FTC26"/>
      <c r="FTD26"/>
      <c r="FTE26"/>
      <c r="FTF26"/>
      <c r="FTG26"/>
      <c r="FTH26"/>
      <c r="FTI26"/>
      <c r="FTJ26"/>
      <c r="FTK26"/>
      <c r="FTL26"/>
      <c r="FTM26"/>
      <c r="FTN26"/>
      <c r="FTO26"/>
      <c r="FTP26"/>
      <c r="FTQ26"/>
      <c r="FTR26"/>
      <c r="FTS26"/>
      <c r="FTT26"/>
      <c r="FTU26"/>
      <c r="FTV26"/>
      <c r="FTW26"/>
      <c r="FTX26"/>
      <c r="FTY26"/>
      <c r="FTZ26"/>
      <c r="FUA26"/>
      <c r="FUB26"/>
      <c r="FUC26"/>
      <c r="FUD26"/>
      <c r="FUE26"/>
      <c r="FUF26"/>
      <c r="FUG26"/>
      <c r="FUH26"/>
      <c r="FUI26"/>
      <c r="FUJ26"/>
      <c r="FUK26"/>
      <c r="FUL26"/>
      <c r="FUM26"/>
      <c r="FUN26"/>
      <c r="FUO26"/>
      <c r="FUP26"/>
      <c r="FUQ26"/>
      <c r="FUR26"/>
      <c r="FUS26"/>
      <c r="FUT26"/>
      <c r="FUU26"/>
      <c r="FUV26"/>
      <c r="FUW26"/>
      <c r="FUX26"/>
      <c r="FUY26"/>
      <c r="FUZ26"/>
      <c r="FVA26"/>
      <c r="FVB26"/>
      <c r="FVC26"/>
      <c r="FVD26"/>
      <c r="FVE26"/>
      <c r="FVF26"/>
      <c r="FVG26"/>
      <c r="FVH26"/>
      <c r="FVI26"/>
      <c r="FVJ26"/>
      <c r="FVK26"/>
      <c r="FVL26"/>
      <c r="FVM26"/>
      <c r="FVN26"/>
      <c r="FVO26"/>
      <c r="FVP26"/>
      <c r="FVQ26"/>
      <c r="FVR26"/>
      <c r="FVS26"/>
      <c r="FVT26"/>
      <c r="FVU26"/>
      <c r="FVV26"/>
      <c r="FVW26"/>
      <c r="FVX26"/>
      <c r="FVY26"/>
      <c r="FVZ26"/>
      <c r="FWA26"/>
      <c r="FWB26"/>
      <c r="FWC26"/>
      <c r="FWD26"/>
      <c r="FWE26"/>
      <c r="FWF26"/>
      <c r="FWG26"/>
      <c r="FWH26"/>
      <c r="FWI26"/>
      <c r="FWJ26"/>
      <c r="FWK26"/>
      <c r="FWL26"/>
      <c r="FWM26"/>
      <c r="FWN26"/>
      <c r="FWO26"/>
      <c r="FWP26"/>
      <c r="FWQ26"/>
      <c r="FWR26"/>
      <c r="FWS26"/>
      <c r="FWT26"/>
      <c r="FWU26"/>
      <c r="FWV26"/>
      <c r="FWW26"/>
      <c r="FWX26"/>
      <c r="FWY26"/>
      <c r="FWZ26"/>
      <c r="FXA26"/>
      <c r="FXB26"/>
      <c r="FXC26"/>
      <c r="FXD26"/>
      <c r="FXE26"/>
      <c r="FXF26"/>
      <c r="FXG26"/>
      <c r="FXH26"/>
      <c r="FXI26"/>
      <c r="FXJ26"/>
      <c r="FXK26"/>
      <c r="FXL26"/>
      <c r="FXM26"/>
      <c r="FXN26"/>
      <c r="FXO26"/>
      <c r="FXP26"/>
      <c r="FXQ26"/>
      <c r="FXR26"/>
      <c r="FXS26"/>
      <c r="FXT26"/>
      <c r="FXU26"/>
      <c r="FXV26"/>
      <c r="FXW26"/>
      <c r="FXX26"/>
      <c r="FXY26"/>
      <c r="FXZ26"/>
      <c r="FYA26"/>
      <c r="FYB26"/>
      <c r="FYC26"/>
      <c r="FYD26"/>
      <c r="FYE26"/>
      <c r="FYF26"/>
      <c r="FYG26"/>
      <c r="FYH26"/>
      <c r="FYI26"/>
      <c r="FYJ26"/>
      <c r="FYK26"/>
      <c r="FYL26"/>
      <c r="FYM26"/>
      <c r="FYN26"/>
      <c r="FYO26"/>
      <c r="FYP26"/>
      <c r="FYQ26"/>
      <c r="FYR26"/>
      <c r="FYS26"/>
      <c r="FYT26"/>
      <c r="FYU26"/>
      <c r="FYV26"/>
      <c r="FYW26"/>
      <c r="FYX26"/>
      <c r="FYY26"/>
      <c r="FYZ26"/>
      <c r="FZA26"/>
      <c r="FZB26"/>
      <c r="FZC26"/>
      <c r="FZD26"/>
      <c r="FZE26"/>
      <c r="FZF26"/>
      <c r="FZG26"/>
      <c r="FZH26"/>
      <c r="FZI26"/>
      <c r="FZJ26"/>
      <c r="FZK26"/>
      <c r="FZL26"/>
      <c r="FZM26"/>
      <c r="FZN26"/>
      <c r="FZO26"/>
      <c r="FZP26"/>
      <c r="FZQ26"/>
      <c r="FZR26"/>
      <c r="FZS26"/>
      <c r="FZT26"/>
      <c r="FZU26"/>
      <c r="FZV26"/>
      <c r="FZW26"/>
      <c r="FZX26"/>
      <c r="FZY26"/>
      <c r="FZZ26"/>
      <c r="GAA26"/>
      <c r="GAB26"/>
      <c r="GAC26"/>
      <c r="GAD26"/>
      <c r="GAE26"/>
      <c r="GAF26"/>
      <c r="GAG26"/>
      <c r="GAH26"/>
      <c r="GAI26"/>
      <c r="GAJ26"/>
      <c r="GAK26"/>
      <c r="GAL26"/>
      <c r="GAM26"/>
      <c r="GAN26"/>
      <c r="GAO26"/>
      <c r="GAP26"/>
      <c r="GAQ26"/>
      <c r="GAR26"/>
      <c r="GAS26"/>
      <c r="GAT26"/>
      <c r="GAU26"/>
      <c r="GAV26"/>
      <c r="GAW26"/>
      <c r="GAX26"/>
      <c r="GAY26"/>
      <c r="GAZ26"/>
      <c r="GBA26"/>
      <c r="GBB26"/>
      <c r="GBC26"/>
      <c r="GBD26"/>
      <c r="GBE26"/>
      <c r="GBF26"/>
      <c r="GBG26"/>
      <c r="GBH26"/>
      <c r="GBI26"/>
      <c r="GBJ26"/>
      <c r="GBK26"/>
      <c r="GBL26"/>
      <c r="GBM26"/>
      <c r="GBN26"/>
      <c r="GBO26"/>
      <c r="GBP26"/>
      <c r="GBQ26"/>
      <c r="GBR26"/>
      <c r="GBS26"/>
      <c r="GBT26"/>
      <c r="GBU26"/>
      <c r="GBV26"/>
      <c r="GBW26"/>
      <c r="GBX26"/>
      <c r="GBY26"/>
      <c r="GBZ26"/>
      <c r="GCA26"/>
      <c r="GCB26"/>
      <c r="GCC26"/>
      <c r="GCD26"/>
      <c r="GCE26"/>
      <c r="GCF26"/>
      <c r="GCG26"/>
      <c r="GCH26"/>
      <c r="GCI26"/>
      <c r="GCJ26"/>
      <c r="GCK26"/>
      <c r="GCL26"/>
      <c r="GCM26"/>
      <c r="GCN26"/>
      <c r="GCO26"/>
      <c r="GCP26"/>
      <c r="GCQ26"/>
      <c r="GCR26"/>
      <c r="GCS26"/>
      <c r="GCT26"/>
      <c r="GCU26"/>
      <c r="GCV26"/>
      <c r="GCW26"/>
      <c r="GCX26"/>
      <c r="GCY26"/>
      <c r="GCZ26"/>
      <c r="GDA26"/>
      <c r="GDB26"/>
      <c r="GDC26"/>
      <c r="GDD26"/>
      <c r="GDE26"/>
      <c r="GDF26"/>
      <c r="GDG26"/>
      <c r="GDH26"/>
      <c r="GDI26"/>
      <c r="GDJ26"/>
      <c r="GDK26"/>
      <c r="GDL26"/>
      <c r="GDM26"/>
      <c r="GDN26"/>
      <c r="GDO26"/>
      <c r="GDP26"/>
      <c r="GDQ26"/>
      <c r="GDR26"/>
      <c r="GDS26"/>
      <c r="GDT26"/>
      <c r="GDU26"/>
      <c r="GDV26"/>
      <c r="GDW26"/>
      <c r="GDX26"/>
      <c r="GDY26"/>
      <c r="GDZ26"/>
      <c r="GEA26"/>
      <c r="GEB26"/>
      <c r="GEC26"/>
      <c r="GED26"/>
      <c r="GEE26"/>
      <c r="GEF26"/>
      <c r="GEG26"/>
      <c r="GEH26"/>
      <c r="GEI26"/>
      <c r="GEJ26"/>
      <c r="GEK26"/>
      <c r="GEL26"/>
      <c r="GEM26"/>
      <c r="GEN26"/>
      <c r="GEO26"/>
      <c r="GEP26"/>
      <c r="GEQ26"/>
      <c r="GER26"/>
      <c r="GES26"/>
      <c r="GET26"/>
      <c r="GEU26"/>
      <c r="GEV26"/>
      <c r="GEW26"/>
      <c r="GEX26"/>
      <c r="GEY26"/>
      <c r="GEZ26"/>
      <c r="GFA26"/>
      <c r="GFB26"/>
      <c r="GFC26"/>
      <c r="GFD26"/>
      <c r="GFE26"/>
      <c r="GFF26"/>
      <c r="GFG26"/>
      <c r="GFH26"/>
      <c r="GFI26"/>
      <c r="GFJ26"/>
      <c r="GFK26"/>
      <c r="GFL26"/>
      <c r="GFM26"/>
      <c r="GFN26"/>
      <c r="GFO26"/>
      <c r="GFP26"/>
      <c r="GFQ26"/>
      <c r="GFR26"/>
      <c r="GFS26"/>
      <c r="GFT26"/>
      <c r="GFU26"/>
      <c r="GFV26"/>
      <c r="GFW26"/>
      <c r="GFX26"/>
      <c r="GFY26"/>
      <c r="GFZ26"/>
      <c r="GGA26"/>
      <c r="GGB26"/>
      <c r="GGC26"/>
      <c r="GGD26"/>
      <c r="GGE26"/>
      <c r="GGF26"/>
      <c r="GGG26"/>
      <c r="GGH26"/>
      <c r="GGI26"/>
      <c r="GGJ26"/>
      <c r="GGK26"/>
      <c r="GGL26"/>
      <c r="GGM26"/>
      <c r="GGN26"/>
      <c r="GGO26"/>
      <c r="GGP26"/>
      <c r="GGQ26"/>
      <c r="GGR26"/>
      <c r="GGS26"/>
      <c r="GGT26"/>
      <c r="GGU26"/>
      <c r="GGV26"/>
      <c r="GGW26"/>
      <c r="GGX26"/>
      <c r="GGY26"/>
      <c r="GGZ26"/>
      <c r="GHA26"/>
      <c r="GHB26"/>
      <c r="GHC26"/>
      <c r="GHD26"/>
      <c r="GHE26"/>
      <c r="GHF26"/>
      <c r="GHG26"/>
      <c r="GHH26"/>
      <c r="GHI26"/>
      <c r="GHJ26"/>
      <c r="GHK26"/>
      <c r="GHL26"/>
      <c r="GHM26"/>
      <c r="GHN26"/>
      <c r="GHO26"/>
      <c r="GHP26"/>
      <c r="GHQ26"/>
      <c r="GHR26"/>
      <c r="GHS26"/>
      <c r="GHT26"/>
      <c r="GHU26"/>
      <c r="GHV26"/>
      <c r="GHW26"/>
      <c r="GHX26"/>
      <c r="GHY26"/>
      <c r="GHZ26"/>
      <c r="GIA26"/>
      <c r="GIB26"/>
      <c r="GIC26"/>
      <c r="GID26"/>
      <c r="GIE26"/>
      <c r="GIF26"/>
      <c r="GIG26"/>
      <c r="GIH26"/>
      <c r="GII26"/>
      <c r="GIJ26"/>
      <c r="GIK26"/>
      <c r="GIL26"/>
      <c r="GIM26"/>
      <c r="GIN26"/>
      <c r="GIO26"/>
      <c r="GIP26"/>
      <c r="GIQ26"/>
      <c r="GIR26"/>
      <c r="GIS26"/>
      <c r="GIT26"/>
      <c r="GIU26"/>
      <c r="GIV26"/>
      <c r="GIW26"/>
      <c r="GIX26"/>
      <c r="GIY26"/>
      <c r="GIZ26"/>
      <c r="GJA26"/>
      <c r="GJB26"/>
      <c r="GJC26"/>
      <c r="GJD26"/>
      <c r="GJE26"/>
      <c r="GJF26"/>
      <c r="GJG26"/>
      <c r="GJH26"/>
      <c r="GJI26"/>
      <c r="GJJ26"/>
      <c r="GJK26"/>
      <c r="GJL26"/>
      <c r="GJM26"/>
      <c r="GJN26"/>
      <c r="GJO26"/>
      <c r="GJP26"/>
      <c r="GJQ26"/>
      <c r="GJR26"/>
      <c r="GJS26"/>
      <c r="GJT26"/>
      <c r="GJU26"/>
      <c r="GJV26"/>
      <c r="GJW26"/>
      <c r="GJX26"/>
      <c r="GJY26"/>
      <c r="GJZ26"/>
      <c r="GKA26"/>
      <c r="GKB26"/>
      <c r="GKC26"/>
      <c r="GKD26"/>
      <c r="GKE26"/>
      <c r="GKF26"/>
      <c r="GKG26"/>
      <c r="GKH26"/>
      <c r="GKI26"/>
      <c r="GKJ26"/>
      <c r="GKK26"/>
      <c r="GKL26"/>
      <c r="GKM26"/>
      <c r="GKN26"/>
      <c r="GKO26"/>
      <c r="GKP26"/>
      <c r="GKQ26"/>
      <c r="GKR26"/>
      <c r="GKS26"/>
      <c r="GKT26"/>
      <c r="GKU26"/>
      <c r="GKV26"/>
      <c r="GKW26"/>
      <c r="GKX26"/>
      <c r="GKY26"/>
      <c r="GKZ26"/>
      <c r="GLA26"/>
      <c r="GLB26"/>
      <c r="GLC26"/>
      <c r="GLD26"/>
      <c r="GLE26"/>
      <c r="GLF26"/>
      <c r="GLG26"/>
      <c r="GLH26"/>
      <c r="GLI26"/>
      <c r="GLJ26"/>
      <c r="GLK26"/>
      <c r="GLL26"/>
      <c r="GLM26"/>
      <c r="GLN26"/>
      <c r="GLO26"/>
      <c r="GLP26"/>
      <c r="GLQ26"/>
      <c r="GLR26"/>
      <c r="GLS26"/>
      <c r="GLT26"/>
      <c r="GLU26"/>
      <c r="GLV26"/>
      <c r="GLW26"/>
      <c r="GLX26"/>
      <c r="GLY26"/>
      <c r="GLZ26"/>
      <c r="GMA26"/>
      <c r="GMB26"/>
      <c r="GMC26"/>
      <c r="GMD26"/>
      <c r="GME26"/>
      <c r="GMF26"/>
      <c r="GMG26"/>
      <c r="GMH26"/>
      <c r="GMI26"/>
      <c r="GMJ26"/>
      <c r="GMK26"/>
      <c r="GML26"/>
      <c r="GMM26"/>
      <c r="GMN26"/>
      <c r="GMO26"/>
      <c r="GMP26"/>
      <c r="GMQ26"/>
      <c r="GMR26"/>
      <c r="GMS26"/>
      <c r="GMT26"/>
      <c r="GMU26"/>
      <c r="GMV26"/>
      <c r="GMW26"/>
      <c r="GMX26"/>
      <c r="GMY26"/>
      <c r="GMZ26"/>
      <c r="GNA26"/>
      <c r="GNB26"/>
      <c r="GNC26"/>
      <c r="GND26"/>
      <c r="GNE26"/>
      <c r="GNF26"/>
      <c r="GNG26"/>
      <c r="GNH26"/>
      <c r="GNI26"/>
      <c r="GNJ26"/>
      <c r="GNK26"/>
      <c r="GNL26"/>
      <c r="GNM26"/>
      <c r="GNN26"/>
      <c r="GNO26"/>
      <c r="GNP26"/>
      <c r="GNQ26"/>
      <c r="GNR26"/>
      <c r="GNS26"/>
      <c r="GNT26"/>
      <c r="GNU26"/>
      <c r="GNV26"/>
      <c r="GNW26"/>
      <c r="GNX26"/>
      <c r="GNY26"/>
      <c r="GNZ26"/>
      <c r="GOA26"/>
      <c r="GOB26"/>
      <c r="GOC26"/>
      <c r="GOD26"/>
      <c r="GOE26"/>
      <c r="GOF26"/>
      <c r="GOG26"/>
      <c r="GOH26"/>
      <c r="GOI26"/>
      <c r="GOJ26"/>
      <c r="GOK26"/>
      <c r="GOL26"/>
      <c r="GOM26"/>
      <c r="GON26"/>
      <c r="GOO26"/>
      <c r="GOP26"/>
      <c r="GOQ26"/>
      <c r="GOR26"/>
      <c r="GOS26"/>
      <c r="GOT26"/>
      <c r="GOU26"/>
      <c r="GOV26"/>
      <c r="GOW26"/>
      <c r="GOX26"/>
      <c r="GOY26"/>
      <c r="GOZ26"/>
      <c r="GPA26"/>
      <c r="GPB26"/>
      <c r="GPC26"/>
      <c r="GPD26"/>
      <c r="GPE26"/>
      <c r="GPF26"/>
      <c r="GPG26"/>
      <c r="GPH26"/>
      <c r="GPI26"/>
      <c r="GPJ26"/>
      <c r="GPK26"/>
      <c r="GPL26"/>
      <c r="GPM26"/>
      <c r="GPN26"/>
      <c r="GPO26"/>
      <c r="GPP26"/>
      <c r="GPQ26"/>
      <c r="GPR26"/>
      <c r="GPS26"/>
      <c r="GPT26"/>
      <c r="GPU26"/>
      <c r="GPV26"/>
      <c r="GPW26"/>
      <c r="GPX26"/>
      <c r="GPY26"/>
      <c r="GPZ26"/>
      <c r="GQA26"/>
      <c r="GQB26"/>
      <c r="GQC26"/>
      <c r="GQD26"/>
      <c r="GQE26"/>
      <c r="GQF26"/>
      <c r="GQG26"/>
      <c r="GQH26"/>
      <c r="GQI26"/>
      <c r="GQJ26"/>
      <c r="GQK26"/>
      <c r="GQL26"/>
      <c r="GQM26"/>
      <c r="GQN26"/>
      <c r="GQO26"/>
      <c r="GQP26"/>
      <c r="GQQ26"/>
      <c r="GQR26"/>
      <c r="GQS26"/>
      <c r="GQT26"/>
      <c r="GQU26"/>
      <c r="GQV26"/>
      <c r="GQW26"/>
      <c r="GQX26"/>
      <c r="GQY26"/>
      <c r="GQZ26"/>
      <c r="GRA26"/>
      <c r="GRB26"/>
      <c r="GRC26"/>
      <c r="GRD26"/>
      <c r="GRE26"/>
      <c r="GRF26"/>
      <c r="GRG26"/>
      <c r="GRH26"/>
      <c r="GRI26"/>
      <c r="GRJ26"/>
      <c r="GRK26"/>
      <c r="GRL26"/>
      <c r="GRM26"/>
      <c r="GRN26"/>
      <c r="GRO26"/>
      <c r="GRP26"/>
      <c r="GRQ26"/>
      <c r="GRR26"/>
      <c r="GRS26"/>
      <c r="GRT26"/>
      <c r="GRU26"/>
      <c r="GRV26"/>
      <c r="GRW26"/>
      <c r="GRX26"/>
      <c r="GRY26"/>
      <c r="GRZ26"/>
      <c r="GSA26"/>
      <c r="GSB26"/>
      <c r="GSC26"/>
      <c r="GSD26"/>
      <c r="GSE26"/>
      <c r="GSF26"/>
      <c r="GSG26"/>
      <c r="GSH26"/>
      <c r="GSI26"/>
      <c r="GSJ26"/>
      <c r="GSK26"/>
      <c r="GSL26"/>
      <c r="GSM26"/>
      <c r="GSN26"/>
      <c r="GSO26"/>
      <c r="GSP26"/>
      <c r="GSQ26"/>
      <c r="GSR26"/>
      <c r="GSS26"/>
      <c r="GST26"/>
      <c r="GSU26"/>
      <c r="GSV26"/>
      <c r="GSW26"/>
      <c r="GSX26"/>
      <c r="GSY26"/>
      <c r="GSZ26"/>
      <c r="GTA26"/>
      <c r="GTB26"/>
      <c r="GTC26"/>
      <c r="GTD26"/>
      <c r="GTE26"/>
      <c r="GTF26"/>
      <c r="GTG26"/>
      <c r="GTH26"/>
      <c r="GTI26"/>
      <c r="GTJ26"/>
      <c r="GTK26"/>
      <c r="GTL26"/>
      <c r="GTM26"/>
      <c r="GTN26"/>
      <c r="GTO26"/>
      <c r="GTP26"/>
      <c r="GTQ26"/>
      <c r="GTR26"/>
      <c r="GTS26"/>
      <c r="GTT26"/>
      <c r="GTU26"/>
      <c r="GTV26"/>
      <c r="GTW26"/>
      <c r="GTX26"/>
      <c r="GTY26"/>
      <c r="GTZ26"/>
      <c r="GUA26"/>
      <c r="GUB26"/>
      <c r="GUC26"/>
      <c r="GUD26"/>
      <c r="GUE26"/>
      <c r="GUF26"/>
      <c r="GUG26"/>
      <c r="GUH26"/>
      <c r="GUI26"/>
      <c r="GUJ26"/>
      <c r="GUK26"/>
      <c r="GUL26"/>
      <c r="GUM26"/>
      <c r="GUN26"/>
      <c r="GUO26"/>
      <c r="GUP26"/>
      <c r="GUQ26"/>
      <c r="GUR26"/>
      <c r="GUS26"/>
      <c r="GUT26"/>
      <c r="GUU26"/>
      <c r="GUV26"/>
      <c r="GUW26"/>
      <c r="GUX26"/>
      <c r="GUY26"/>
      <c r="GUZ26"/>
      <c r="GVA26"/>
      <c r="GVB26"/>
      <c r="GVC26"/>
      <c r="GVD26"/>
      <c r="GVE26"/>
      <c r="GVF26"/>
      <c r="GVG26"/>
      <c r="GVH26"/>
      <c r="GVI26"/>
      <c r="GVJ26"/>
      <c r="GVK26"/>
      <c r="GVL26"/>
      <c r="GVM26"/>
      <c r="GVN26"/>
      <c r="GVO26"/>
      <c r="GVP26"/>
      <c r="GVQ26"/>
      <c r="GVR26"/>
      <c r="GVS26"/>
      <c r="GVT26"/>
      <c r="GVU26"/>
      <c r="GVV26"/>
      <c r="GVW26"/>
      <c r="GVX26"/>
      <c r="GVY26"/>
      <c r="GVZ26"/>
      <c r="GWA26"/>
      <c r="GWB26"/>
      <c r="GWC26"/>
      <c r="GWD26"/>
      <c r="GWE26"/>
      <c r="GWF26"/>
      <c r="GWG26"/>
      <c r="GWH26"/>
      <c r="GWI26"/>
      <c r="GWJ26"/>
      <c r="GWK26"/>
      <c r="GWL26"/>
      <c r="GWM26"/>
      <c r="GWN26"/>
      <c r="GWO26"/>
      <c r="GWP26"/>
      <c r="GWQ26"/>
      <c r="GWR26"/>
      <c r="GWS26"/>
      <c r="GWT26"/>
      <c r="GWU26"/>
      <c r="GWV26"/>
      <c r="GWW26"/>
      <c r="GWX26"/>
      <c r="GWY26"/>
      <c r="GWZ26"/>
      <c r="GXA26"/>
      <c r="GXB26"/>
      <c r="GXC26"/>
      <c r="GXD26"/>
      <c r="GXE26"/>
      <c r="GXF26"/>
      <c r="GXG26"/>
      <c r="GXH26"/>
      <c r="GXI26"/>
      <c r="GXJ26"/>
      <c r="GXK26"/>
      <c r="GXL26"/>
      <c r="GXM26"/>
      <c r="GXN26"/>
      <c r="GXO26"/>
      <c r="GXP26"/>
      <c r="GXQ26"/>
      <c r="GXR26"/>
      <c r="GXS26"/>
      <c r="GXT26"/>
      <c r="GXU26"/>
      <c r="GXV26"/>
      <c r="GXW26"/>
      <c r="GXX26"/>
      <c r="GXY26"/>
      <c r="GXZ26"/>
      <c r="GYA26"/>
      <c r="GYB26"/>
      <c r="GYC26"/>
      <c r="GYD26"/>
      <c r="GYE26"/>
      <c r="GYF26"/>
      <c r="GYG26"/>
      <c r="GYH26"/>
      <c r="GYI26"/>
      <c r="GYJ26"/>
      <c r="GYK26"/>
      <c r="GYL26"/>
      <c r="GYM26"/>
      <c r="GYN26"/>
      <c r="GYO26"/>
      <c r="GYP26"/>
      <c r="GYQ26"/>
      <c r="GYR26"/>
      <c r="GYS26"/>
      <c r="GYT26"/>
      <c r="GYU26"/>
      <c r="GYV26"/>
      <c r="GYW26"/>
      <c r="GYX26"/>
      <c r="GYY26"/>
      <c r="GYZ26"/>
      <c r="GZA26"/>
      <c r="GZB26"/>
      <c r="GZC26"/>
      <c r="GZD26"/>
      <c r="GZE26"/>
      <c r="GZF26"/>
      <c r="GZG26"/>
      <c r="GZH26"/>
      <c r="GZI26"/>
      <c r="GZJ26"/>
      <c r="GZK26"/>
      <c r="GZL26"/>
      <c r="GZM26"/>
      <c r="GZN26"/>
      <c r="GZO26"/>
      <c r="GZP26"/>
      <c r="GZQ26"/>
      <c r="GZR26"/>
      <c r="GZS26"/>
      <c r="GZT26"/>
      <c r="GZU26"/>
      <c r="GZV26"/>
      <c r="GZW26"/>
      <c r="GZX26"/>
      <c r="GZY26"/>
      <c r="GZZ26"/>
      <c r="HAA26"/>
      <c r="HAB26"/>
      <c r="HAC26"/>
      <c r="HAD26"/>
      <c r="HAE26"/>
      <c r="HAF26"/>
      <c r="HAG26"/>
      <c r="HAH26"/>
      <c r="HAI26"/>
      <c r="HAJ26"/>
      <c r="HAK26"/>
      <c r="HAL26"/>
      <c r="HAM26"/>
      <c r="HAN26"/>
      <c r="HAO26"/>
      <c r="HAP26"/>
      <c r="HAQ26"/>
      <c r="HAR26"/>
      <c r="HAS26"/>
      <c r="HAT26"/>
      <c r="HAU26"/>
      <c r="HAV26"/>
      <c r="HAW26"/>
      <c r="HAX26"/>
      <c r="HAY26"/>
      <c r="HAZ26"/>
      <c r="HBA26"/>
      <c r="HBB26"/>
      <c r="HBC26"/>
      <c r="HBD26"/>
      <c r="HBE26"/>
      <c r="HBF26"/>
      <c r="HBG26"/>
      <c r="HBH26"/>
      <c r="HBI26"/>
      <c r="HBJ26"/>
      <c r="HBK26"/>
      <c r="HBL26"/>
      <c r="HBM26"/>
      <c r="HBN26"/>
      <c r="HBO26"/>
      <c r="HBP26"/>
      <c r="HBQ26"/>
      <c r="HBR26"/>
      <c r="HBS26"/>
      <c r="HBT26"/>
      <c r="HBU26"/>
      <c r="HBV26"/>
      <c r="HBW26"/>
      <c r="HBX26"/>
      <c r="HBY26"/>
      <c r="HBZ26"/>
      <c r="HCA26"/>
      <c r="HCB26"/>
      <c r="HCC26"/>
      <c r="HCD26"/>
      <c r="HCE26"/>
      <c r="HCF26"/>
      <c r="HCG26"/>
      <c r="HCH26"/>
      <c r="HCI26"/>
      <c r="HCJ26"/>
      <c r="HCK26"/>
      <c r="HCL26"/>
      <c r="HCM26"/>
      <c r="HCN26"/>
      <c r="HCO26"/>
      <c r="HCP26"/>
      <c r="HCQ26"/>
      <c r="HCR26"/>
      <c r="HCS26"/>
      <c r="HCT26"/>
      <c r="HCU26"/>
      <c r="HCV26"/>
      <c r="HCW26"/>
      <c r="HCX26"/>
      <c r="HCY26"/>
      <c r="HCZ26"/>
      <c r="HDA26"/>
      <c r="HDB26"/>
      <c r="HDC26"/>
      <c r="HDD26"/>
      <c r="HDE26"/>
      <c r="HDF26"/>
      <c r="HDG26"/>
      <c r="HDH26"/>
      <c r="HDI26"/>
      <c r="HDJ26"/>
      <c r="HDK26"/>
      <c r="HDL26"/>
      <c r="HDM26"/>
      <c r="HDN26"/>
      <c r="HDO26"/>
      <c r="HDP26"/>
      <c r="HDQ26"/>
      <c r="HDR26"/>
      <c r="HDS26"/>
      <c r="HDT26"/>
      <c r="HDU26"/>
      <c r="HDV26"/>
      <c r="HDW26"/>
      <c r="HDX26"/>
      <c r="HDY26"/>
      <c r="HDZ26"/>
      <c r="HEA26"/>
      <c r="HEB26"/>
      <c r="HEC26"/>
      <c r="HED26"/>
      <c r="HEE26"/>
      <c r="HEF26"/>
      <c r="HEG26"/>
      <c r="HEH26"/>
      <c r="HEI26"/>
      <c r="HEJ26"/>
      <c r="HEK26"/>
      <c r="HEL26"/>
      <c r="HEM26"/>
      <c r="HEN26"/>
      <c r="HEO26"/>
      <c r="HEP26"/>
      <c r="HEQ26"/>
      <c r="HER26"/>
      <c r="HES26"/>
      <c r="HET26"/>
      <c r="HEU26"/>
      <c r="HEV26"/>
      <c r="HEW26"/>
      <c r="HEX26"/>
      <c r="HEY26"/>
      <c r="HEZ26"/>
      <c r="HFA26"/>
      <c r="HFB26"/>
      <c r="HFC26"/>
      <c r="HFD26"/>
      <c r="HFE26"/>
      <c r="HFF26"/>
      <c r="HFG26"/>
      <c r="HFH26"/>
      <c r="HFI26"/>
      <c r="HFJ26"/>
      <c r="HFK26"/>
      <c r="HFL26"/>
      <c r="HFM26"/>
      <c r="HFN26"/>
      <c r="HFO26"/>
      <c r="HFP26"/>
      <c r="HFQ26"/>
      <c r="HFR26"/>
      <c r="HFS26"/>
      <c r="HFT26"/>
      <c r="HFU26"/>
      <c r="HFV26"/>
      <c r="HFW26"/>
      <c r="HFX26"/>
      <c r="HFY26"/>
      <c r="HFZ26"/>
      <c r="HGA26"/>
      <c r="HGB26"/>
      <c r="HGC26"/>
      <c r="HGD26"/>
      <c r="HGE26"/>
      <c r="HGF26"/>
      <c r="HGG26"/>
      <c r="HGH26"/>
      <c r="HGI26"/>
      <c r="HGJ26"/>
      <c r="HGK26"/>
      <c r="HGL26"/>
      <c r="HGM26"/>
      <c r="HGN26"/>
      <c r="HGO26"/>
      <c r="HGP26"/>
      <c r="HGQ26"/>
      <c r="HGR26"/>
      <c r="HGS26"/>
      <c r="HGT26"/>
      <c r="HGU26"/>
      <c r="HGV26"/>
      <c r="HGW26"/>
      <c r="HGX26"/>
      <c r="HGY26"/>
      <c r="HGZ26"/>
      <c r="HHA26"/>
      <c r="HHB26"/>
      <c r="HHC26"/>
      <c r="HHD26"/>
      <c r="HHE26"/>
      <c r="HHF26"/>
      <c r="HHG26"/>
      <c r="HHH26"/>
      <c r="HHI26"/>
      <c r="HHJ26"/>
      <c r="HHK26"/>
      <c r="HHL26"/>
      <c r="HHM26"/>
      <c r="HHN26"/>
      <c r="HHO26"/>
      <c r="HHP26"/>
      <c r="HHQ26"/>
      <c r="HHR26"/>
      <c r="HHS26"/>
      <c r="HHT26"/>
      <c r="HHU26"/>
      <c r="HHV26"/>
      <c r="HHW26"/>
      <c r="HHX26"/>
      <c r="HHY26"/>
      <c r="HHZ26"/>
      <c r="HIA26"/>
      <c r="HIB26"/>
      <c r="HIC26"/>
      <c r="HID26"/>
      <c r="HIE26"/>
      <c r="HIF26"/>
      <c r="HIG26"/>
      <c r="HIH26"/>
      <c r="HII26"/>
      <c r="HIJ26"/>
      <c r="HIK26"/>
      <c r="HIL26"/>
      <c r="HIM26"/>
      <c r="HIN26"/>
      <c r="HIO26"/>
      <c r="HIP26"/>
      <c r="HIQ26"/>
      <c r="HIR26"/>
      <c r="HIS26"/>
      <c r="HIT26"/>
      <c r="HIU26"/>
      <c r="HIV26"/>
      <c r="HIW26"/>
      <c r="HIX26"/>
      <c r="HIY26"/>
      <c r="HIZ26"/>
      <c r="HJA26"/>
      <c r="HJB26"/>
      <c r="HJC26"/>
      <c r="HJD26"/>
      <c r="HJE26"/>
      <c r="HJF26"/>
      <c r="HJG26"/>
      <c r="HJH26"/>
      <c r="HJI26"/>
      <c r="HJJ26"/>
      <c r="HJK26"/>
      <c r="HJL26"/>
      <c r="HJM26"/>
      <c r="HJN26"/>
      <c r="HJO26"/>
      <c r="HJP26"/>
      <c r="HJQ26"/>
      <c r="HJR26"/>
      <c r="HJS26"/>
      <c r="HJT26"/>
      <c r="HJU26"/>
      <c r="HJV26"/>
      <c r="HJW26"/>
      <c r="HJX26"/>
      <c r="HJY26"/>
      <c r="HJZ26"/>
      <c r="HKA26"/>
      <c r="HKB26"/>
      <c r="HKC26"/>
      <c r="HKD26"/>
      <c r="HKE26"/>
      <c r="HKF26"/>
      <c r="HKG26"/>
      <c r="HKH26"/>
      <c r="HKI26"/>
      <c r="HKJ26"/>
      <c r="HKK26"/>
      <c r="HKL26"/>
      <c r="HKM26"/>
      <c r="HKN26"/>
      <c r="HKO26"/>
      <c r="HKP26"/>
      <c r="HKQ26"/>
      <c r="HKR26"/>
      <c r="HKS26"/>
      <c r="HKT26"/>
      <c r="HKU26"/>
      <c r="HKV26"/>
      <c r="HKW26"/>
      <c r="HKX26"/>
      <c r="HKY26"/>
      <c r="HKZ26"/>
      <c r="HLA26"/>
      <c r="HLB26"/>
      <c r="HLC26"/>
      <c r="HLD26"/>
      <c r="HLE26"/>
      <c r="HLF26"/>
      <c r="HLG26"/>
      <c r="HLH26"/>
      <c r="HLI26"/>
      <c r="HLJ26"/>
      <c r="HLK26"/>
      <c r="HLL26"/>
      <c r="HLM26"/>
      <c r="HLN26"/>
      <c r="HLO26"/>
      <c r="HLP26"/>
      <c r="HLQ26"/>
      <c r="HLR26"/>
      <c r="HLS26"/>
      <c r="HLT26"/>
      <c r="HLU26"/>
      <c r="HLV26"/>
      <c r="HLW26"/>
      <c r="HLX26"/>
      <c r="HLY26"/>
      <c r="HLZ26"/>
      <c r="HMA26"/>
      <c r="HMB26"/>
      <c r="HMC26"/>
      <c r="HMD26"/>
      <c r="HME26"/>
      <c r="HMF26"/>
      <c r="HMG26"/>
      <c r="HMH26"/>
      <c r="HMI26"/>
      <c r="HMJ26"/>
      <c r="HMK26"/>
      <c r="HML26"/>
      <c r="HMM26"/>
      <c r="HMN26"/>
      <c r="HMO26"/>
      <c r="HMP26"/>
      <c r="HMQ26"/>
      <c r="HMR26"/>
      <c r="HMS26"/>
      <c r="HMT26"/>
      <c r="HMU26"/>
      <c r="HMV26"/>
      <c r="HMW26"/>
      <c r="HMX26"/>
      <c r="HMY26"/>
      <c r="HMZ26"/>
      <c r="HNA26"/>
      <c r="HNB26"/>
      <c r="HNC26"/>
      <c r="HND26"/>
      <c r="HNE26"/>
      <c r="HNF26"/>
      <c r="HNG26"/>
      <c r="HNH26"/>
      <c r="HNI26"/>
      <c r="HNJ26"/>
      <c r="HNK26"/>
      <c r="HNL26"/>
      <c r="HNM26"/>
      <c r="HNN26"/>
      <c r="HNO26"/>
      <c r="HNP26"/>
      <c r="HNQ26"/>
      <c r="HNR26"/>
      <c r="HNS26"/>
      <c r="HNT26"/>
      <c r="HNU26"/>
      <c r="HNV26"/>
      <c r="HNW26"/>
      <c r="HNX26"/>
      <c r="HNY26"/>
      <c r="HNZ26"/>
      <c r="HOA26"/>
      <c r="HOB26"/>
      <c r="HOC26"/>
      <c r="HOD26"/>
      <c r="HOE26"/>
      <c r="HOF26"/>
      <c r="HOG26"/>
      <c r="HOH26"/>
      <c r="HOI26"/>
      <c r="HOJ26"/>
      <c r="HOK26"/>
      <c r="HOL26"/>
      <c r="HOM26"/>
      <c r="HON26"/>
      <c r="HOO26"/>
      <c r="HOP26"/>
      <c r="HOQ26"/>
      <c r="HOR26"/>
      <c r="HOS26"/>
      <c r="HOT26"/>
      <c r="HOU26"/>
      <c r="HOV26"/>
      <c r="HOW26"/>
      <c r="HOX26"/>
      <c r="HOY26"/>
      <c r="HOZ26"/>
      <c r="HPA26"/>
      <c r="HPB26"/>
      <c r="HPC26"/>
      <c r="HPD26"/>
      <c r="HPE26"/>
      <c r="HPF26"/>
      <c r="HPG26"/>
      <c r="HPH26"/>
      <c r="HPI26"/>
      <c r="HPJ26"/>
      <c r="HPK26"/>
      <c r="HPL26"/>
      <c r="HPM26"/>
      <c r="HPN26"/>
      <c r="HPO26"/>
      <c r="HPP26"/>
      <c r="HPQ26"/>
      <c r="HPR26"/>
      <c r="HPS26"/>
      <c r="HPT26"/>
      <c r="HPU26"/>
      <c r="HPV26"/>
      <c r="HPW26"/>
      <c r="HPX26"/>
      <c r="HPY26"/>
      <c r="HPZ26"/>
      <c r="HQA26"/>
      <c r="HQB26"/>
      <c r="HQC26"/>
      <c r="HQD26"/>
      <c r="HQE26"/>
      <c r="HQF26"/>
      <c r="HQG26"/>
      <c r="HQH26"/>
      <c r="HQI26"/>
      <c r="HQJ26"/>
      <c r="HQK26"/>
      <c r="HQL26"/>
      <c r="HQM26"/>
      <c r="HQN26"/>
      <c r="HQO26"/>
      <c r="HQP26"/>
      <c r="HQQ26"/>
      <c r="HQR26"/>
      <c r="HQS26"/>
      <c r="HQT26"/>
      <c r="HQU26"/>
      <c r="HQV26"/>
      <c r="HQW26"/>
      <c r="HQX26"/>
      <c r="HQY26"/>
      <c r="HQZ26"/>
      <c r="HRA26"/>
      <c r="HRB26"/>
      <c r="HRC26"/>
      <c r="HRD26"/>
      <c r="HRE26"/>
      <c r="HRF26"/>
      <c r="HRG26"/>
      <c r="HRH26"/>
      <c r="HRI26"/>
      <c r="HRJ26"/>
      <c r="HRK26"/>
      <c r="HRL26"/>
      <c r="HRM26"/>
      <c r="HRN26"/>
      <c r="HRO26"/>
      <c r="HRP26"/>
      <c r="HRQ26"/>
      <c r="HRR26"/>
      <c r="HRS26"/>
      <c r="HRT26"/>
      <c r="HRU26"/>
      <c r="HRV26"/>
      <c r="HRW26"/>
      <c r="HRX26"/>
      <c r="HRY26"/>
      <c r="HRZ26"/>
      <c r="HSA26"/>
      <c r="HSB26"/>
      <c r="HSC26"/>
      <c r="HSD26"/>
      <c r="HSE26"/>
      <c r="HSF26"/>
      <c r="HSG26"/>
      <c r="HSH26"/>
      <c r="HSI26"/>
      <c r="HSJ26"/>
      <c r="HSK26"/>
      <c r="HSL26"/>
      <c r="HSM26"/>
      <c r="HSN26"/>
      <c r="HSO26"/>
      <c r="HSP26"/>
      <c r="HSQ26"/>
      <c r="HSR26"/>
      <c r="HSS26"/>
      <c r="HST26"/>
      <c r="HSU26"/>
      <c r="HSV26"/>
      <c r="HSW26"/>
      <c r="HSX26"/>
      <c r="HSY26"/>
      <c r="HSZ26"/>
      <c r="HTA26"/>
      <c r="HTB26"/>
      <c r="HTC26"/>
      <c r="HTD26"/>
      <c r="HTE26"/>
      <c r="HTF26"/>
      <c r="HTG26"/>
      <c r="HTH26"/>
      <c r="HTI26"/>
      <c r="HTJ26"/>
      <c r="HTK26"/>
      <c r="HTL26"/>
      <c r="HTM26"/>
      <c r="HTN26"/>
      <c r="HTO26"/>
      <c r="HTP26"/>
      <c r="HTQ26"/>
      <c r="HTR26"/>
      <c r="HTS26"/>
      <c r="HTT26"/>
      <c r="HTU26"/>
      <c r="HTV26"/>
      <c r="HTW26"/>
      <c r="HTX26"/>
      <c r="HTY26"/>
      <c r="HTZ26"/>
      <c r="HUA26"/>
      <c r="HUB26"/>
      <c r="HUC26"/>
      <c r="HUD26"/>
      <c r="HUE26"/>
      <c r="HUF26"/>
      <c r="HUG26"/>
      <c r="HUH26"/>
      <c r="HUI26"/>
      <c r="HUJ26"/>
      <c r="HUK26"/>
      <c r="HUL26"/>
      <c r="HUM26"/>
      <c r="HUN26"/>
      <c r="HUO26"/>
      <c r="HUP26"/>
      <c r="HUQ26"/>
      <c r="HUR26"/>
      <c r="HUS26"/>
      <c r="HUT26"/>
      <c r="HUU26"/>
      <c r="HUV26"/>
      <c r="HUW26"/>
      <c r="HUX26"/>
      <c r="HUY26"/>
      <c r="HUZ26"/>
      <c r="HVA26"/>
      <c r="HVB26"/>
      <c r="HVC26"/>
      <c r="HVD26"/>
      <c r="HVE26"/>
      <c r="HVF26"/>
      <c r="HVG26"/>
      <c r="HVH26"/>
      <c r="HVI26"/>
      <c r="HVJ26"/>
      <c r="HVK26"/>
      <c r="HVL26"/>
      <c r="HVM26"/>
      <c r="HVN26"/>
      <c r="HVO26"/>
      <c r="HVP26"/>
      <c r="HVQ26"/>
      <c r="HVR26"/>
      <c r="HVS26"/>
      <c r="HVT26"/>
      <c r="HVU26"/>
      <c r="HVV26"/>
      <c r="HVW26"/>
      <c r="HVX26"/>
      <c r="HVY26"/>
      <c r="HVZ26"/>
      <c r="HWA26"/>
      <c r="HWB26"/>
      <c r="HWC26"/>
      <c r="HWD26"/>
      <c r="HWE26"/>
      <c r="HWF26"/>
      <c r="HWG26"/>
      <c r="HWH26"/>
      <c r="HWI26"/>
      <c r="HWJ26"/>
      <c r="HWK26"/>
      <c r="HWL26"/>
      <c r="HWM26"/>
      <c r="HWN26"/>
      <c r="HWO26"/>
      <c r="HWP26"/>
      <c r="HWQ26"/>
      <c r="HWR26"/>
      <c r="HWS26"/>
      <c r="HWT26"/>
      <c r="HWU26"/>
      <c r="HWV26"/>
      <c r="HWW26"/>
      <c r="HWX26"/>
      <c r="HWY26"/>
      <c r="HWZ26"/>
      <c r="HXA26"/>
      <c r="HXB26"/>
      <c r="HXC26"/>
      <c r="HXD26"/>
      <c r="HXE26"/>
      <c r="HXF26"/>
      <c r="HXG26"/>
      <c r="HXH26"/>
      <c r="HXI26"/>
      <c r="HXJ26"/>
      <c r="HXK26"/>
      <c r="HXL26"/>
      <c r="HXM26"/>
      <c r="HXN26"/>
      <c r="HXO26"/>
      <c r="HXP26"/>
      <c r="HXQ26"/>
      <c r="HXR26"/>
      <c r="HXS26"/>
      <c r="HXT26"/>
      <c r="HXU26"/>
      <c r="HXV26"/>
      <c r="HXW26"/>
      <c r="HXX26"/>
      <c r="HXY26"/>
      <c r="HXZ26"/>
      <c r="HYA26"/>
      <c r="HYB26"/>
      <c r="HYC26"/>
      <c r="HYD26"/>
      <c r="HYE26"/>
      <c r="HYF26"/>
      <c r="HYG26"/>
      <c r="HYH26"/>
      <c r="HYI26"/>
      <c r="HYJ26"/>
      <c r="HYK26"/>
      <c r="HYL26"/>
      <c r="HYM26"/>
      <c r="HYN26"/>
      <c r="HYO26"/>
      <c r="HYP26"/>
      <c r="HYQ26"/>
      <c r="HYR26"/>
      <c r="HYS26"/>
      <c r="HYT26"/>
      <c r="HYU26"/>
      <c r="HYV26"/>
      <c r="HYW26"/>
      <c r="HYX26"/>
      <c r="HYY26"/>
      <c r="HYZ26"/>
      <c r="HZA26"/>
      <c r="HZB26"/>
      <c r="HZC26"/>
      <c r="HZD26"/>
      <c r="HZE26"/>
      <c r="HZF26"/>
      <c r="HZG26"/>
      <c r="HZH26"/>
      <c r="HZI26"/>
      <c r="HZJ26"/>
      <c r="HZK26"/>
      <c r="HZL26"/>
      <c r="HZM26"/>
      <c r="HZN26"/>
      <c r="HZO26"/>
      <c r="HZP26"/>
      <c r="HZQ26"/>
      <c r="HZR26"/>
      <c r="HZS26"/>
      <c r="HZT26"/>
      <c r="HZU26"/>
      <c r="HZV26"/>
      <c r="HZW26"/>
      <c r="HZX26"/>
      <c r="HZY26"/>
      <c r="HZZ26"/>
      <c r="IAA26"/>
      <c r="IAB26"/>
      <c r="IAC26"/>
      <c r="IAD26"/>
      <c r="IAE26"/>
      <c r="IAF26"/>
      <c r="IAG26"/>
      <c r="IAH26"/>
      <c r="IAI26"/>
      <c r="IAJ26"/>
      <c r="IAK26"/>
      <c r="IAL26"/>
      <c r="IAM26"/>
      <c r="IAN26"/>
      <c r="IAO26"/>
      <c r="IAP26"/>
      <c r="IAQ26"/>
      <c r="IAR26"/>
      <c r="IAS26"/>
      <c r="IAT26"/>
      <c r="IAU26"/>
      <c r="IAV26"/>
      <c r="IAW26"/>
      <c r="IAX26"/>
      <c r="IAY26"/>
      <c r="IAZ26"/>
      <c r="IBA26"/>
      <c r="IBB26"/>
      <c r="IBC26"/>
      <c r="IBD26"/>
      <c r="IBE26"/>
      <c r="IBF26"/>
      <c r="IBG26"/>
      <c r="IBH26"/>
      <c r="IBI26"/>
      <c r="IBJ26"/>
      <c r="IBK26"/>
      <c r="IBL26"/>
      <c r="IBM26"/>
      <c r="IBN26"/>
      <c r="IBO26"/>
      <c r="IBP26"/>
      <c r="IBQ26"/>
      <c r="IBR26"/>
      <c r="IBS26"/>
      <c r="IBT26"/>
      <c r="IBU26"/>
      <c r="IBV26"/>
      <c r="IBW26"/>
      <c r="IBX26"/>
      <c r="IBY26"/>
      <c r="IBZ26"/>
      <c r="ICA26"/>
      <c r="ICB26"/>
      <c r="ICC26"/>
      <c r="ICD26"/>
      <c r="ICE26"/>
      <c r="ICF26"/>
      <c r="ICG26"/>
      <c r="ICH26"/>
      <c r="ICI26"/>
      <c r="ICJ26"/>
      <c r="ICK26"/>
      <c r="ICL26"/>
      <c r="ICM26"/>
      <c r="ICN26"/>
      <c r="ICO26"/>
      <c r="ICP26"/>
      <c r="ICQ26"/>
      <c r="ICR26"/>
      <c r="ICS26"/>
      <c r="ICT26"/>
      <c r="ICU26"/>
      <c r="ICV26"/>
      <c r="ICW26"/>
      <c r="ICX26"/>
      <c r="ICY26"/>
      <c r="ICZ26"/>
      <c r="IDA26"/>
      <c r="IDB26"/>
      <c r="IDC26"/>
      <c r="IDD26"/>
      <c r="IDE26"/>
      <c r="IDF26"/>
      <c r="IDG26"/>
      <c r="IDH26"/>
      <c r="IDI26"/>
      <c r="IDJ26"/>
      <c r="IDK26"/>
      <c r="IDL26"/>
      <c r="IDM26"/>
      <c r="IDN26"/>
      <c r="IDO26"/>
      <c r="IDP26"/>
      <c r="IDQ26"/>
      <c r="IDR26"/>
      <c r="IDS26"/>
      <c r="IDT26"/>
      <c r="IDU26"/>
      <c r="IDV26"/>
      <c r="IDW26"/>
      <c r="IDX26"/>
      <c r="IDY26"/>
      <c r="IDZ26"/>
      <c r="IEA26"/>
      <c r="IEB26"/>
      <c r="IEC26"/>
      <c r="IED26"/>
      <c r="IEE26"/>
      <c r="IEF26"/>
      <c r="IEG26"/>
      <c r="IEH26"/>
      <c r="IEI26"/>
      <c r="IEJ26"/>
      <c r="IEK26"/>
      <c r="IEL26"/>
      <c r="IEM26"/>
      <c r="IEN26"/>
      <c r="IEO26"/>
      <c r="IEP26"/>
      <c r="IEQ26"/>
      <c r="IER26"/>
      <c r="IES26"/>
      <c r="IET26"/>
      <c r="IEU26"/>
      <c r="IEV26"/>
      <c r="IEW26"/>
      <c r="IEX26"/>
      <c r="IEY26"/>
      <c r="IEZ26"/>
      <c r="IFA26"/>
      <c r="IFB26"/>
      <c r="IFC26"/>
      <c r="IFD26"/>
      <c r="IFE26"/>
      <c r="IFF26"/>
      <c r="IFG26"/>
      <c r="IFH26"/>
      <c r="IFI26"/>
      <c r="IFJ26"/>
      <c r="IFK26"/>
      <c r="IFL26"/>
      <c r="IFM26"/>
      <c r="IFN26"/>
      <c r="IFO26"/>
      <c r="IFP26"/>
      <c r="IFQ26"/>
      <c r="IFR26"/>
      <c r="IFS26"/>
      <c r="IFT26"/>
      <c r="IFU26"/>
      <c r="IFV26"/>
      <c r="IFW26"/>
      <c r="IFX26"/>
      <c r="IFY26"/>
      <c r="IFZ26"/>
      <c r="IGA26"/>
      <c r="IGB26"/>
      <c r="IGC26"/>
      <c r="IGD26"/>
      <c r="IGE26"/>
      <c r="IGF26"/>
      <c r="IGG26"/>
      <c r="IGH26"/>
      <c r="IGI26"/>
      <c r="IGJ26"/>
      <c r="IGK26"/>
      <c r="IGL26"/>
      <c r="IGM26"/>
      <c r="IGN26"/>
      <c r="IGO26"/>
      <c r="IGP26"/>
      <c r="IGQ26"/>
      <c r="IGR26"/>
      <c r="IGS26"/>
      <c r="IGT26"/>
      <c r="IGU26"/>
      <c r="IGV26"/>
      <c r="IGW26"/>
      <c r="IGX26"/>
      <c r="IGY26"/>
      <c r="IGZ26"/>
      <c r="IHA26"/>
      <c r="IHB26"/>
      <c r="IHC26"/>
      <c r="IHD26"/>
      <c r="IHE26"/>
      <c r="IHF26"/>
      <c r="IHG26"/>
      <c r="IHH26"/>
      <c r="IHI26"/>
      <c r="IHJ26"/>
      <c r="IHK26"/>
      <c r="IHL26"/>
      <c r="IHM26"/>
      <c r="IHN26"/>
      <c r="IHO26"/>
      <c r="IHP26"/>
      <c r="IHQ26"/>
      <c r="IHR26"/>
      <c r="IHS26"/>
      <c r="IHT26"/>
      <c r="IHU26"/>
      <c r="IHV26"/>
      <c r="IHW26"/>
      <c r="IHX26"/>
      <c r="IHY26"/>
      <c r="IHZ26"/>
      <c r="IIA26"/>
      <c r="IIB26"/>
      <c r="IIC26"/>
      <c r="IID26"/>
      <c r="IIE26"/>
      <c r="IIF26"/>
      <c r="IIG26"/>
      <c r="IIH26"/>
      <c r="III26"/>
      <c r="IIJ26"/>
      <c r="IIK26"/>
      <c r="IIL26"/>
      <c r="IIM26"/>
      <c r="IIN26"/>
      <c r="IIO26"/>
      <c r="IIP26"/>
      <c r="IIQ26"/>
      <c r="IIR26"/>
      <c r="IIS26"/>
      <c r="IIT26"/>
      <c r="IIU26"/>
      <c r="IIV26"/>
      <c r="IIW26"/>
      <c r="IIX26"/>
      <c r="IIY26"/>
      <c r="IIZ26"/>
      <c r="IJA26"/>
      <c r="IJB26"/>
      <c r="IJC26"/>
      <c r="IJD26"/>
      <c r="IJE26"/>
      <c r="IJF26"/>
      <c r="IJG26"/>
      <c r="IJH26"/>
      <c r="IJI26"/>
      <c r="IJJ26"/>
      <c r="IJK26"/>
      <c r="IJL26"/>
      <c r="IJM26"/>
      <c r="IJN26"/>
      <c r="IJO26"/>
      <c r="IJP26"/>
      <c r="IJQ26"/>
      <c r="IJR26"/>
      <c r="IJS26"/>
      <c r="IJT26"/>
      <c r="IJU26"/>
      <c r="IJV26"/>
      <c r="IJW26"/>
      <c r="IJX26"/>
      <c r="IJY26"/>
      <c r="IJZ26"/>
      <c r="IKA26"/>
      <c r="IKB26"/>
      <c r="IKC26"/>
      <c r="IKD26"/>
      <c r="IKE26"/>
      <c r="IKF26"/>
      <c r="IKG26"/>
      <c r="IKH26"/>
      <c r="IKI26"/>
      <c r="IKJ26"/>
      <c r="IKK26"/>
      <c r="IKL26"/>
      <c r="IKM26"/>
      <c r="IKN26"/>
      <c r="IKO26"/>
      <c r="IKP26"/>
      <c r="IKQ26"/>
      <c r="IKR26"/>
      <c r="IKS26"/>
      <c r="IKT26"/>
      <c r="IKU26"/>
      <c r="IKV26"/>
      <c r="IKW26"/>
      <c r="IKX26"/>
      <c r="IKY26"/>
      <c r="IKZ26"/>
      <c r="ILA26"/>
      <c r="ILB26"/>
      <c r="ILC26"/>
      <c r="ILD26"/>
      <c r="ILE26"/>
      <c r="ILF26"/>
      <c r="ILG26"/>
      <c r="ILH26"/>
      <c r="ILI26"/>
      <c r="ILJ26"/>
      <c r="ILK26"/>
      <c r="ILL26"/>
      <c r="ILM26"/>
      <c r="ILN26"/>
      <c r="ILO26"/>
      <c r="ILP26"/>
      <c r="ILQ26"/>
      <c r="ILR26"/>
      <c r="ILS26"/>
      <c r="ILT26"/>
      <c r="ILU26"/>
      <c r="ILV26"/>
      <c r="ILW26"/>
      <c r="ILX26"/>
      <c r="ILY26"/>
      <c r="ILZ26"/>
      <c r="IMA26"/>
      <c r="IMB26"/>
      <c r="IMC26"/>
      <c r="IMD26"/>
      <c r="IME26"/>
      <c r="IMF26"/>
      <c r="IMG26"/>
      <c r="IMH26"/>
      <c r="IMI26"/>
      <c r="IMJ26"/>
      <c r="IMK26"/>
      <c r="IML26"/>
      <c r="IMM26"/>
      <c r="IMN26"/>
      <c r="IMO26"/>
      <c r="IMP26"/>
      <c r="IMQ26"/>
      <c r="IMR26"/>
      <c r="IMS26"/>
      <c r="IMT26"/>
      <c r="IMU26"/>
      <c r="IMV26"/>
      <c r="IMW26"/>
      <c r="IMX26"/>
      <c r="IMY26"/>
      <c r="IMZ26"/>
      <c r="INA26"/>
      <c r="INB26"/>
      <c r="INC26"/>
      <c r="IND26"/>
      <c r="INE26"/>
      <c r="INF26"/>
      <c r="ING26"/>
      <c r="INH26"/>
      <c r="INI26"/>
      <c r="INJ26"/>
      <c r="INK26"/>
      <c r="INL26"/>
      <c r="INM26"/>
      <c r="INN26"/>
      <c r="INO26"/>
      <c r="INP26"/>
      <c r="INQ26"/>
      <c r="INR26"/>
      <c r="INS26"/>
      <c r="INT26"/>
      <c r="INU26"/>
      <c r="INV26"/>
      <c r="INW26"/>
      <c r="INX26"/>
      <c r="INY26"/>
      <c r="INZ26"/>
      <c r="IOA26"/>
      <c r="IOB26"/>
      <c r="IOC26"/>
      <c r="IOD26"/>
      <c r="IOE26"/>
      <c r="IOF26"/>
      <c r="IOG26"/>
      <c r="IOH26"/>
      <c r="IOI26"/>
      <c r="IOJ26"/>
      <c r="IOK26"/>
      <c r="IOL26"/>
      <c r="IOM26"/>
      <c r="ION26"/>
      <c r="IOO26"/>
      <c r="IOP26"/>
      <c r="IOQ26"/>
      <c r="IOR26"/>
      <c r="IOS26"/>
      <c r="IOT26"/>
      <c r="IOU26"/>
      <c r="IOV26"/>
      <c r="IOW26"/>
      <c r="IOX26"/>
      <c r="IOY26"/>
      <c r="IOZ26"/>
      <c r="IPA26"/>
      <c r="IPB26"/>
      <c r="IPC26"/>
      <c r="IPD26"/>
      <c r="IPE26"/>
      <c r="IPF26"/>
      <c r="IPG26"/>
      <c r="IPH26"/>
      <c r="IPI26"/>
      <c r="IPJ26"/>
      <c r="IPK26"/>
      <c r="IPL26"/>
      <c r="IPM26"/>
      <c r="IPN26"/>
      <c r="IPO26"/>
      <c r="IPP26"/>
      <c r="IPQ26"/>
      <c r="IPR26"/>
      <c r="IPS26"/>
      <c r="IPT26"/>
      <c r="IPU26"/>
      <c r="IPV26"/>
      <c r="IPW26"/>
      <c r="IPX26"/>
      <c r="IPY26"/>
      <c r="IPZ26"/>
      <c r="IQA26"/>
      <c r="IQB26"/>
      <c r="IQC26"/>
      <c r="IQD26"/>
      <c r="IQE26"/>
      <c r="IQF26"/>
      <c r="IQG26"/>
      <c r="IQH26"/>
      <c r="IQI26"/>
      <c r="IQJ26"/>
      <c r="IQK26"/>
      <c r="IQL26"/>
      <c r="IQM26"/>
      <c r="IQN26"/>
      <c r="IQO26"/>
      <c r="IQP26"/>
      <c r="IQQ26"/>
      <c r="IQR26"/>
      <c r="IQS26"/>
      <c r="IQT26"/>
      <c r="IQU26"/>
      <c r="IQV26"/>
      <c r="IQW26"/>
      <c r="IQX26"/>
      <c r="IQY26"/>
      <c r="IQZ26"/>
      <c r="IRA26"/>
      <c r="IRB26"/>
      <c r="IRC26"/>
      <c r="IRD26"/>
      <c r="IRE26"/>
      <c r="IRF26"/>
      <c r="IRG26"/>
      <c r="IRH26"/>
      <c r="IRI26"/>
      <c r="IRJ26"/>
      <c r="IRK26"/>
      <c r="IRL26"/>
      <c r="IRM26"/>
      <c r="IRN26"/>
      <c r="IRO26"/>
      <c r="IRP26"/>
      <c r="IRQ26"/>
      <c r="IRR26"/>
      <c r="IRS26"/>
      <c r="IRT26"/>
      <c r="IRU26"/>
      <c r="IRV26"/>
      <c r="IRW26"/>
      <c r="IRX26"/>
      <c r="IRY26"/>
      <c r="IRZ26"/>
      <c r="ISA26"/>
      <c r="ISB26"/>
      <c r="ISC26"/>
      <c r="ISD26"/>
      <c r="ISE26"/>
      <c r="ISF26"/>
      <c r="ISG26"/>
      <c r="ISH26"/>
      <c r="ISI26"/>
      <c r="ISJ26"/>
      <c r="ISK26"/>
      <c r="ISL26"/>
      <c r="ISM26"/>
      <c r="ISN26"/>
      <c r="ISO26"/>
      <c r="ISP26"/>
      <c r="ISQ26"/>
      <c r="ISR26"/>
      <c r="ISS26"/>
      <c r="IST26"/>
      <c r="ISU26"/>
      <c r="ISV26"/>
      <c r="ISW26"/>
      <c r="ISX26"/>
      <c r="ISY26"/>
      <c r="ISZ26"/>
      <c r="ITA26"/>
      <c r="ITB26"/>
      <c r="ITC26"/>
      <c r="ITD26"/>
      <c r="ITE26"/>
      <c r="ITF26"/>
      <c r="ITG26"/>
      <c r="ITH26"/>
      <c r="ITI26"/>
      <c r="ITJ26"/>
      <c r="ITK26"/>
      <c r="ITL26"/>
      <c r="ITM26"/>
      <c r="ITN26"/>
      <c r="ITO26"/>
      <c r="ITP26"/>
      <c r="ITQ26"/>
      <c r="ITR26"/>
      <c r="ITS26"/>
      <c r="ITT26"/>
      <c r="ITU26"/>
      <c r="ITV26"/>
      <c r="ITW26"/>
      <c r="ITX26"/>
      <c r="ITY26"/>
      <c r="ITZ26"/>
      <c r="IUA26"/>
      <c r="IUB26"/>
      <c r="IUC26"/>
      <c r="IUD26"/>
      <c r="IUE26"/>
      <c r="IUF26"/>
      <c r="IUG26"/>
      <c r="IUH26"/>
      <c r="IUI26"/>
      <c r="IUJ26"/>
      <c r="IUK26"/>
      <c r="IUL26"/>
      <c r="IUM26"/>
      <c r="IUN26"/>
      <c r="IUO26"/>
      <c r="IUP26"/>
      <c r="IUQ26"/>
      <c r="IUR26"/>
      <c r="IUS26"/>
      <c r="IUT26"/>
      <c r="IUU26"/>
      <c r="IUV26"/>
      <c r="IUW26"/>
      <c r="IUX26"/>
      <c r="IUY26"/>
      <c r="IUZ26"/>
      <c r="IVA26"/>
      <c r="IVB26"/>
      <c r="IVC26"/>
      <c r="IVD26"/>
      <c r="IVE26"/>
      <c r="IVF26"/>
      <c r="IVG26"/>
      <c r="IVH26"/>
      <c r="IVI26"/>
      <c r="IVJ26"/>
      <c r="IVK26"/>
      <c r="IVL26"/>
      <c r="IVM26"/>
      <c r="IVN26"/>
      <c r="IVO26"/>
      <c r="IVP26"/>
      <c r="IVQ26"/>
      <c r="IVR26"/>
      <c r="IVS26"/>
      <c r="IVT26"/>
      <c r="IVU26"/>
      <c r="IVV26"/>
      <c r="IVW26"/>
      <c r="IVX26"/>
      <c r="IVY26"/>
      <c r="IVZ26"/>
      <c r="IWA26"/>
      <c r="IWB26"/>
      <c r="IWC26"/>
      <c r="IWD26"/>
      <c r="IWE26"/>
      <c r="IWF26"/>
      <c r="IWG26"/>
      <c r="IWH26"/>
      <c r="IWI26"/>
      <c r="IWJ26"/>
      <c r="IWK26"/>
      <c r="IWL26"/>
      <c r="IWM26"/>
      <c r="IWN26"/>
      <c r="IWO26"/>
      <c r="IWP26"/>
      <c r="IWQ26"/>
      <c r="IWR26"/>
      <c r="IWS26"/>
      <c r="IWT26"/>
      <c r="IWU26"/>
      <c r="IWV26"/>
      <c r="IWW26"/>
      <c r="IWX26"/>
      <c r="IWY26"/>
      <c r="IWZ26"/>
      <c r="IXA26"/>
      <c r="IXB26"/>
      <c r="IXC26"/>
      <c r="IXD26"/>
      <c r="IXE26"/>
      <c r="IXF26"/>
      <c r="IXG26"/>
      <c r="IXH26"/>
      <c r="IXI26"/>
      <c r="IXJ26"/>
      <c r="IXK26"/>
      <c r="IXL26"/>
      <c r="IXM26"/>
      <c r="IXN26"/>
      <c r="IXO26"/>
      <c r="IXP26"/>
      <c r="IXQ26"/>
      <c r="IXR26"/>
      <c r="IXS26"/>
      <c r="IXT26"/>
      <c r="IXU26"/>
      <c r="IXV26"/>
      <c r="IXW26"/>
      <c r="IXX26"/>
      <c r="IXY26"/>
      <c r="IXZ26"/>
      <c r="IYA26"/>
      <c r="IYB26"/>
      <c r="IYC26"/>
      <c r="IYD26"/>
      <c r="IYE26"/>
      <c r="IYF26"/>
      <c r="IYG26"/>
      <c r="IYH26"/>
      <c r="IYI26"/>
      <c r="IYJ26"/>
      <c r="IYK26"/>
      <c r="IYL26"/>
      <c r="IYM26"/>
      <c r="IYN26"/>
      <c r="IYO26"/>
      <c r="IYP26"/>
      <c r="IYQ26"/>
      <c r="IYR26"/>
      <c r="IYS26"/>
      <c r="IYT26"/>
      <c r="IYU26"/>
      <c r="IYV26"/>
      <c r="IYW26"/>
      <c r="IYX26"/>
      <c r="IYY26"/>
      <c r="IYZ26"/>
      <c r="IZA26"/>
      <c r="IZB26"/>
      <c r="IZC26"/>
      <c r="IZD26"/>
      <c r="IZE26"/>
      <c r="IZF26"/>
      <c r="IZG26"/>
      <c r="IZH26"/>
      <c r="IZI26"/>
      <c r="IZJ26"/>
      <c r="IZK26"/>
      <c r="IZL26"/>
      <c r="IZM26"/>
      <c r="IZN26"/>
      <c r="IZO26"/>
      <c r="IZP26"/>
      <c r="IZQ26"/>
      <c r="IZR26"/>
      <c r="IZS26"/>
      <c r="IZT26"/>
      <c r="IZU26"/>
      <c r="IZV26"/>
      <c r="IZW26"/>
      <c r="IZX26"/>
      <c r="IZY26"/>
      <c r="IZZ26"/>
      <c r="JAA26"/>
      <c r="JAB26"/>
      <c r="JAC26"/>
      <c r="JAD26"/>
      <c r="JAE26"/>
      <c r="JAF26"/>
      <c r="JAG26"/>
      <c r="JAH26"/>
      <c r="JAI26"/>
      <c r="JAJ26"/>
      <c r="JAK26"/>
      <c r="JAL26"/>
      <c r="JAM26"/>
      <c r="JAN26"/>
      <c r="JAO26"/>
      <c r="JAP26"/>
      <c r="JAQ26"/>
      <c r="JAR26"/>
      <c r="JAS26"/>
      <c r="JAT26"/>
      <c r="JAU26"/>
      <c r="JAV26"/>
      <c r="JAW26"/>
      <c r="JAX26"/>
      <c r="JAY26"/>
      <c r="JAZ26"/>
      <c r="JBA26"/>
      <c r="JBB26"/>
      <c r="JBC26"/>
      <c r="JBD26"/>
      <c r="JBE26"/>
      <c r="JBF26"/>
      <c r="JBG26"/>
      <c r="JBH26"/>
      <c r="JBI26"/>
      <c r="JBJ26"/>
      <c r="JBK26"/>
      <c r="JBL26"/>
      <c r="JBM26"/>
      <c r="JBN26"/>
      <c r="JBO26"/>
      <c r="JBP26"/>
      <c r="JBQ26"/>
      <c r="JBR26"/>
      <c r="JBS26"/>
      <c r="JBT26"/>
      <c r="JBU26"/>
      <c r="JBV26"/>
      <c r="JBW26"/>
      <c r="JBX26"/>
      <c r="JBY26"/>
      <c r="JBZ26"/>
      <c r="JCA26"/>
      <c r="JCB26"/>
      <c r="JCC26"/>
      <c r="JCD26"/>
      <c r="JCE26"/>
      <c r="JCF26"/>
      <c r="JCG26"/>
      <c r="JCH26"/>
      <c r="JCI26"/>
      <c r="JCJ26"/>
      <c r="JCK26"/>
      <c r="JCL26"/>
      <c r="JCM26"/>
      <c r="JCN26"/>
      <c r="JCO26"/>
      <c r="JCP26"/>
      <c r="JCQ26"/>
      <c r="JCR26"/>
      <c r="JCS26"/>
      <c r="JCT26"/>
      <c r="JCU26"/>
      <c r="JCV26"/>
      <c r="JCW26"/>
      <c r="JCX26"/>
      <c r="JCY26"/>
      <c r="JCZ26"/>
      <c r="JDA26"/>
      <c r="JDB26"/>
      <c r="JDC26"/>
      <c r="JDD26"/>
      <c r="JDE26"/>
      <c r="JDF26"/>
      <c r="JDG26"/>
      <c r="JDH26"/>
      <c r="JDI26"/>
      <c r="JDJ26"/>
      <c r="JDK26"/>
      <c r="JDL26"/>
      <c r="JDM26"/>
      <c r="JDN26"/>
      <c r="JDO26"/>
      <c r="JDP26"/>
      <c r="JDQ26"/>
      <c r="JDR26"/>
      <c r="JDS26"/>
      <c r="JDT26"/>
      <c r="JDU26"/>
      <c r="JDV26"/>
      <c r="JDW26"/>
      <c r="JDX26"/>
      <c r="JDY26"/>
      <c r="JDZ26"/>
      <c r="JEA26"/>
      <c r="JEB26"/>
      <c r="JEC26"/>
      <c r="JED26"/>
      <c r="JEE26"/>
      <c r="JEF26"/>
      <c r="JEG26"/>
      <c r="JEH26"/>
      <c r="JEI26"/>
      <c r="JEJ26"/>
      <c r="JEK26"/>
      <c r="JEL26"/>
      <c r="JEM26"/>
      <c r="JEN26"/>
      <c r="JEO26"/>
      <c r="JEP26"/>
      <c r="JEQ26"/>
      <c r="JER26"/>
      <c r="JES26"/>
      <c r="JET26"/>
      <c r="JEU26"/>
      <c r="JEV26"/>
      <c r="JEW26"/>
      <c r="JEX26"/>
      <c r="JEY26"/>
      <c r="JEZ26"/>
      <c r="JFA26"/>
      <c r="JFB26"/>
      <c r="JFC26"/>
      <c r="JFD26"/>
      <c r="JFE26"/>
      <c r="JFF26"/>
      <c r="JFG26"/>
      <c r="JFH26"/>
      <c r="JFI26"/>
      <c r="JFJ26"/>
      <c r="JFK26"/>
      <c r="JFL26"/>
      <c r="JFM26"/>
      <c r="JFN26"/>
      <c r="JFO26"/>
      <c r="JFP26"/>
      <c r="JFQ26"/>
      <c r="JFR26"/>
      <c r="JFS26"/>
      <c r="JFT26"/>
      <c r="JFU26"/>
      <c r="JFV26"/>
      <c r="JFW26"/>
      <c r="JFX26"/>
      <c r="JFY26"/>
      <c r="JFZ26"/>
      <c r="JGA26"/>
      <c r="JGB26"/>
      <c r="JGC26"/>
      <c r="JGD26"/>
      <c r="JGE26"/>
      <c r="JGF26"/>
      <c r="JGG26"/>
      <c r="JGH26"/>
      <c r="JGI26"/>
      <c r="JGJ26"/>
      <c r="JGK26"/>
      <c r="JGL26"/>
      <c r="JGM26"/>
      <c r="JGN26"/>
      <c r="JGO26"/>
      <c r="JGP26"/>
      <c r="JGQ26"/>
      <c r="JGR26"/>
      <c r="JGS26"/>
      <c r="JGT26"/>
      <c r="JGU26"/>
      <c r="JGV26"/>
      <c r="JGW26"/>
      <c r="JGX26"/>
      <c r="JGY26"/>
      <c r="JGZ26"/>
      <c r="JHA26"/>
      <c r="JHB26"/>
      <c r="JHC26"/>
      <c r="JHD26"/>
      <c r="JHE26"/>
      <c r="JHF26"/>
      <c r="JHG26"/>
      <c r="JHH26"/>
      <c r="JHI26"/>
      <c r="JHJ26"/>
      <c r="JHK26"/>
      <c r="JHL26"/>
      <c r="JHM26"/>
      <c r="JHN26"/>
      <c r="JHO26"/>
      <c r="JHP26"/>
      <c r="JHQ26"/>
      <c r="JHR26"/>
      <c r="JHS26"/>
      <c r="JHT26"/>
      <c r="JHU26"/>
      <c r="JHV26"/>
      <c r="JHW26"/>
      <c r="JHX26"/>
      <c r="JHY26"/>
      <c r="JHZ26"/>
      <c r="JIA26"/>
      <c r="JIB26"/>
      <c r="JIC26"/>
      <c r="JID26"/>
      <c r="JIE26"/>
      <c r="JIF26"/>
      <c r="JIG26"/>
      <c r="JIH26"/>
      <c r="JII26"/>
      <c r="JIJ26"/>
      <c r="JIK26"/>
      <c r="JIL26"/>
      <c r="JIM26"/>
      <c r="JIN26"/>
      <c r="JIO26"/>
      <c r="JIP26"/>
      <c r="JIQ26"/>
      <c r="JIR26"/>
      <c r="JIS26"/>
      <c r="JIT26"/>
      <c r="JIU26"/>
      <c r="JIV26"/>
      <c r="JIW26"/>
      <c r="JIX26"/>
      <c r="JIY26"/>
      <c r="JIZ26"/>
      <c r="JJA26"/>
      <c r="JJB26"/>
      <c r="JJC26"/>
      <c r="JJD26"/>
      <c r="JJE26"/>
      <c r="JJF26"/>
      <c r="JJG26"/>
      <c r="JJH26"/>
      <c r="JJI26"/>
      <c r="JJJ26"/>
      <c r="JJK26"/>
      <c r="JJL26"/>
      <c r="JJM26"/>
      <c r="JJN26"/>
      <c r="JJO26"/>
      <c r="JJP26"/>
      <c r="JJQ26"/>
      <c r="JJR26"/>
      <c r="JJS26"/>
      <c r="JJT26"/>
      <c r="JJU26"/>
      <c r="JJV26"/>
      <c r="JJW26"/>
      <c r="JJX26"/>
      <c r="JJY26"/>
      <c r="JJZ26"/>
      <c r="JKA26"/>
      <c r="JKB26"/>
      <c r="JKC26"/>
      <c r="JKD26"/>
      <c r="JKE26"/>
      <c r="JKF26"/>
      <c r="JKG26"/>
      <c r="JKH26"/>
      <c r="JKI26"/>
      <c r="JKJ26"/>
      <c r="JKK26"/>
      <c r="JKL26"/>
      <c r="JKM26"/>
      <c r="JKN26"/>
      <c r="JKO26"/>
      <c r="JKP26"/>
      <c r="JKQ26"/>
      <c r="JKR26"/>
      <c r="JKS26"/>
      <c r="JKT26"/>
      <c r="JKU26"/>
      <c r="JKV26"/>
      <c r="JKW26"/>
      <c r="JKX26"/>
      <c r="JKY26"/>
      <c r="JKZ26"/>
      <c r="JLA26"/>
      <c r="JLB26"/>
      <c r="JLC26"/>
      <c r="JLD26"/>
      <c r="JLE26"/>
      <c r="JLF26"/>
      <c r="JLG26"/>
      <c r="JLH26"/>
      <c r="JLI26"/>
      <c r="JLJ26"/>
      <c r="JLK26"/>
      <c r="JLL26"/>
      <c r="JLM26"/>
      <c r="JLN26"/>
      <c r="JLO26"/>
      <c r="JLP26"/>
      <c r="JLQ26"/>
      <c r="JLR26"/>
      <c r="JLS26"/>
      <c r="JLT26"/>
      <c r="JLU26"/>
      <c r="JLV26"/>
      <c r="JLW26"/>
      <c r="JLX26"/>
      <c r="JLY26"/>
      <c r="JLZ26"/>
      <c r="JMA26"/>
      <c r="JMB26"/>
      <c r="JMC26"/>
      <c r="JMD26"/>
      <c r="JME26"/>
      <c r="JMF26"/>
      <c r="JMG26"/>
      <c r="JMH26"/>
      <c r="JMI26"/>
      <c r="JMJ26"/>
      <c r="JMK26"/>
      <c r="JML26"/>
      <c r="JMM26"/>
      <c r="JMN26"/>
      <c r="JMO26"/>
      <c r="JMP26"/>
      <c r="JMQ26"/>
      <c r="JMR26"/>
      <c r="JMS26"/>
      <c r="JMT26"/>
      <c r="JMU26"/>
      <c r="JMV26"/>
      <c r="JMW26"/>
      <c r="JMX26"/>
      <c r="JMY26"/>
      <c r="JMZ26"/>
      <c r="JNA26"/>
      <c r="JNB26"/>
      <c r="JNC26"/>
      <c r="JND26"/>
      <c r="JNE26"/>
      <c r="JNF26"/>
      <c r="JNG26"/>
      <c r="JNH26"/>
      <c r="JNI26"/>
      <c r="JNJ26"/>
      <c r="JNK26"/>
      <c r="JNL26"/>
      <c r="JNM26"/>
      <c r="JNN26"/>
      <c r="JNO26"/>
      <c r="JNP26"/>
      <c r="JNQ26"/>
      <c r="JNR26"/>
      <c r="JNS26"/>
      <c r="JNT26"/>
      <c r="JNU26"/>
      <c r="JNV26"/>
      <c r="JNW26"/>
      <c r="JNX26"/>
      <c r="JNY26"/>
      <c r="JNZ26"/>
      <c r="JOA26"/>
      <c r="JOB26"/>
      <c r="JOC26"/>
      <c r="JOD26"/>
      <c r="JOE26"/>
      <c r="JOF26"/>
      <c r="JOG26"/>
      <c r="JOH26"/>
      <c r="JOI26"/>
      <c r="JOJ26"/>
      <c r="JOK26"/>
      <c r="JOL26"/>
      <c r="JOM26"/>
      <c r="JON26"/>
      <c r="JOO26"/>
      <c r="JOP26"/>
      <c r="JOQ26"/>
      <c r="JOR26"/>
      <c r="JOS26"/>
      <c r="JOT26"/>
      <c r="JOU26"/>
      <c r="JOV26"/>
      <c r="JOW26"/>
      <c r="JOX26"/>
      <c r="JOY26"/>
      <c r="JOZ26"/>
      <c r="JPA26"/>
      <c r="JPB26"/>
      <c r="JPC26"/>
      <c r="JPD26"/>
      <c r="JPE26"/>
      <c r="JPF26"/>
      <c r="JPG26"/>
      <c r="JPH26"/>
      <c r="JPI26"/>
      <c r="JPJ26"/>
      <c r="JPK26"/>
      <c r="JPL26"/>
      <c r="JPM26"/>
      <c r="JPN26"/>
      <c r="JPO26"/>
      <c r="JPP26"/>
      <c r="JPQ26"/>
      <c r="JPR26"/>
      <c r="JPS26"/>
      <c r="JPT26"/>
      <c r="JPU26"/>
      <c r="JPV26"/>
      <c r="JPW26"/>
      <c r="JPX26"/>
      <c r="JPY26"/>
      <c r="JPZ26"/>
      <c r="JQA26"/>
      <c r="JQB26"/>
      <c r="JQC26"/>
      <c r="JQD26"/>
      <c r="JQE26"/>
      <c r="JQF26"/>
      <c r="JQG26"/>
      <c r="JQH26"/>
      <c r="JQI26"/>
      <c r="JQJ26"/>
      <c r="JQK26"/>
      <c r="JQL26"/>
      <c r="JQM26"/>
      <c r="JQN26"/>
      <c r="JQO26"/>
      <c r="JQP26"/>
      <c r="JQQ26"/>
      <c r="JQR26"/>
      <c r="JQS26"/>
      <c r="JQT26"/>
      <c r="JQU26"/>
      <c r="JQV26"/>
      <c r="JQW26"/>
      <c r="JQX26"/>
      <c r="JQY26"/>
      <c r="JQZ26"/>
      <c r="JRA26"/>
      <c r="JRB26"/>
      <c r="JRC26"/>
      <c r="JRD26"/>
      <c r="JRE26"/>
      <c r="JRF26"/>
      <c r="JRG26"/>
      <c r="JRH26"/>
      <c r="JRI26"/>
      <c r="JRJ26"/>
      <c r="JRK26"/>
      <c r="JRL26"/>
      <c r="JRM26"/>
      <c r="JRN26"/>
      <c r="JRO26"/>
      <c r="JRP26"/>
      <c r="JRQ26"/>
      <c r="JRR26"/>
      <c r="JRS26"/>
      <c r="JRT26"/>
      <c r="JRU26"/>
      <c r="JRV26"/>
      <c r="JRW26"/>
      <c r="JRX26"/>
      <c r="JRY26"/>
      <c r="JRZ26"/>
      <c r="JSA26"/>
      <c r="JSB26"/>
      <c r="JSC26"/>
      <c r="JSD26"/>
      <c r="JSE26"/>
      <c r="JSF26"/>
      <c r="JSG26"/>
      <c r="JSH26"/>
      <c r="JSI26"/>
      <c r="JSJ26"/>
      <c r="JSK26"/>
      <c r="JSL26"/>
      <c r="JSM26"/>
      <c r="JSN26"/>
      <c r="JSO26"/>
      <c r="JSP26"/>
      <c r="JSQ26"/>
      <c r="JSR26"/>
      <c r="JSS26"/>
      <c r="JST26"/>
      <c r="JSU26"/>
      <c r="JSV26"/>
      <c r="JSW26"/>
      <c r="JSX26"/>
      <c r="JSY26"/>
      <c r="JSZ26"/>
      <c r="JTA26"/>
      <c r="JTB26"/>
      <c r="JTC26"/>
      <c r="JTD26"/>
      <c r="JTE26"/>
      <c r="JTF26"/>
      <c r="JTG26"/>
      <c r="JTH26"/>
      <c r="JTI26"/>
      <c r="JTJ26"/>
      <c r="JTK26"/>
      <c r="JTL26"/>
      <c r="JTM26"/>
      <c r="JTN26"/>
      <c r="JTO26"/>
      <c r="JTP26"/>
      <c r="JTQ26"/>
      <c r="JTR26"/>
      <c r="JTS26"/>
      <c r="JTT26"/>
      <c r="JTU26"/>
      <c r="JTV26"/>
      <c r="JTW26"/>
      <c r="JTX26"/>
      <c r="JTY26"/>
      <c r="JTZ26"/>
      <c r="JUA26"/>
      <c r="JUB26"/>
      <c r="JUC26"/>
      <c r="JUD26"/>
      <c r="JUE26"/>
      <c r="JUF26"/>
      <c r="JUG26"/>
      <c r="JUH26"/>
      <c r="JUI26"/>
      <c r="JUJ26"/>
      <c r="JUK26"/>
      <c r="JUL26"/>
      <c r="JUM26"/>
      <c r="JUN26"/>
      <c r="JUO26"/>
      <c r="JUP26"/>
      <c r="JUQ26"/>
      <c r="JUR26"/>
      <c r="JUS26"/>
      <c r="JUT26"/>
      <c r="JUU26"/>
      <c r="JUV26"/>
      <c r="JUW26"/>
      <c r="JUX26"/>
      <c r="JUY26"/>
      <c r="JUZ26"/>
      <c r="JVA26"/>
      <c r="JVB26"/>
      <c r="JVC26"/>
      <c r="JVD26"/>
      <c r="JVE26"/>
      <c r="JVF26"/>
      <c r="JVG26"/>
      <c r="JVH26"/>
      <c r="JVI26"/>
      <c r="JVJ26"/>
      <c r="JVK26"/>
      <c r="JVL26"/>
      <c r="JVM26"/>
      <c r="JVN26"/>
      <c r="JVO26"/>
      <c r="JVP26"/>
      <c r="JVQ26"/>
      <c r="JVR26"/>
      <c r="JVS26"/>
      <c r="JVT26"/>
      <c r="JVU26"/>
      <c r="JVV26"/>
      <c r="JVW26"/>
      <c r="JVX26"/>
      <c r="JVY26"/>
      <c r="JVZ26"/>
      <c r="JWA26"/>
      <c r="JWB26"/>
      <c r="JWC26"/>
      <c r="JWD26"/>
      <c r="JWE26"/>
      <c r="JWF26"/>
      <c r="JWG26"/>
      <c r="JWH26"/>
      <c r="JWI26"/>
      <c r="JWJ26"/>
      <c r="JWK26"/>
      <c r="JWL26"/>
      <c r="JWM26"/>
      <c r="JWN26"/>
      <c r="JWO26"/>
      <c r="JWP26"/>
      <c r="JWQ26"/>
      <c r="JWR26"/>
      <c r="JWS26"/>
      <c r="JWT26"/>
      <c r="JWU26"/>
      <c r="JWV26"/>
      <c r="JWW26"/>
      <c r="JWX26"/>
      <c r="JWY26"/>
      <c r="JWZ26"/>
      <c r="JXA26"/>
      <c r="JXB26"/>
      <c r="JXC26"/>
      <c r="JXD26"/>
      <c r="JXE26"/>
      <c r="JXF26"/>
      <c r="JXG26"/>
      <c r="JXH26"/>
      <c r="JXI26"/>
      <c r="JXJ26"/>
      <c r="JXK26"/>
      <c r="JXL26"/>
      <c r="JXM26"/>
      <c r="JXN26"/>
      <c r="JXO26"/>
      <c r="JXP26"/>
      <c r="JXQ26"/>
      <c r="JXR26"/>
      <c r="JXS26"/>
      <c r="JXT26"/>
      <c r="JXU26"/>
      <c r="JXV26"/>
      <c r="JXW26"/>
      <c r="JXX26"/>
      <c r="JXY26"/>
      <c r="JXZ26"/>
      <c r="JYA26"/>
      <c r="JYB26"/>
      <c r="JYC26"/>
      <c r="JYD26"/>
      <c r="JYE26"/>
      <c r="JYF26"/>
      <c r="JYG26"/>
      <c r="JYH26"/>
      <c r="JYI26"/>
      <c r="JYJ26"/>
      <c r="JYK26"/>
      <c r="JYL26"/>
      <c r="JYM26"/>
      <c r="JYN26"/>
      <c r="JYO26"/>
      <c r="JYP26"/>
      <c r="JYQ26"/>
      <c r="JYR26"/>
      <c r="JYS26"/>
      <c r="JYT26"/>
      <c r="JYU26"/>
      <c r="JYV26"/>
      <c r="JYW26"/>
      <c r="JYX26"/>
      <c r="JYY26"/>
      <c r="JYZ26"/>
      <c r="JZA26"/>
      <c r="JZB26"/>
      <c r="JZC26"/>
      <c r="JZD26"/>
      <c r="JZE26"/>
      <c r="JZF26"/>
      <c r="JZG26"/>
      <c r="JZH26"/>
      <c r="JZI26"/>
      <c r="JZJ26"/>
      <c r="JZK26"/>
      <c r="JZL26"/>
      <c r="JZM26"/>
      <c r="JZN26"/>
      <c r="JZO26"/>
      <c r="JZP26"/>
      <c r="JZQ26"/>
      <c r="JZR26"/>
      <c r="JZS26"/>
      <c r="JZT26"/>
      <c r="JZU26"/>
      <c r="JZV26"/>
      <c r="JZW26"/>
      <c r="JZX26"/>
      <c r="JZY26"/>
      <c r="JZZ26"/>
      <c r="KAA26"/>
      <c r="KAB26"/>
      <c r="KAC26"/>
      <c r="KAD26"/>
      <c r="KAE26"/>
      <c r="KAF26"/>
      <c r="KAG26"/>
      <c r="KAH26"/>
      <c r="KAI26"/>
      <c r="KAJ26"/>
      <c r="KAK26"/>
      <c r="KAL26"/>
      <c r="KAM26"/>
      <c r="KAN26"/>
      <c r="KAO26"/>
      <c r="KAP26"/>
      <c r="KAQ26"/>
      <c r="KAR26"/>
      <c r="KAS26"/>
      <c r="KAT26"/>
      <c r="KAU26"/>
      <c r="KAV26"/>
      <c r="KAW26"/>
      <c r="KAX26"/>
      <c r="KAY26"/>
      <c r="KAZ26"/>
      <c r="KBA26"/>
      <c r="KBB26"/>
      <c r="KBC26"/>
      <c r="KBD26"/>
      <c r="KBE26"/>
      <c r="KBF26"/>
      <c r="KBG26"/>
      <c r="KBH26"/>
      <c r="KBI26"/>
      <c r="KBJ26"/>
      <c r="KBK26"/>
      <c r="KBL26"/>
      <c r="KBM26"/>
      <c r="KBN26"/>
      <c r="KBO26"/>
      <c r="KBP26"/>
      <c r="KBQ26"/>
      <c r="KBR26"/>
      <c r="KBS26"/>
      <c r="KBT26"/>
      <c r="KBU26"/>
      <c r="KBV26"/>
      <c r="KBW26"/>
      <c r="KBX26"/>
      <c r="KBY26"/>
      <c r="KBZ26"/>
      <c r="KCA26"/>
      <c r="KCB26"/>
      <c r="KCC26"/>
      <c r="KCD26"/>
      <c r="KCE26"/>
      <c r="KCF26"/>
      <c r="KCG26"/>
      <c r="KCH26"/>
      <c r="KCI26"/>
      <c r="KCJ26"/>
      <c r="KCK26"/>
      <c r="KCL26"/>
      <c r="KCM26"/>
      <c r="KCN26"/>
      <c r="KCO26"/>
      <c r="KCP26"/>
      <c r="KCQ26"/>
      <c r="KCR26"/>
      <c r="KCS26"/>
      <c r="KCT26"/>
      <c r="KCU26"/>
      <c r="KCV26"/>
      <c r="KCW26"/>
      <c r="KCX26"/>
      <c r="KCY26"/>
      <c r="KCZ26"/>
      <c r="KDA26"/>
      <c r="KDB26"/>
      <c r="KDC26"/>
      <c r="KDD26"/>
      <c r="KDE26"/>
      <c r="KDF26"/>
      <c r="KDG26"/>
      <c r="KDH26"/>
      <c r="KDI26"/>
      <c r="KDJ26"/>
      <c r="KDK26"/>
      <c r="KDL26"/>
      <c r="KDM26"/>
      <c r="KDN26"/>
      <c r="KDO26"/>
      <c r="KDP26"/>
      <c r="KDQ26"/>
      <c r="KDR26"/>
      <c r="KDS26"/>
      <c r="KDT26"/>
      <c r="KDU26"/>
      <c r="KDV26"/>
      <c r="KDW26"/>
      <c r="KDX26"/>
      <c r="KDY26"/>
      <c r="KDZ26"/>
      <c r="KEA26"/>
      <c r="KEB26"/>
      <c r="KEC26"/>
      <c r="KED26"/>
      <c r="KEE26"/>
      <c r="KEF26"/>
      <c r="KEG26"/>
      <c r="KEH26"/>
      <c r="KEI26"/>
      <c r="KEJ26"/>
      <c r="KEK26"/>
      <c r="KEL26"/>
      <c r="KEM26"/>
      <c r="KEN26"/>
      <c r="KEO26"/>
      <c r="KEP26"/>
      <c r="KEQ26"/>
      <c r="KER26"/>
      <c r="KES26"/>
      <c r="KET26"/>
      <c r="KEU26"/>
      <c r="KEV26"/>
      <c r="KEW26"/>
      <c r="KEX26"/>
      <c r="KEY26"/>
      <c r="KEZ26"/>
      <c r="KFA26"/>
      <c r="KFB26"/>
      <c r="KFC26"/>
      <c r="KFD26"/>
      <c r="KFE26"/>
      <c r="KFF26"/>
      <c r="KFG26"/>
      <c r="KFH26"/>
      <c r="KFI26"/>
      <c r="KFJ26"/>
      <c r="KFK26"/>
      <c r="KFL26"/>
      <c r="KFM26"/>
      <c r="KFN26"/>
      <c r="KFO26"/>
      <c r="KFP26"/>
      <c r="KFQ26"/>
      <c r="KFR26"/>
      <c r="KFS26"/>
      <c r="KFT26"/>
      <c r="KFU26"/>
      <c r="KFV26"/>
      <c r="KFW26"/>
      <c r="KFX26"/>
      <c r="KFY26"/>
      <c r="KFZ26"/>
      <c r="KGA26"/>
      <c r="KGB26"/>
      <c r="KGC26"/>
      <c r="KGD26"/>
      <c r="KGE26"/>
      <c r="KGF26"/>
      <c r="KGG26"/>
      <c r="KGH26"/>
      <c r="KGI26"/>
      <c r="KGJ26"/>
      <c r="KGK26"/>
      <c r="KGL26"/>
      <c r="KGM26"/>
      <c r="KGN26"/>
      <c r="KGO26"/>
      <c r="KGP26"/>
      <c r="KGQ26"/>
      <c r="KGR26"/>
      <c r="KGS26"/>
      <c r="KGT26"/>
      <c r="KGU26"/>
      <c r="KGV26"/>
      <c r="KGW26"/>
      <c r="KGX26"/>
      <c r="KGY26"/>
      <c r="KGZ26"/>
      <c r="KHA26"/>
      <c r="KHB26"/>
      <c r="KHC26"/>
      <c r="KHD26"/>
      <c r="KHE26"/>
      <c r="KHF26"/>
      <c r="KHG26"/>
      <c r="KHH26"/>
      <c r="KHI26"/>
      <c r="KHJ26"/>
      <c r="KHK26"/>
      <c r="KHL26"/>
      <c r="KHM26"/>
      <c r="KHN26"/>
      <c r="KHO26"/>
      <c r="KHP26"/>
      <c r="KHQ26"/>
      <c r="KHR26"/>
      <c r="KHS26"/>
      <c r="KHT26"/>
      <c r="KHU26"/>
      <c r="KHV26"/>
      <c r="KHW26"/>
      <c r="KHX26"/>
      <c r="KHY26"/>
      <c r="KHZ26"/>
      <c r="KIA26"/>
      <c r="KIB26"/>
      <c r="KIC26"/>
      <c r="KID26"/>
      <c r="KIE26"/>
      <c r="KIF26"/>
      <c r="KIG26"/>
      <c r="KIH26"/>
      <c r="KII26"/>
      <c r="KIJ26"/>
      <c r="KIK26"/>
      <c r="KIL26"/>
      <c r="KIM26"/>
      <c r="KIN26"/>
      <c r="KIO26"/>
      <c r="KIP26"/>
      <c r="KIQ26"/>
      <c r="KIR26"/>
      <c r="KIS26"/>
      <c r="KIT26"/>
      <c r="KIU26"/>
      <c r="KIV26"/>
      <c r="KIW26"/>
      <c r="KIX26"/>
      <c r="KIY26"/>
      <c r="KIZ26"/>
      <c r="KJA26"/>
      <c r="KJB26"/>
      <c r="KJC26"/>
      <c r="KJD26"/>
      <c r="KJE26"/>
      <c r="KJF26"/>
      <c r="KJG26"/>
      <c r="KJH26"/>
      <c r="KJI26"/>
      <c r="KJJ26"/>
      <c r="KJK26"/>
      <c r="KJL26"/>
      <c r="KJM26"/>
      <c r="KJN26"/>
      <c r="KJO26"/>
      <c r="KJP26"/>
      <c r="KJQ26"/>
      <c r="KJR26"/>
      <c r="KJS26"/>
      <c r="KJT26"/>
      <c r="KJU26"/>
      <c r="KJV26"/>
      <c r="KJW26"/>
      <c r="KJX26"/>
      <c r="KJY26"/>
      <c r="KJZ26"/>
      <c r="KKA26"/>
      <c r="KKB26"/>
      <c r="KKC26"/>
      <c r="KKD26"/>
      <c r="KKE26"/>
      <c r="KKF26"/>
      <c r="KKG26"/>
      <c r="KKH26"/>
      <c r="KKI26"/>
      <c r="KKJ26"/>
      <c r="KKK26"/>
      <c r="KKL26"/>
      <c r="KKM26"/>
      <c r="KKN26"/>
      <c r="KKO26"/>
      <c r="KKP26"/>
      <c r="KKQ26"/>
      <c r="KKR26"/>
      <c r="KKS26"/>
      <c r="KKT26"/>
      <c r="KKU26"/>
      <c r="KKV26"/>
      <c r="KKW26"/>
      <c r="KKX26"/>
      <c r="KKY26"/>
      <c r="KKZ26"/>
      <c r="KLA26"/>
      <c r="KLB26"/>
      <c r="KLC26"/>
      <c r="KLD26"/>
      <c r="KLE26"/>
      <c r="KLF26"/>
      <c r="KLG26"/>
      <c r="KLH26"/>
      <c r="KLI26"/>
      <c r="KLJ26"/>
      <c r="KLK26"/>
      <c r="KLL26"/>
      <c r="KLM26"/>
      <c r="KLN26"/>
      <c r="KLO26"/>
      <c r="KLP26"/>
      <c r="KLQ26"/>
      <c r="KLR26"/>
      <c r="KLS26"/>
      <c r="KLT26"/>
      <c r="KLU26"/>
      <c r="KLV26"/>
      <c r="KLW26"/>
      <c r="KLX26"/>
      <c r="KLY26"/>
      <c r="KLZ26"/>
      <c r="KMA26"/>
      <c r="KMB26"/>
      <c r="KMC26"/>
      <c r="KMD26"/>
      <c r="KME26"/>
      <c r="KMF26"/>
      <c r="KMG26"/>
      <c r="KMH26"/>
      <c r="KMI26"/>
      <c r="KMJ26"/>
      <c r="KMK26"/>
      <c r="KML26"/>
      <c r="KMM26"/>
      <c r="KMN26"/>
      <c r="KMO26"/>
      <c r="KMP26"/>
      <c r="KMQ26"/>
      <c r="KMR26"/>
      <c r="KMS26"/>
      <c r="KMT26"/>
      <c r="KMU26"/>
      <c r="KMV26"/>
      <c r="KMW26"/>
      <c r="KMX26"/>
      <c r="KMY26"/>
      <c r="KMZ26"/>
      <c r="KNA26"/>
      <c r="KNB26"/>
      <c r="KNC26"/>
      <c r="KND26"/>
      <c r="KNE26"/>
      <c r="KNF26"/>
      <c r="KNG26"/>
      <c r="KNH26"/>
      <c r="KNI26"/>
      <c r="KNJ26"/>
      <c r="KNK26"/>
      <c r="KNL26"/>
      <c r="KNM26"/>
      <c r="KNN26"/>
      <c r="KNO26"/>
      <c r="KNP26"/>
      <c r="KNQ26"/>
      <c r="KNR26"/>
      <c r="KNS26"/>
      <c r="KNT26"/>
      <c r="KNU26"/>
      <c r="KNV26"/>
      <c r="KNW26"/>
      <c r="KNX26"/>
      <c r="KNY26"/>
      <c r="KNZ26"/>
      <c r="KOA26"/>
      <c r="KOB26"/>
      <c r="KOC26"/>
      <c r="KOD26"/>
      <c r="KOE26"/>
      <c r="KOF26"/>
      <c r="KOG26"/>
      <c r="KOH26"/>
      <c r="KOI26"/>
      <c r="KOJ26"/>
      <c r="KOK26"/>
      <c r="KOL26"/>
      <c r="KOM26"/>
      <c r="KON26"/>
      <c r="KOO26"/>
      <c r="KOP26"/>
      <c r="KOQ26"/>
      <c r="KOR26"/>
      <c r="KOS26"/>
      <c r="KOT26"/>
      <c r="KOU26"/>
      <c r="KOV26"/>
      <c r="KOW26"/>
      <c r="KOX26"/>
      <c r="KOY26"/>
      <c r="KOZ26"/>
      <c r="KPA26"/>
      <c r="KPB26"/>
      <c r="KPC26"/>
      <c r="KPD26"/>
      <c r="KPE26"/>
      <c r="KPF26"/>
      <c r="KPG26"/>
      <c r="KPH26"/>
      <c r="KPI26"/>
      <c r="KPJ26"/>
      <c r="KPK26"/>
      <c r="KPL26"/>
      <c r="KPM26"/>
      <c r="KPN26"/>
      <c r="KPO26"/>
      <c r="KPP26"/>
      <c r="KPQ26"/>
      <c r="KPR26"/>
      <c r="KPS26"/>
      <c r="KPT26"/>
      <c r="KPU26"/>
      <c r="KPV26"/>
      <c r="KPW26"/>
      <c r="KPX26"/>
      <c r="KPY26"/>
      <c r="KPZ26"/>
      <c r="KQA26"/>
      <c r="KQB26"/>
      <c r="KQC26"/>
      <c r="KQD26"/>
      <c r="KQE26"/>
      <c r="KQF26"/>
      <c r="KQG26"/>
      <c r="KQH26"/>
      <c r="KQI26"/>
      <c r="KQJ26"/>
      <c r="KQK26"/>
      <c r="KQL26"/>
      <c r="KQM26"/>
      <c r="KQN26"/>
      <c r="KQO26"/>
      <c r="KQP26"/>
      <c r="KQQ26"/>
      <c r="KQR26"/>
      <c r="KQS26"/>
      <c r="KQT26"/>
      <c r="KQU26"/>
      <c r="KQV26"/>
      <c r="KQW26"/>
      <c r="KQX26"/>
      <c r="KQY26"/>
      <c r="KQZ26"/>
      <c r="KRA26"/>
      <c r="KRB26"/>
      <c r="KRC26"/>
      <c r="KRD26"/>
      <c r="KRE26"/>
      <c r="KRF26"/>
      <c r="KRG26"/>
      <c r="KRH26"/>
      <c r="KRI26"/>
      <c r="KRJ26"/>
      <c r="KRK26"/>
      <c r="KRL26"/>
      <c r="KRM26"/>
      <c r="KRN26"/>
      <c r="KRO26"/>
      <c r="KRP26"/>
      <c r="KRQ26"/>
      <c r="KRR26"/>
      <c r="KRS26"/>
      <c r="KRT26"/>
      <c r="KRU26"/>
      <c r="KRV26"/>
      <c r="KRW26"/>
      <c r="KRX26"/>
      <c r="KRY26"/>
      <c r="KRZ26"/>
      <c r="KSA26"/>
      <c r="KSB26"/>
      <c r="KSC26"/>
      <c r="KSD26"/>
      <c r="KSE26"/>
      <c r="KSF26"/>
      <c r="KSG26"/>
      <c r="KSH26"/>
      <c r="KSI26"/>
      <c r="KSJ26"/>
      <c r="KSK26"/>
      <c r="KSL26"/>
      <c r="KSM26"/>
      <c r="KSN26"/>
      <c r="KSO26"/>
      <c r="KSP26"/>
      <c r="KSQ26"/>
      <c r="KSR26"/>
      <c r="KSS26"/>
      <c r="KST26"/>
      <c r="KSU26"/>
      <c r="KSV26"/>
      <c r="KSW26"/>
      <c r="KSX26"/>
      <c r="KSY26"/>
      <c r="KSZ26"/>
      <c r="KTA26"/>
      <c r="KTB26"/>
      <c r="KTC26"/>
      <c r="KTD26"/>
      <c r="KTE26"/>
      <c r="KTF26"/>
      <c r="KTG26"/>
      <c r="KTH26"/>
      <c r="KTI26"/>
      <c r="KTJ26"/>
      <c r="KTK26"/>
      <c r="KTL26"/>
      <c r="KTM26"/>
      <c r="KTN26"/>
      <c r="KTO26"/>
      <c r="KTP26"/>
      <c r="KTQ26"/>
      <c r="KTR26"/>
      <c r="KTS26"/>
      <c r="KTT26"/>
      <c r="KTU26"/>
      <c r="KTV26"/>
      <c r="KTW26"/>
      <c r="KTX26"/>
      <c r="KTY26"/>
      <c r="KTZ26"/>
      <c r="KUA26"/>
      <c r="KUB26"/>
      <c r="KUC26"/>
      <c r="KUD26"/>
      <c r="KUE26"/>
      <c r="KUF26"/>
      <c r="KUG26"/>
      <c r="KUH26"/>
      <c r="KUI26"/>
      <c r="KUJ26"/>
      <c r="KUK26"/>
      <c r="KUL26"/>
      <c r="KUM26"/>
      <c r="KUN26"/>
      <c r="KUO26"/>
      <c r="KUP26"/>
      <c r="KUQ26"/>
      <c r="KUR26"/>
      <c r="KUS26"/>
      <c r="KUT26"/>
      <c r="KUU26"/>
      <c r="KUV26"/>
      <c r="KUW26"/>
      <c r="KUX26"/>
      <c r="KUY26"/>
      <c r="KUZ26"/>
      <c r="KVA26"/>
      <c r="KVB26"/>
      <c r="KVC26"/>
      <c r="KVD26"/>
      <c r="KVE26"/>
      <c r="KVF26"/>
      <c r="KVG26"/>
      <c r="KVH26"/>
      <c r="KVI26"/>
      <c r="KVJ26"/>
      <c r="KVK26"/>
      <c r="KVL26"/>
      <c r="KVM26"/>
      <c r="KVN26"/>
      <c r="KVO26"/>
      <c r="KVP26"/>
      <c r="KVQ26"/>
      <c r="KVR26"/>
      <c r="KVS26"/>
      <c r="KVT26"/>
      <c r="KVU26"/>
      <c r="KVV26"/>
      <c r="KVW26"/>
      <c r="KVX26"/>
      <c r="KVY26"/>
      <c r="KVZ26"/>
      <c r="KWA26"/>
      <c r="KWB26"/>
      <c r="KWC26"/>
      <c r="KWD26"/>
      <c r="KWE26"/>
      <c r="KWF26"/>
      <c r="KWG26"/>
      <c r="KWH26"/>
      <c r="KWI26"/>
      <c r="KWJ26"/>
      <c r="KWK26"/>
      <c r="KWL26"/>
      <c r="KWM26"/>
      <c r="KWN26"/>
      <c r="KWO26"/>
      <c r="KWP26"/>
      <c r="KWQ26"/>
      <c r="KWR26"/>
      <c r="KWS26"/>
      <c r="KWT26"/>
      <c r="KWU26"/>
      <c r="KWV26"/>
      <c r="KWW26"/>
      <c r="KWX26"/>
      <c r="KWY26"/>
      <c r="KWZ26"/>
      <c r="KXA26"/>
      <c r="KXB26"/>
      <c r="KXC26"/>
      <c r="KXD26"/>
      <c r="KXE26"/>
      <c r="KXF26"/>
      <c r="KXG26"/>
      <c r="KXH26"/>
      <c r="KXI26"/>
      <c r="KXJ26"/>
      <c r="KXK26"/>
      <c r="KXL26"/>
      <c r="KXM26"/>
      <c r="KXN26"/>
      <c r="KXO26"/>
      <c r="KXP26"/>
      <c r="KXQ26"/>
      <c r="KXR26"/>
      <c r="KXS26"/>
      <c r="KXT26"/>
      <c r="KXU26"/>
      <c r="KXV26"/>
      <c r="KXW26"/>
      <c r="KXX26"/>
      <c r="KXY26"/>
      <c r="KXZ26"/>
      <c r="KYA26"/>
      <c r="KYB26"/>
      <c r="KYC26"/>
      <c r="KYD26"/>
      <c r="KYE26"/>
      <c r="KYF26"/>
      <c r="KYG26"/>
      <c r="KYH26"/>
      <c r="KYI26"/>
      <c r="KYJ26"/>
      <c r="KYK26"/>
      <c r="KYL26"/>
      <c r="KYM26"/>
      <c r="KYN26"/>
      <c r="KYO26"/>
      <c r="KYP26"/>
      <c r="KYQ26"/>
      <c r="KYR26"/>
      <c r="KYS26"/>
      <c r="KYT26"/>
      <c r="KYU26"/>
      <c r="KYV26"/>
      <c r="KYW26"/>
      <c r="KYX26"/>
      <c r="KYY26"/>
      <c r="KYZ26"/>
      <c r="KZA26"/>
      <c r="KZB26"/>
      <c r="KZC26"/>
      <c r="KZD26"/>
      <c r="KZE26"/>
      <c r="KZF26"/>
      <c r="KZG26"/>
      <c r="KZH26"/>
      <c r="KZI26"/>
      <c r="KZJ26"/>
      <c r="KZK26"/>
      <c r="KZL26"/>
      <c r="KZM26"/>
      <c r="KZN26"/>
      <c r="KZO26"/>
      <c r="KZP26"/>
      <c r="KZQ26"/>
      <c r="KZR26"/>
      <c r="KZS26"/>
      <c r="KZT26"/>
      <c r="KZU26"/>
      <c r="KZV26"/>
      <c r="KZW26"/>
      <c r="KZX26"/>
      <c r="KZY26"/>
      <c r="KZZ26"/>
      <c r="LAA26"/>
      <c r="LAB26"/>
      <c r="LAC26"/>
      <c r="LAD26"/>
      <c r="LAE26"/>
      <c r="LAF26"/>
      <c r="LAG26"/>
      <c r="LAH26"/>
      <c r="LAI26"/>
      <c r="LAJ26"/>
      <c r="LAK26"/>
      <c r="LAL26"/>
      <c r="LAM26"/>
      <c r="LAN26"/>
      <c r="LAO26"/>
      <c r="LAP26"/>
      <c r="LAQ26"/>
      <c r="LAR26"/>
      <c r="LAS26"/>
      <c r="LAT26"/>
      <c r="LAU26"/>
      <c r="LAV26"/>
      <c r="LAW26"/>
      <c r="LAX26"/>
      <c r="LAY26"/>
      <c r="LAZ26"/>
      <c r="LBA26"/>
      <c r="LBB26"/>
      <c r="LBC26"/>
      <c r="LBD26"/>
      <c r="LBE26"/>
      <c r="LBF26"/>
      <c r="LBG26"/>
      <c r="LBH26"/>
      <c r="LBI26"/>
      <c r="LBJ26"/>
      <c r="LBK26"/>
      <c r="LBL26"/>
      <c r="LBM26"/>
      <c r="LBN26"/>
      <c r="LBO26"/>
      <c r="LBP26"/>
      <c r="LBQ26"/>
      <c r="LBR26"/>
      <c r="LBS26"/>
      <c r="LBT26"/>
      <c r="LBU26"/>
      <c r="LBV26"/>
      <c r="LBW26"/>
      <c r="LBX26"/>
      <c r="LBY26"/>
      <c r="LBZ26"/>
      <c r="LCA26"/>
      <c r="LCB26"/>
      <c r="LCC26"/>
      <c r="LCD26"/>
      <c r="LCE26"/>
      <c r="LCF26"/>
      <c r="LCG26"/>
      <c r="LCH26"/>
      <c r="LCI26"/>
      <c r="LCJ26"/>
      <c r="LCK26"/>
      <c r="LCL26"/>
      <c r="LCM26"/>
      <c r="LCN26"/>
      <c r="LCO26"/>
      <c r="LCP26"/>
      <c r="LCQ26"/>
      <c r="LCR26"/>
      <c r="LCS26"/>
      <c r="LCT26"/>
      <c r="LCU26"/>
      <c r="LCV26"/>
      <c r="LCW26"/>
      <c r="LCX26"/>
      <c r="LCY26"/>
      <c r="LCZ26"/>
      <c r="LDA26"/>
      <c r="LDB26"/>
      <c r="LDC26"/>
      <c r="LDD26"/>
      <c r="LDE26"/>
      <c r="LDF26"/>
      <c r="LDG26"/>
      <c r="LDH26"/>
      <c r="LDI26"/>
      <c r="LDJ26"/>
      <c r="LDK26"/>
      <c r="LDL26"/>
      <c r="LDM26"/>
      <c r="LDN26"/>
      <c r="LDO26"/>
      <c r="LDP26"/>
      <c r="LDQ26"/>
      <c r="LDR26"/>
      <c r="LDS26"/>
      <c r="LDT26"/>
      <c r="LDU26"/>
      <c r="LDV26"/>
      <c r="LDW26"/>
      <c r="LDX26"/>
      <c r="LDY26"/>
      <c r="LDZ26"/>
      <c r="LEA26"/>
      <c r="LEB26"/>
      <c r="LEC26"/>
      <c r="LED26"/>
      <c r="LEE26"/>
      <c r="LEF26"/>
      <c r="LEG26"/>
      <c r="LEH26"/>
      <c r="LEI26"/>
      <c r="LEJ26"/>
      <c r="LEK26"/>
      <c r="LEL26"/>
      <c r="LEM26"/>
      <c r="LEN26"/>
      <c r="LEO26"/>
      <c r="LEP26"/>
      <c r="LEQ26"/>
      <c r="LER26"/>
      <c r="LES26"/>
      <c r="LET26"/>
      <c r="LEU26"/>
      <c r="LEV26"/>
      <c r="LEW26"/>
      <c r="LEX26"/>
      <c r="LEY26"/>
      <c r="LEZ26"/>
      <c r="LFA26"/>
      <c r="LFB26"/>
      <c r="LFC26"/>
      <c r="LFD26"/>
      <c r="LFE26"/>
      <c r="LFF26"/>
      <c r="LFG26"/>
      <c r="LFH26"/>
      <c r="LFI26"/>
      <c r="LFJ26"/>
      <c r="LFK26"/>
      <c r="LFL26"/>
      <c r="LFM26"/>
      <c r="LFN26"/>
      <c r="LFO26"/>
      <c r="LFP26"/>
      <c r="LFQ26"/>
      <c r="LFR26"/>
      <c r="LFS26"/>
      <c r="LFT26"/>
      <c r="LFU26"/>
      <c r="LFV26"/>
      <c r="LFW26"/>
      <c r="LFX26"/>
      <c r="LFY26"/>
      <c r="LFZ26"/>
      <c r="LGA26"/>
      <c r="LGB26"/>
      <c r="LGC26"/>
      <c r="LGD26"/>
      <c r="LGE26"/>
      <c r="LGF26"/>
      <c r="LGG26"/>
      <c r="LGH26"/>
      <c r="LGI26"/>
      <c r="LGJ26"/>
      <c r="LGK26"/>
      <c r="LGL26"/>
      <c r="LGM26"/>
      <c r="LGN26"/>
      <c r="LGO26"/>
      <c r="LGP26"/>
      <c r="LGQ26"/>
      <c r="LGR26"/>
      <c r="LGS26"/>
      <c r="LGT26"/>
      <c r="LGU26"/>
      <c r="LGV26"/>
      <c r="LGW26"/>
      <c r="LGX26"/>
      <c r="LGY26"/>
      <c r="LGZ26"/>
      <c r="LHA26"/>
      <c r="LHB26"/>
      <c r="LHC26"/>
      <c r="LHD26"/>
      <c r="LHE26"/>
      <c r="LHF26"/>
      <c r="LHG26"/>
      <c r="LHH26"/>
      <c r="LHI26"/>
      <c r="LHJ26"/>
      <c r="LHK26"/>
      <c r="LHL26"/>
      <c r="LHM26"/>
      <c r="LHN26"/>
      <c r="LHO26"/>
      <c r="LHP26"/>
      <c r="LHQ26"/>
      <c r="LHR26"/>
      <c r="LHS26"/>
      <c r="LHT26"/>
      <c r="LHU26"/>
      <c r="LHV26"/>
      <c r="LHW26"/>
      <c r="LHX26"/>
      <c r="LHY26"/>
      <c r="LHZ26"/>
      <c r="LIA26"/>
      <c r="LIB26"/>
      <c r="LIC26"/>
      <c r="LID26"/>
      <c r="LIE26"/>
      <c r="LIF26"/>
      <c r="LIG26"/>
      <c r="LIH26"/>
      <c r="LII26"/>
      <c r="LIJ26"/>
      <c r="LIK26"/>
      <c r="LIL26"/>
      <c r="LIM26"/>
      <c r="LIN26"/>
      <c r="LIO26"/>
      <c r="LIP26"/>
      <c r="LIQ26"/>
      <c r="LIR26"/>
      <c r="LIS26"/>
      <c r="LIT26"/>
      <c r="LIU26"/>
      <c r="LIV26"/>
      <c r="LIW26"/>
      <c r="LIX26"/>
      <c r="LIY26"/>
      <c r="LIZ26"/>
      <c r="LJA26"/>
      <c r="LJB26"/>
      <c r="LJC26"/>
      <c r="LJD26"/>
      <c r="LJE26"/>
      <c r="LJF26"/>
      <c r="LJG26"/>
      <c r="LJH26"/>
      <c r="LJI26"/>
      <c r="LJJ26"/>
      <c r="LJK26"/>
      <c r="LJL26"/>
      <c r="LJM26"/>
      <c r="LJN26"/>
      <c r="LJO26"/>
      <c r="LJP26"/>
      <c r="LJQ26"/>
      <c r="LJR26"/>
      <c r="LJS26"/>
      <c r="LJT26"/>
      <c r="LJU26"/>
      <c r="LJV26"/>
      <c r="LJW26"/>
      <c r="LJX26"/>
      <c r="LJY26"/>
      <c r="LJZ26"/>
      <c r="LKA26"/>
      <c r="LKB26"/>
      <c r="LKC26"/>
      <c r="LKD26"/>
      <c r="LKE26"/>
      <c r="LKF26"/>
      <c r="LKG26"/>
      <c r="LKH26"/>
      <c r="LKI26"/>
      <c r="LKJ26"/>
      <c r="LKK26"/>
      <c r="LKL26"/>
      <c r="LKM26"/>
      <c r="LKN26"/>
      <c r="LKO26"/>
      <c r="LKP26"/>
      <c r="LKQ26"/>
      <c r="LKR26"/>
      <c r="LKS26"/>
      <c r="LKT26"/>
      <c r="LKU26"/>
      <c r="LKV26"/>
      <c r="LKW26"/>
      <c r="LKX26"/>
      <c r="LKY26"/>
      <c r="LKZ26"/>
      <c r="LLA26"/>
      <c r="LLB26"/>
      <c r="LLC26"/>
      <c r="LLD26"/>
      <c r="LLE26"/>
      <c r="LLF26"/>
      <c r="LLG26"/>
      <c r="LLH26"/>
      <c r="LLI26"/>
      <c r="LLJ26"/>
      <c r="LLK26"/>
      <c r="LLL26"/>
      <c r="LLM26"/>
      <c r="LLN26"/>
      <c r="LLO26"/>
      <c r="LLP26"/>
      <c r="LLQ26"/>
      <c r="LLR26"/>
      <c r="LLS26"/>
      <c r="LLT26"/>
      <c r="LLU26"/>
      <c r="LLV26"/>
      <c r="LLW26"/>
      <c r="LLX26"/>
      <c r="LLY26"/>
      <c r="LLZ26"/>
      <c r="LMA26"/>
      <c r="LMB26"/>
      <c r="LMC26"/>
      <c r="LMD26"/>
      <c r="LME26"/>
      <c r="LMF26"/>
      <c r="LMG26"/>
      <c r="LMH26"/>
      <c r="LMI26"/>
      <c r="LMJ26"/>
      <c r="LMK26"/>
      <c r="LML26"/>
      <c r="LMM26"/>
      <c r="LMN26"/>
      <c r="LMO26"/>
      <c r="LMP26"/>
      <c r="LMQ26"/>
      <c r="LMR26"/>
      <c r="LMS26"/>
      <c r="LMT26"/>
      <c r="LMU26"/>
      <c r="LMV26"/>
      <c r="LMW26"/>
      <c r="LMX26"/>
      <c r="LMY26"/>
      <c r="LMZ26"/>
      <c r="LNA26"/>
      <c r="LNB26"/>
      <c r="LNC26"/>
      <c r="LND26"/>
      <c r="LNE26"/>
      <c r="LNF26"/>
      <c r="LNG26"/>
      <c r="LNH26"/>
      <c r="LNI26"/>
      <c r="LNJ26"/>
      <c r="LNK26"/>
      <c r="LNL26"/>
      <c r="LNM26"/>
      <c r="LNN26"/>
      <c r="LNO26"/>
      <c r="LNP26"/>
      <c r="LNQ26"/>
      <c r="LNR26"/>
      <c r="LNS26"/>
      <c r="LNT26"/>
      <c r="LNU26"/>
      <c r="LNV26"/>
      <c r="LNW26"/>
      <c r="LNX26"/>
      <c r="LNY26"/>
      <c r="LNZ26"/>
      <c r="LOA26"/>
      <c r="LOB26"/>
      <c r="LOC26"/>
      <c r="LOD26"/>
      <c r="LOE26"/>
      <c r="LOF26"/>
      <c r="LOG26"/>
      <c r="LOH26"/>
      <c r="LOI26"/>
      <c r="LOJ26"/>
      <c r="LOK26"/>
      <c r="LOL26"/>
      <c r="LOM26"/>
      <c r="LON26"/>
      <c r="LOO26"/>
      <c r="LOP26"/>
      <c r="LOQ26"/>
      <c r="LOR26"/>
      <c r="LOS26"/>
      <c r="LOT26"/>
      <c r="LOU26"/>
      <c r="LOV26"/>
      <c r="LOW26"/>
      <c r="LOX26"/>
      <c r="LOY26"/>
      <c r="LOZ26"/>
      <c r="LPA26"/>
      <c r="LPB26"/>
      <c r="LPC26"/>
      <c r="LPD26"/>
      <c r="LPE26"/>
      <c r="LPF26"/>
      <c r="LPG26"/>
      <c r="LPH26"/>
      <c r="LPI26"/>
      <c r="LPJ26"/>
      <c r="LPK26"/>
      <c r="LPL26"/>
      <c r="LPM26"/>
      <c r="LPN26"/>
      <c r="LPO26"/>
      <c r="LPP26"/>
      <c r="LPQ26"/>
      <c r="LPR26"/>
      <c r="LPS26"/>
      <c r="LPT26"/>
      <c r="LPU26"/>
      <c r="LPV26"/>
      <c r="LPW26"/>
      <c r="LPX26"/>
      <c r="LPY26"/>
      <c r="LPZ26"/>
      <c r="LQA26"/>
      <c r="LQB26"/>
      <c r="LQC26"/>
      <c r="LQD26"/>
      <c r="LQE26"/>
      <c r="LQF26"/>
      <c r="LQG26"/>
      <c r="LQH26"/>
      <c r="LQI26"/>
      <c r="LQJ26"/>
      <c r="LQK26"/>
      <c r="LQL26"/>
      <c r="LQM26"/>
      <c r="LQN26"/>
      <c r="LQO26"/>
      <c r="LQP26"/>
      <c r="LQQ26"/>
      <c r="LQR26"/>
      <c r="LQS26"/>
      <c r="LQT26"/>
      <c r="LQU26"/>
      <c r="LQV26"/>
      <c r="LQW26"/>
      <c r="LQX26"/>
      <c r="LQY26"/>
      <c r="LQZ26"/>
      <c r="LRA26"/>
      <c r="LRB26"/>
      <c r="LRC26"/>
      <c r="LRD26"/>
      <c r="LRE26"/>
      <c r="LRF26"/>
      <c r="LRG26"/>
      <c r="LRH26"/>
      <c r="LRI26"/>
      <c r="LRJ26"/>
      <c r="LRK26"/>
      <c r="LRL26"/>
      <c r="LRM26"/>
      <c r="LRN26"/>
      <c r="LRO26"/>
      <c r="LRP26"/>
      <c r="LRQ26"/>
      <c r="LRR26"/>
      <c r="LRS26"/>
      <c r="LRT26"/>
      <c r="LRU26"/>
      <c r="LRV26"/>
      <c r="LRW26"/>
      <c r="LRX26"/>
      <c r="LRY26"/>
      <c r="LRZ26"/>
      <c r="LSA26"/>
      <c r="LSB26"/>
      <c r="LSC26"/>
      <c r="LSD26"/>
      <c r="LSE26"/>
      <c r="LSF26"/>
      <c r="LSG26"/>
      <c r="LSH26"/>
      <c r="LSI26"/>
      <c r="LSJ26"/>
      <c r="LSK26"/>
      <c r="LSL26"/>
      <c r="LSM26"/>
      <c r="LSN26"/>
      <c r="LSO26"/>
      <c r="LSP26"/>
      <c r="LSQ26"/>
      <c r="LSR26"/>
      <c r="LSS26"/>
      <c r="LST26"/>
      <c r="LSU26"/>
      <c r="LSV26"/>
      <c r="LSW26"/>
      <c r="LSX26"/>
      <c r="LSY26"/>
      <c r="LSZ26"/>
      <c r="LTA26"/>
      <c r="LTB26"/>
      <c r="LTC26"/>
      <c r="LTD26"/>
      <c r="LTE26"/>
      <c r="LTF26"/>
      <c r="LTG26"/>
      <c r="LTH26"/>
      <c r="LTI26"/>
      <c r="LTJ26"/>
      <c r="LTK26"/>
      <c r="LTL26"/>
      <c r="LTM26"/>
      <c r="LTN26"/>
      <c r="LTO26"/>
      <c r="LTP26"/>
      <c r="LTQ26"/>
      <c r="LTR26"/>
      <c r="LTS26"/>
      <c r="LTT26"/>
      <c r="LTU26"/>
      <c r="LTV26"/>
      <c r="LTW26"/>
      <c r="LTX26"/>
      <c r="LTY26"/>
      <c r="LTZ26"/>
      <c r="LUA26"/>
      <c r="LUB26"/>
      <c r="LUC26"/>
      <c r="LUD26"/>
      <c r="LUE26"/>
      <c r="LUF26"/>
      <c r="LUG26"/>
      <c r="LUH26"/>
      <c r="LUI26"/>
      <c r="LUJ26"/>
      <c r="LUK26"/>
      <c r="LUL26"/>
      <c r="LUM26"/>
      <c r="LUN26"/>
      <c r="LUO26"/>
      <c r="LUP26"/>
      <c r="LUQ26"/>
      <c r="LUR26"/>
      <c r="LUS26"/>
      <c r="LUT26"/>
      <c r="LUU26"/>
      <c r="LUV26"/>
      <c r="LUW26"/>
      <c r="LUX26"/>
      <c r="LUY26"/>
      <c r="LUZ26"/>
      <c r="LVA26"/>
      <c r="LVB26"/>
      <c r="LVC26"/>
      <c r="LVD26"/>
      <c r="LVE26"/>
      <c r="LVF26"/>
      <c r="LVG26"/>
      <c r="LVH26"/>
      <c r="LVI26"/>
      <c r="LVJ26"/>
      <c r="LVK26"/>
      <c r="LVL26"/>
      <c r="LVM26"/>
      <c r="LVN26"/>
      <c r="LVO26"/>
      <c r="LVP26"/>
      <c r="LVQ26"/>
      <c r="LVR26"/>
      <c r="LVS26"/>
      <c r="LVT26"/>
      <c r="LVU26"/>
      <c r="LVV26"/>
      <c r="LVW26"/>
      <c r="LVX26"/>
      <c r="LVY26"/>
      <c r="LVZ26"/>
      <c r="LWA26"/>
      <c r="LWB26"/>
      <c r="LWC26"/>
      <c r="LWD26"/>
      <c r="LWE26"/>
      <c r="LWF26"/>
      <c r="LWG26"/>
      <c r="LWH26"/>
      <c r="LWI26"/>
      <c r="LWJ26"/>
      <c r="LWK26"/>
      <c r="LWL26"/>
      <c r="LWM26"/>
      <c r="LWN26"/>
      <c r="LWO26"/>
      <c r="LWP26"/>
      <c r="LWQ26"/>
      <c r="LWR26"/>
      <c r="LWS26"/>
      <c r="LWT26"/>
      <c r="LWU26"/>
      <c r="LWV26"/>
      <c r="LWW26"/>
      <c r="LWX26"/>
      <c r="LWY26"/>
      <c r="LWZ26"/>
      <c r="LXA26"/>
      <c r="LXB26"/>
      <c r="LXC26"/>
      <c r="LXD26"/>
      <c r="LXE26"/>
      <c r="LXF26"/>
      <c r="LXG26"/>
      <c r="LXH26"/>
      <c r="LXI26"/>
      <c r="LXJ26"/>
      <c r="LXK26"/>
      <c r="LXL26"/>
      <c r="LXM26"/>
      <c r="LXN26"/>
      <c r="LXO26"/>
      <c r="LXP26"/>
      <c r="LXQ26"/>
      <c r="LXR26"/>
      <c r="LXS26"/>
      <c r="LXT26"/>
      <c r="LXU26"/>
      <c r="LXV26"/>
      <c r="LXW26"/>
      <c r="LXX26"/>
      <c r="LXY26"/>
      <c r="LXZ26"/>
      <c r="LYA26"/>
      <c r="LYB26"/>
      <c r="LYC26"/>
      <c r="LYD26"/>
      <c r="LYE26"/>
      <c r="LYF26"/>
      <c r="LYG26"/>
      <c r="LYH26"/>
      <c r="LYI26"/>
      <c r="LYJ26"/>
      <c r="LYK26"/>
      <c r="LYL26"/>
      <c r="LYM26"/>
      <c r="LYN26"/>
      <c r="LYO26"/>
      <c r="LYP26"/>
      <c r="LYQ26"/>
      <c r="LYR26"/>
      <c r="LYS26"/>
      <c r="LYT26"/>
      <c r="LYU26"/>
      <c r="LYV26"/>
      <c r="LYW26"/>
      <c r="LYX26"/>
      <c r="LYY26"/>
      <c r="LYZ26"/>
      <c r="LZA26"/>
      <c r="LZB26"/>
      <c r="LZC26"/>
      <c r="LZD26"/>
      <c r="LZE26"/>
      <c r="LZF26"/>
      <c r="LZG26"/>
      <c r="LZH26"/>
      <c r="LZI26"/>
      <c r="LZJ26"/>
      <c r="LZK26"/>
      <c r="LZL26"/>
      <c r="LZM26"/>
      <c r="LZN26"/>
      <c r="LZO26"/>
      <c r="LZP26"/>
      <c r="LZQ26"/>
      <c r="LZR26"/>
      <c r="LZS26"/>
      <c r="LZT26"/>
      <c r="LZU26"/>
      <c r="LZV26"/>
      <c r="LZW26"/>
      <c r="LZX26"/>
      <c r="LZY26"/>
      <c r="LZZ26"/>
      <c r="MAA26"/>
      <c r="MAB26"/>
      <c r="MAC26"/>
      <c r="MAD26"/>
      <c r="MAE26"/>
      <c r="MAF26"/>
      <c r="MAG26"/>
      <c r="MAH26"/>
      <c r="MAI26"/>
      <c r="MAJ26"/>
      <c r="MAK26"/>
      <c r="MAL26"/>
      <c r="MAM26"/>
      <c r="MAN26"/>
      <c r="MAO26"/>
      <c r="MAP26"/>
      <c r="MAQ26"/>
      <c r="MAR26"/>
      <c r="MAS26"/>
      <c r="MAT26"/>
      <c r="MAU26"/>
      <c r="MAV26"/>
      <c r="MAW26"/>
      <c r="MAX26"/>
      <c r="MAY26"/>
      <c r="MAZ26"/>
      <c r="MBA26"/>
      <c r="MBB26"/>
      <c r="MBC26"/>
      <c r="MBD26"/>
      <c r="MBE26"/>
      <c r="MBF26"/>
      <c r="MBG26"/>
      <c r="MBH26"/>
      <c r="MBI26"/>
      <c r="MBJ26"/>
      <c r="MBK26"/>
      <c r="MBL26"/>
      <c r="MBM26"/>
      <c r="MBN26"/>
      <c r="MBO26"/>
      <c r="MBP26"/>
      <c r="MBQ26"/>
      <c r="MBR26"/>
      <c r="MBS26"/>
      <c r="MBT26"/>
      <c r="MBU26"/>
      <c r="MBV26"/>
      <c r="MBW26"/>
      <c r="MBX26"/>
      <c r="MBY26"/>
      <c r="MBZ26"/>
      <c r="MCA26"/>
      <c r="MCB26"/>
      <c r="MCC26"/>
      <c r="MCD26"/>
      <c r="MCE26"/>
      <c r="MCF26"/>
      <c r="MCG26"/>
      <c r="MCH26"/>
      <c r="MCI26"/>
      <c r="MCJ26"/>
      <c r="MCK26"/>
      <c r="MCL26"/>
      <c r="MCM26"/>
      <c r="MCN26"/>
      <c r="MCO26"/>
      <c r="MCP26"/>
      <c r="MCQ26"/>
      <c r="MCR26"/>
      <c r="MCS26"/>
      <c r="MCT26"/>
      <c r="MCU26"/>
      <c r="MCV26"/>
      <c r="MCW26"/>
      <c r="MCX26"/>
      <c r="MCY26"/>
      <c r="MCZ26"/>
      <c r="MDA26"/>
      <c r="MDB26"/>
      <c r="MDC26"/>
      <c r="MDD26"/>
      <c r="MDE26"/>
      <c r="MDF26"/>
      <c r="MDG26"/>
      <c r="MDH26"/>
      <c r="MDI26"/>
      <c r="MDJ26"/>
      <c r="MDK26"/>
      <c r="MDL26"/>
      <c r="MDM26"/>
      <c r="MDN26"/>
      <c r="MDO26"/>
      <c r="MDP26"/>
      <c r="MDQ26"/>
      <c r="MDR26"/>
      <c r="MDS26"/>
      <c r="MDT26"/>
      <c r="MDU26"/>
      <c r="MDV26"/>
      <c r="MDW26"/>
      <c r="MDX26"/>
      <c r="MDY26"/>
      <c r="MDZ26"/>
      <c r="MEA26"/>
      <c r="MEB26"/>
      <c r="MEC26"/>
      <c r="MED26"/>
      <c r="MEE26"/>
      <c r="MEF26"/>
      <c r="MEG26"/>
      <c r="MEH26"/>
      <c r="MEI26"/>
      <c r="MEJ26"/>
      <c r="MEK26"/>
      <c r="MEL26"/>
      <c r="MEM26"/>
      <c r="MEN26"/>
      <c r="MEO26"/>
      <c r="MEP26"/>
      <c r="MEQ26"/>
      <c r="MER26"/>
      <c r="MES26"/>
      <c r="MET26"/>
      <c r="MEU26"/>
      <c r="MEV26"/>
      <c r="MEW26"/>
      <c r="MEX26"/>
      <c r="MEY26"/>
      <c r="MEZ26"/>
      <c r="MFA26"/>
      <c r="MFB26"/>
      <c r="MFC26"/>
      <c r="MFD26"/>
      <c r="MFE26"/>
      <c r="MFF26"/>
      <c r="MFG26"/>
      <c r="MFH26"/>
      <c r="MFI26"/>
      <c r="MFJ26"/>
      <c r="MFK26"/>
      <c r="MFL26"/>
      <c r="MFM26"/>
      <c r="MFN26"/>
      <c r="MFO26"/>
      <c r="MFP26"/>
      <c r="MFQ26"/>
      <c r="MFR26"/>
      <c r="MFS26"/>
      <c r="MFT26"/>
      <c r="MFU26"/>
      <c r="MFV26"/>
      <c r="MFW26"/>
      <c r="MFX26"/>
      <c r="MFY26"/>
      <c r="MFZ26"/>
      <c r="MGA26"/>
      <c r="MGB26"/>
      <c r="MGC26"/>
      <c r="MGD26"/>
      <c r="MGE26"/>
      <c r="MGF26"/>
      <c r="MGG26"/>
      <c r="MGH26"/>
      <c r="MGI26"/>
      <c r="MGJ26"/>
      <c r="MGK26"/>
      <c r="MGL26"/>
      <c r="MGM26"/>
      <c r="MGN26"/>
      <c r="MGO26"/>
      <c r="MGP26"/>
      <c r="MGQ26"/>
      <c r="MGR26"/>
      <c r="MGS26"/>
      <c r="MGT26"/>
      <c r="MGU26"/>
      <c r="MGV26"/>
      <c r="MGW26"/>
      <c r="MGX26"/>
      <c r="MGY26"/>
      <c r="MGZ26"/>
      <c r="MHA26"/>
      <c r="MHB26"/>
      <c r="MHC26"/>
      <c r="MHD26"/>
      <c r="MHE26"/>
      <c r="MHF26"/>
      <c r="MHG26"/>
      <c r="MHH26"/>
      <c r="MHI26"/>
      <c r="MHJ26"/>
      <c r="MHK26"/>
      <c r="MHL26"/>
      <c r="MHM26"/>
      <c r="MHN26"/>
      <c r="MHO26"/>
      <c r="MHP26"/>
      <c r="MHQ26"/>
      <c r="MHR26"/>
      <c r="MHS26"/>
      <c r="MHT26"/>
      <c r="MHU26"/>
      <c r="MHV26"/>
      <c r="MHW26"/>
      <c r="MHX26"/>
      <c r="MHY26"/>
      <c r="MHZ26"/>
      <c r="MIA26"/>
      <c r="MIB26"/>
      <c r="MIC26"/>
      <c r="MID26"/>
      <c r="MIE26"/>
      <c r="MIF26"/>
      <c r="MIG26"/>
      <c r="MIH26"/>
      <c r="MII26"/>
      <c r="MIJ26"/>
      <c r="MIK26"/>
      <c r="MIL26"/>
      <c r="MIM26"/>
      <c r="MIN26"/>
      <c r="MIO26"/>
      <c r="MIP26"/>
      <c r="MIQ26"/>
      <c r="MIR26"/>
      <c r="MIS26"/>
      <c r="MIT26"/>
      <c r="MIU26"/>
      <c r="MIV26"/>
      <c r="MIW26"/>
      <c r="MIX26"/>
      <c r="MIY26"/>
      <c r="MIZ26"/>
      <c r="MJA26"/>
      <c r="MJB26"/>
      <c r="MJC26"/>
      <c r="MJD26"/>
      <c r="MJE26"/>
      <c r="MJF26"/>
      <c r="MJG26"/>
      <c r="MJH26"/>
      <c r="MJI26"/>
      <c r="MJJ26"/>
      <c r="MJK26"/>
      <c r="MJL26"/>
      <c r="MJM26"/>
      <c r="MJN26"/>
      <c r="MJO26"/>
      <c r="MJP26"/>
      <c r="MJQ26"/>
      <c r="MJR26"/>
      <c r="MJS26"/>
      <c r="MJT26"/>
      <c r="MJU26"/>
      <c r="MJV26"/>
      <c r="MJW26"/>
      <c r="MJX26"/>
      <c r="MJY26"/>
      <c r="MJZ26"/>
      <c r="MKA26"/>
      <c r="MKB26"/>
      <c r="MKC26"/>
      <c r="MKD26"/>
      <c r="MKE26"/>
      <c r="MKF26"/>
      <c r="MKG26"/>
      <c r="MKH26"/>
      <c r="MKI26"/>
      <c r="MKJ26"/>
      <c r="MKK26"/>
      <c r="MKL26"/>
      <c r="MKM26"/>
      <c r="MKN26"/>
      <c r="MKO26"/>
      <c r="MKP26"/>
      <c r="MKQ26"/>
      <c r="MKR26"/>
      <c r="MKS26"/>
      <c r="MKT26"/>
      <c r="MKU26"/>
      <c r="MKV26"/>
      <c r="MKW26"/>
      <c r="MKX26"/>
      <c r="MKY26"/>
      <c r="MKZ26"/>
      <c r="MLA26"/>
      <c r="MLB26"/>
      <c r="MLC26"/>
      <c r="MLD26"/>
      <c r="MLE26"/>
      <c r="MLF26"/>
      <c r="MLG26"/>
      <c r="MLH26"/>
      <c r="MLI26"/>
      <c r="MLJ26"/>
      <c r="MLK26"/>
      <c r="MLL26"/>
      <c r="MLM26"/>
      <c r="MLN26"/>
      <c r="MLO26"/>
      <c r="MLP26"/>
      <c r="MLQ26"/>
      <c r="MLR26"/>
      <c r="MLS26"/>
      <c r="MLT26"/>
      <c r="MLU26"/>
      <c r="MLV26"/>
      <c r="MLW26"/>
      <c r="MLX26"/>
      <c r="MLY26"/>
      <c r="MLZ26"/>
      <c r="MMA26"/>
      <c r="MMB26"/>
      <c r="MMC26"/>
      <c r="MMD26"/>
      <c r="MME26"/>
      <c r="MMF26"/>
      <c r="MMG26"/>
      <c r="MMH26"/>
      <c r="MMI26"/>
      <c r="MMJ26"/>
      <c r="MMK26"/>
      <c r="MML26"/>
      <c r="MMM26"/>
      <c r="MMN26"/>
      <c r="MMO26"/>
      <c r="MMP26"/>
      <c r="MMQ26"/>
      <c r="MMR26"/>
      <c r="MMS26"/>
      <c r="MMT26"/>
      <c r="MMU26"/>
      <c r="MMV26"/>
      <c r="MMW26"/>
      <c r="MMX26"/>
      <c r="MMY26"/>
      <c r="MMZ26"/>
      <c r="MNA26"/>
      <c r="MNB26"/>
      <c r="MNC26"/>
      <c r="MND26"/>
      <c r="MNE26"/>
      <c r="MNF26"/>
      <c r="MNG26"/>
      <c r="MNH26"/>
      <c r="MNI26"/>
      <c r="MNJ26"/>
      <c r="MNK26"/>
      <c r="MNL26"/>
      <c r="MNM26"/>
      <c r="MNN26"/>
      <c r="MNO26"/>
      <c r="MNP26"/>
      <c r="MNQ26"/>
      <c r="MNR26"/>
      <c r="MNS26"/>
      <c r="MNT26"/>
      <c r="MNU26"/>
      <c r="MNV26"/>
      <c r="MNW26"/>
      <c r="MNX26"/>
      <c r="MNY26"/>
      <c r="MNZ26"/>
      <c r="MOA26"/>
      <c r="MOB26"/>
      <c r="MOC26"/>
      <c r="MOD26"/>
      <c r="MOE26"/>
      <c r="MOF26"/>
      <c r="MOG26"/>
      <c r="MOH26"/>
      <c r="MOI26"/>
      <c r="MOJ26"/>
      <c r="MOK26"/>
      <c r="MOL26"/>
      <c r="MOM26"/>
      <c r="MON26"/>
      <c r="MOO26"/>
      <c r="MOP26"/>
      <c r="MOQ26"/>
      <c r="MOR26"/>
      <c r="MOS26"/>
      <c r="MOT26"/>
      <c r="MOU26"/>
      <c r="MOV26"/>
      <c r="MOW26"/>
      <c r="MOX26"/>
      <c r="MOY26"/>
      <c r="MOZ26"/>
      <c r="MPA26"/>
      <c r="MPB26"/>
      <c r="MPC26"/>
      <c r="MPD26"/>
      <c r="MPE26"/>
      <c r="MPF26"/>
      <c r="MPG26"/>
      <c r="MPH26"/>
      <c r="MPI26"/>
      <c r="MPJ26"/>
      <c r="MPK26"/>
      <c r="MPL26"/>
      <c r="MPM26"/>
      <c r="MPN26"/>
      <c r="MPO26"/>
      <c r="MPP26"/>
      <c r="MPQ26"/>
      <c r="MPR26"/>
      <c r="MPS26"/>
      <c r="MPT26"/>
      <c r="MPU26"/>
      <c r="MPV26"/>
      <c r="MPW26"/>
      <c r="MPX26"/>
      <c r="MPY26"/>
      <c r="MPZ26"/>
      <c r="MQA26"/>
      <c r="MQB26"/>
      <c r="MQC26"/>
      <c r="MQD26"/>
      <c r="MQE26"/>
      <c r="MQF26"/>
      <c r="MQG26"/>
      <c r="MQH26"/>
      <c r="MQI26"/>
      <c r="MQJ26"/>
      <c r="MQK26"/>
      <c r="MQL26"/>
      <c r="MQM26"/>
      <c r="MQN26"/>
      <c r="MQO26"/>
      <c r="MQP26"/>
      <c r="MQQ26"/>
      <c r="MQR26"/>
      <c r="MQS26"/>
      <c r="MQT26"/>
      <c r="MQU26"/>
      <c r="MQV26"/>
      <c r="MQW26"/>
      <c r="MQX26"/>
      <c r="MQY26"/>
      <c r="MQZ26"/>
      <c r="MRA26"/>
      <c r="MRB26"/>
      <c r="MRC26"/>
      <c r="MRD26"/>
      <c r="MRE26"/>
      <c r="MRF26"/>
      <c r="MRG26"/>
      <c r="MRH26"/>
      <c r="MRI26"/>
      <c r="MRJ26"/>
      <c r="MRK26"/>
      <c r="MRL26"/>
      <c r="MRM26"/>
      <c r="MRN26"/>
      <c r="MRO26"/>
      <c r="MRP26"/>
      <c r="MRQ26"/>
      <c r="MRR26"/>
      <c r="MRS26"/>
      <c r="MRT26"/>
      <c r="MRU26"/>
      <c r="MRV26"/>
      <c r="MRW26"/>
      <c r="MRX26"/>
      <c r="MRY26"/>
      <c r="MRZ26"/>
      <c r="MSA26"/>
      <c r="MSB26"/>
      <c r="MSC26"/>
      <c r="MSD26"/>
      <c r="MSE26"/>
      <c r="MSF26"/>
      <c r="MSG26"/>
      <c r="MSH26"/>
      <c r="MSI26"/>
      <c r="MSJ26"/>
      <c r="MSK26"/>
      <c r="MSL26"/>
      <c r="MSM26"/>
      <c r="MSN26"/>
      <c r="MSO26"/>
      <c r="MSP26"/>
      <c r="MSQ26"/>
      <c r="MSR26"/>
      <c r="MSS26"/>
      <c r="MST26"/>
      <c r="MSU26"/>
      <c r="MSV26"/>
      <c r="MSW26"/>
      <c r="MSX26"/>
      <c r="MSY26"/>
      <c r="MSZ26"/>
      <c r="MTA26"/>
      <c r="MTB26"/>
      <c r="MTC26"/>
      <c r="MTD26"/>
      <c r="MTE26"/>
      <c r="MTF26"/>
      <c r="MTG26"/>
      <c r="MTH26"/>
      <c r="MTI26"/>
      <c r="MTJ26"/>
      <c r="MTK26"/>
      <c r="MTL26"/>
      <c r="MTM26"/>
      <c r="MTN26"/>
      <c r="MTO26"/>
      <c r="MTP26"/>
      <c r="MTQ26"/>
      <c r="MTR26"/>
      <c r="MTS26"/>
      <c r="MTT26"/>
      <c r="MTU26"/>
      <c r="MTV26"/>
      <c r="MTW26"/>
      <c r="MTX26"/>
      <c r="MTY26"/>
      <c r="MTZ26"/>
      <c r="MUA26"/>
      <c r="MUB26"/>
      <c r="MUC26"/>
      <c r="MUD26"/>
      <c r="MUE26"/>
      <c r="MUF26"/>
      <c r="MUG26"/>
      <c r="MUH26"/>
      <c r="MUI26"/>
      <c r="MUJ26"/>
      <c r="MUK26"/>
      <c r="MUL26"/>
      <c r="MUM26"/>
      <c r="MUN26"/>
      <c r="MUO26"/>
      <c r="MUP26"/>
      <c r="MUQ26"/>
      <c r="MUR26"/>
      <c r="MUS26"/>
      <c r="MUT26"/>
      <c r="MUU26"/>
      <c r="MUV26"/>
      <c r="MUW26"/>
      <c r="MUX26"/>
      <c r="MUY26"/>
      <c r="MUZ26"/>
      <c r="MVA26"/>
      <c r="MVB26"/>
      <c r="MVC26"/>
      <c r="MVD26"/>
      <c r="MVE26"/>
      <c r="MVF26"/>
      <c r="MVG26"/>
      <c r="MVH26"/>
      <c r="MVI26"/>
      <c r="MVJ26"/>
      <c r="MVK26"/>
      <c r="MVL26"/>
      <c r="MVM26"/>
      <c r="MVN26"/>
      <c r="MVO26"/>
      <c r="MVP26"/>
      <c r="MVQ26"/>
      <c r="MVR26"/>
      <c r="MVS26"/>
      <c r="MVT26"/>
      <c r="MVU26"/>
      <c r="MVV26"/>
      <c r="MVW26"/>
      <c r="MVX26"/>
      <c r="MVY26"/>
      <c r="MVZ26"/>
      <c r="MWA26"/>
      <c r="MWB26"/>
      <c r="MWC26"/>
      <c r="MWD26"/>
      <c r="MWE26"/>
      <c r="MWF26"/>
      <c r="MWG26"/>
      <c r="MWH26"/>
      <c r="MWI26"/>
      <c r="MWJ26"/>
      <c r="MWK26"/>
      <c r="MWL26"/>
      <c r="MWM26"/>
      <c r="MWN26"/>
      <c r="MWO26"/>
      <c r="MWP26"/>
      <c r="MWQ26"/>
      <c r="MWR26"/>
      <c r="MWS26"/>
      <c r="MWT26"/>
      <c r="MWU26"/>
      <c r="MWV26"/>
      <c r="MWW26"/>
      <c r="MWX26"/>
      <c r="MWY26"/>
      <c r="MWZ26"/>
      <c r="MXA26"/>
      <c r="MXB26"/>
      <c r="MXC26"/>
      <c r="MXD26"/>
      <c r="MXE26"/>
      <c r="MXF26"/>
      <c r="MXG26"/>
      <c r="MXH26"/>
      <c r="MXI26"/>
      <c r="MXJ26"/>
      <c r="MXK26"/>
      <c r="MXL26"/>
      <c r="MXM26"/>
      <c r="MXN26"/>
      <c r="MXO26"/>
      <c r="MXP26"/>
      <c r="MXQ26"/>
      <c r="MXR26"/>
      <c r="MXS26"/>
      <c r="MXT26"/>
      <c r="MXU26"/>
      <c r="MXV26"/>
      <c r="MXW26"/>
      <c r="MXX26"/>
      <c r="MXY26"/>
      <c r="MXZ26"/>
      <c r="MYA26"/>
      <c r="MYB26"/>
      <c r="MYC26"/>
      <c r="MYD26"/>
      <c r="MYE26"/>
      <c r="MYF26"/>
      <c r="MYG26"/>
      <c r="MYH26"/>
      <c r="MYI26"/>
      <c r="MYJ26"/>
      <c r="MYK26"/>
      <c r="MYL26"/>
      <c r="MYM26"/>
      <c r="MYN26"/>
      <c r="MYO26"/>
      <c r="MYP26"/>
      <c r="MYQ26"/>
      <c r="MYR26"/>
      <c r="MYS26"/>
      <c r="MYT26"/>
      <c r="MYU26"/>
      <c r="MYV26"/>
      <c r="MYW26"/>
      <c r="MYX26"/>
      <c r="MYY26"/>
      <c r="MYZ26"/>
      <c r="MZA26"/>
      <c r="MZB26"/>
      <c r="MZC26"/>
      <c r="MZD26"/>
      <c r="MZE26"/>
      <c r="MZF26"/>
      <c r="MZG26"/>
      <c r="MZH26"/>
      <c r="MZI26"/>
      <c r="MZJ26"/>
      <c r="MZK26"/>
      <c r="MZL26"/>
      <c r="MZM26"/>
      <c r="MZN26"/>
      <c r="MZO26"/>
      <c r="MZP26"/>
      <c r="MZQ26"/>
      <c r="MZR26"/>
      <c r="MZS26"/>
      <c r="MZT26"/>
      <c r="MZU26"/>
      <c r="MZV26"/>
      <c r="MZW26"/>
      <c r="MZX26"/>
      <c r="MZY26"/>
      <c r="MZZ26"/>
      <c r="NAA26"/>
      <c r="NAB26"/>
      <c r="NAC26"/>
      <c r="NAD26"/>
      <c r="NAE26"/>
      <c r="NAF26"/>
      <c r="NAG26"/>
      <c r="NAH26"/>
      <c r="NAI26"/>
      <c r="NAJ26"/>
      <c r="NAK26"/>
      <c r="NAL26"/>
      <c r="NAM26"/>
      <c r="NAN26"/>
      <c r="NAO26"/>
      <c r="NAP26"/>
      <c r="NAQ26"/>
      <c r="NAR26"/>
      <c r="NAS26"/>
      <c r="NAT26"/>
      <c r="NAU26"/>
      <c r="NAV26"/>
      <c r="NAW26"/>
      <c r="NAX26"/>
      <c r="NAY26"/>
      <c r="NAZ26"/>
      <c r="NBA26"/>
      <c r="NBB26"/>
      <c r="NBC26"/>
      <c r="NBD26"/>
      <c r="NBE26"/>
      <c r="NBF26"/>
      <c r="NBG26"/>
      <c r="NBH26"/>
      <c r="NBI26"/>
      <c r="NBJ26"/>
      <c r="NBK26"/>
      <c r="NBL26"/>
      <c r="NBM26"/>
      <c r="NBN26"/>
      <c r="NBO26"/>
      <c r="NBP26"/>
      <c r="NBQ26"/>
      <c r="NBR26"/>
      <c r="NBS26"/>
      <c r="NBT26"/>
      <c r="NBU26"/>
      <c r="NBV26"/>
      <c r="NBW26"/>
      <c r="NBX26"/>
      <c r="NBY26"/>
      <c r="NBZ26"/>
      <c r="NCA26"/>
      <c r="NCB26"/>
      <c r="NCC26"/>
      <c r="NCD26"/>
      <c r="NCE26"/>
      <c r="NCF26"/>
      <c r="NCG26"/>
      <c r="NCH26"/>
      <c r="NCI26"/>
      <c r="NCJ26"/>
      <c r="NCK26"/>
      <c r="NCL26"/>
      <c r="NCM26"/>
      <c r="NCN26"/>
      <c r="NCO26"/>
      <c r="NCP26"/>
      <c r="NCQ26"/>
      <c r="NCR26"/>
      <c r="NCS26"/>
      <c r="NCT26"/>
      <c r="NCU26"/>
      <c r="NCV26"/>
      <c r="NCW26"/>
      <c r="NCX26"/>
      <c r="NCY26"/>
      <c r="NCZ26"/>
      <c r="NDA26"/>
      <c r="NDB26"/>
      <c r="NDC26"/>
      <c r="NDD26"/>
      <c r="NDE26"/>
      <c r="NDF26"/>
      <c r="NDG26"/>
      <c r="NDH26"/>
      <c r="NDI26"/>
      <c r="NDJ26"/>
      <c r="NDK26"/>
      <c r="NDL26"/>
      <c r="NDM26"/>
      <c r="NDN26"/>
      <c r="NDO26"/>
      <c r="NDP26"/>
      <c r="NDQ26"/>
      <c r="NDR26"/>
      <c r="NDS26"/>
      <c r="NDT26"/>
      <c r="NDU26"/>
      <c r="NDV26"/>
      <c r="NDW26"/>
      <c r="NDX26"/>
      <c r="NDY26"/>
      <c r="NDZ26"/>
      <c r="NEA26"/>
      <c r="NEB26"/>
      <c r="NEC26"/>
      <c r="NED26"/>
      <c r="NEE26"/>
      <c r="NEF26"/>
      <c r="NEG26"/>
      <c r="NEH26"/>
      <c r="NEI26"/>
      <c r="NEJ26"/>
      <c r="NEK26"/>
      <c r="NEL26"/>
      <c r="NEM26"/>
      <c r="NEN26"/>
      <c r="NEO26"/>
      <c r="NEP26"/>
      <c r="NEQ26"/>
      <c r="NER26"/>
      <c r="NES26"/>
      <c r="NET26"/>
      <c r="NEU26"/>
      <c r="NEV26"/>
      <c r="NEW26"/>
      <c r="NEX26"/>
      <c r="NEY26"/>
      <c r="NEZ26"/>
      <c r="NFA26"/>
      <c r="NFB26"/>
      <c r="NFC26"/>
      <c r="NFD26"/>
      <c r="NFE26"/>
      <c r="NFF26"/>
      <c r="NFG26"/>
      <c r="NFH26"/>
      <c r="NFI26"/>
      <c r="NFJ26"/>
      <c r="NFK26"/>
      <c r="NFL26"/>
      <c r="NFM26"/>
      <c r="NFN26"/>
      <c r="NFO26"/>
      <c r="NFP26"/>
      <c r="NFQ26"/>
      <c r="NFR26"/>
      <c r="NFS26"/>
      <c r="NFT26"/>
      <c r="NFU26"/>
      <c r="NFV26"/>
      <c r="NFW26"/>
      <c r="NFX26"/>
      <c r="NFY26"/>
      <c r="NFZ26"/>
      <c r="NGA26"/>
      <c r="NGB26"/>
      <c r="NGC26"/>
      <c r="NGD26"/>
      <c r="NGE26"/>
      <c r="NGF26"/>
      <c r="NGG26"/>
      <c r="NGH26"/>
      <c r="NGI26"/>
      <c r="NGJ26"/>
      <c r="NGK26"/>
      <c r="NGL26"/>
      <c r="NGM26"/>
      <c r="NGN26"/>
      <c r="NGO26"/>
      <c r="NGP26"/>
      <c r="NGQ26"/>
      <c r="NGR26"/>
      <c r="NGS26"/>
      <c r="NGT26"/>
      <c r="NGU26"/>
      <c r="NGV26"/>
      <c r="NGW26"/>
      <c r="NGX26"/>
      <c r="NGY26"/>
      <c r="NGZ26"/>
      <c r="NHA26"/>
      <c r="NHB26"/>
      <c r="NHC26"/>
      <c r="NHD26"/>
      <c r="NHE26"/>
      <c r="NHF26"/>
      <c r="NHG26"/>
      <c r="NHH26"/>
      <c r="NHI26"/>
      <c r="NHJ26"/>
      <c r="NHK26"/>
      <c r="NHL26"/>
      <c r="NHM26"/>
      <c r="NHN26"/>
      <c r="NHO26"/>
      <c r="NHP26"/>
      <c r="NHQ26"/>
      <c r="NHR26"/>
      <c r="NHS26"/>
      <c r="NHT26"/>
      <c r="NHU26"/>
      <c r="NHV26"/>
      <c r="NHW26"/>
      <c r="NHX26"/>
      <c r="NHY26"/>
      <c r="NHZ26"/>
      <c r="NIA26"/>
      <c r="NIB26"/>
      <c r="NIC26"/>
      <c r="NID26"/>
      <c r="NIE26"/>
      <c r="NIF26"/>
      <c r="NIG26"/>
      <c r="NIH26"/>
      <c r="NII26"/>
      <c r="NIJ26"/>
      <c r="NIK26"/>
      <c r="NIL26"/>
      <c r="NIM26"/>
      <c r="NIN26"/>
      <c r="NIO26"/>
      <c r="NIP26"/>
      <c r="NIQ26"/>
      <c r="NIR26"/>
      <c r="NIS26"/>
      <c r="NIT26"/>
      <c r="NIU26"/>
      <c r="NIV26"/>
      <c r="NIW26"/>
      <c r="NIX26"/>
      <c r="NIY26"/>
      <c r="NIZ26"/>
      <c r="NJA26"/>
      <c r="NJB26"/>
      <c r="NJC26"/>
      <c r="NJD26"/>
      <c r="NJE26"/>
      <c r="NJF26"/>
      <c r="NJG26"/>
      <c r="NJH26"/>
      <c r="NJI26"/>
      <c r="NJJ26"/>
      <c r="NJK26"/>
      <c r="NJL26"/>
      <c r="NJM26"/>
      <c r="NJN26"/>
      <c r="NJO26"/>
      <c r="NJP26"/>
      <c r="NJQ26"/>
      <c r="NJR26"/>
      <c r="NJS26"/>
      <c r="NJT26"/>
      <c r="NJU26"/>
      <c r="NJV26"/>
      <c r="NJW26"/>
      <c r="NJX26"/>
      <c r="NJY26"/>
      <c r="NJZ26"/>
      <c r="NKA26"/>
      <c r="NKB26"/>
      <c r="NKC26"/>
      <c r="NKD26"/>
      <c r="NKE26"/>
      <c r="NKF26"/>
      <c r="NKG26"/>
      <c r="NKH26"/>
      <c r="NKI26"/>
      <c r="NKJ26"/>
      <c r="NKK26"/>
      <c r="NKL26"/>
      <c r="NKM26"/>
      <c r="NKN26"/>
      <c r="NKO26"/>
      <c r="NKP26"/>
      <c r="NKQ26"/>
      <c r="NKR26"/>
      <c r="NKS26"/>
      <c r="NKT26"/>
      <c r="NKU26"/>
      <c r="NKV26"/>
      <c r="NKW26"/>
      <c r="NKX26"/>
      <c r="NKY26"/>
      <c r="NKZ26"/>
      <c r="NLA26"/>
      <c r="NLB26"/>
      <c r="NLC26"/>
      <c r="NLD26"/>
      <c r="NLE26"/>
      <c r="NLF26"/>
      <c r="NLG26"/>
      <c r="NLH26"/>
      <c r="NLI26"/>
      <c r="NLJ26"/>
      <c r="NLK26"/>
      <c r="NLL26"/>
      <c r="NLM26"/>
      <c r="NLN26"/>
      <c r="NLO26"/>
      <c r="NLP26"/>
      <c r="NLQ26"/>
      <c r="NLR26"/>
      <c r="NLS26"/>
      <c r="NLT26"/>
      <c r="NLU26"/>
      <c r="NLV26"/>
      <c r="NLW26"/>
      <c r="NLX26"/>
      <c r="NLY26"/>
      <c r="NLZ26"/>
      <c r="NMA26"/>
      <c r="NMB26"/>
      <c r="NMC26"/>
      <c r="NMD26"/>
      <c r="NME26"/>
      <c r="NMF26"/>
      <c r="NMG26"/>
      <c r="NMH26"/>
      <c r="NMI26"/>
      <c r="NMJ26"/>
      <c r="NMK26"/>
      <c r="NML26"/>
      <c r="NMM26"/>
      <c r="NMN26"/>
      <c r="NMO26"/>
      <c r="NMP26"/>
      <c r="NMQ26"/>
      <c r="NMR26"/>
      <c r="NMS26"/>
      <c r="NMT26"/>
      <c r="NMU26"/>
      <c r="NMV26"/>
      <c r="NMW26"/>
      <c r="NMX26"/>
      <c r="NMY26"/>
      <c r="NMZ26"/>
      <c r="NNA26"/>
      <c r="NNB26"/>
      <c r="NNC26"/>
      <c r="NND26"/>
      <c r="NNE26"/>
      <c r="NNF26"/>
      <c r="NNG26"/>
      <c r="NNH26"/>
      <c r="NNI26"/>
      <c r="NNJ26"/>
      <c r="NNK26"/>
      <c r="NNL26"/>
      <c r="NNM26"/>
      <c r="NNN26"/>
      <c r="NNO26"/>
      <c r="NNP26"/>
      <c r="NNQ26"/>
      <c r="NNR26"/>
      <c r="NNS26"/>
      <c r="NNT26"/>
      <c r="NNU26"/>
      <c r="NNV26"/>
      <c r="NNW26"/>
      <c r="NNX26"/>
      <c r="NNY26"/>
      <c r="NNZ26"/>
      <c r="NOA26"/>
      <c r="NOB26"/>
      <c r="NOC26"/>
      <c r="NOD26"/>
      <c r="NOE26"/>
      <c r="NOF26"/>
      <c r="NOG26"/>
      <c r="NOH26"/>
      <c r="NOI26"/>
      <c r="NOJ26"/>
      <c r="NOK26"/>
      <c r="NOL26"/>
      <c r="NOM26"/>
      <c r="NON26"/>
      <c r="NOO26"/>
      <c r="NOP26"/>
      <c r="NOQ26"/>
      <c r="NOR26"/>
      <c r="NOS26"/>
      <c r="NOT26"/>
      <c r="NOU26"/>
      <c r="NOV26"/>
      <c r="NOW26"/>
      <c r="NOX26"/>
      <c r="NOY26"/>
      <c r="NOZ26"/>
      <c r="NPA26"/>
      <c r="NPB26"/>
      <c r="NPC26"/>
      <c r="NPD26"/>
      <c r="NPE26"/>
      <c r="NPF26"/>
      <c r="NPG26"/>
      <c r="NPH26"/>
      <c r="NPI26"/>
      <c r="NPJ26"/>
      <c r="NPK26"/>
      <c r="NPL26"/>
      <c r="NPM26"/>
      <c r="NPN26"/>
      <c r="NPO26"/>
      <c r="NPP26"/>
      <c r="NPQ26"/>
      <c r="NPR26"/>
      <c r="NPS26"/>
      <c r="NPT26"/>
      <c r="NPU26"/>
      <c r="NPV26"/>
      <c r="NPW26"/>
      <c r="NPX26"/>
      <c r="NPY26"/>
      <c r="NPZ26"/>
      <c r="NQA26"/>
      <c r="NQB26"/>
      <c r="NQC26"/>
      <c r="NQD26"/>
      <c r="NQE26"/>
      <c r="NQF26"/>
      <c r="NQG26"/>
      <c r="NQH26"/>
      <c r="NQI26"/>
      <c r="NQJ26"/>
      <c r="NQK26"/>
      <c r="NQL26"/>
      <c r="NQM26"/>
      <c r="NQN26"/>
      <c r="NQO26"/>
      <c r="NQP26"/>
      <c r="NQQ26"/>
      <c r="NQR26"/>
      <c r="NQS26"/>
      <c r="NQT26"/>
      <c r="NQU26"/>
      <c r="NQV26"/>
      <c r="NQW26"/>
      <c r="NQX26"/>
      <c r="NQY26"/>
      <c r="NQZ26"/>
      <c r="NRA26"/>
      <c r="NRB26"/>
      <c r="NRC26"/>
      <c r="NRD26"/>
      <c r="NRE26"/>
      <c r="NRF26"/>
      <c r="NRG26"/>
      <c r="NRH26"/>
      <c r="NRI26"/>
      <c r="NRJ26"/>
      <c r="NRK26"/>
      <c r="NRL26"/>
      <c r="NRM26"/>
      <c r="NRN26"/>
      <c r="NRO26"/>
      <c r="NRP26"/>
      <c r="NRQ26"/>
      <c r="NRR26"/>
      <c r="NRS26"/>
      <c r="NRT26"/>
      <c r="NRU26"/>
      <c r="NRV26"/>
      <c r="NRW26"/>
      <c r="NRX26"/>
      <c r="NRY26"/>
      <c r="NRZ26"/>
      <c r="NSA26"/>
      <c r="NSB26"/>
      <c r="NSC26"/>
      <c r="NSD26"/>
      <c r="NSE26"/>
      <c r="NSF26"/>
      <c r="NSG26"/>
      <c r="NSH26"/>
      <c r="NSI26"/>
      <c r="NSJ26"/>
      <c r="NSK26"/>
      <c r="NSL26"/>
      <c r="NSM26"/>
      <c r="NSN26"/>
      <c r="NSO26"/>
      <c r="NSP26"/>
      <c r="NSQ26"/>
      <c r="NSR26"/>
      <c r="NSS26"/>
      <c r="NST26"/>
      <c r="NSU26"/>
      <c r="NSV26"/>
      <c r="NSW26"/>
      <c r="NSX26"/>
      <c r="NSY26"/>
      <c r="NSZ26"/>
      <c r="NTA26"/>
      <c r="NTB26"/>
      <c r="NTC26"/>
      <c r="NTD26"/>
      <c r="NTE26"/>
      <c r="NTF26"/>
      <c r="NTG26"/>
      <c r="NTH26"/>
      <c r="NTI26"/>
      <c r="NTJ26"/>
      <c r="NTK26"/>
      <c r="NTL26"/>
      <c r="NTM26"/>
      <c r="NTN26"/>
      <c r="NTO26"/>
      <c r="NTP26"/>
      <c r="NTQ26"/>
      <c r="NTR26"/>
      <c r="NTS26"/>
      <c r="NTT26"/>
      <c r="NTU26"/>
      <c r="NTV26"/>
      <c r="NTW26"/>
      <c r="NTX26"/>
      <c r="NTY26"/>
      <c r="NTZ26"/>
      <c r="NUA26"/>
      <c r="NUB26"/>
      <c r="NUC26"/>
      <c r="NUD26"/>
      <c r="NUE26"/>
      <c r="NUF26"/>
      <c r="NUG26"/>
      <c r="NUH26"/>
      <c r="NUI26"/>
      <c r="NUJ26"/>
      <c r="NUK26"/>
      <c r="NUL26"/>
      <c r="NUM26"/>
      <c r="NUN26"/>
      <c r="NUO26"/>
      <c r="NUP26"/>
      <c r="NUQ26"/>
      <c r="NUR26"/>
      <c r="NUS26"/>
      <c r="NUT26"/>
      <c r="NUU26"/>
      <c r="NUV26"/>
      <c r="NUW26"/>
      <c r="NUX26"/>
      <c r="NUY26"/>
      <c r="NUZ26"/>
      <c r="NVA26"/>
      <c r="NVB26"/>
      <c r="NVC26"/>
      <c r="NVD26"/>
      <c r="NVE26"/>
      <c r="NVF26"/>
      <c r="NVG26"/>
      <c r="NVH26"/>
      <c r="NVI26"/>
      <c r="NVJ26"/>
      <c r="NVK26"/>
      <c r="NVL26"/>
      <c r="NVM26"/>
      <c r="NVN26"/>
      <c r="NVO26"/>
      <c r="NVP26"/>
      <c r="NVQ26"/>
      <c r="NVR26"/>
      <c r="NVS26"/>
      <c r="NVT26"/>
      <c r="NVU26"/>
      <c r="NVV26"/>
      <c r="NVW26"/>
      <c r="NVX26"/>
      <c r="NVY26"/>
      <c r="NVZ26"/>
      <c r="NWA26"/>
      <c r="NWB26"/>
      <c r="NWC26"/>
      <c r="NWD26"/>
      <c r="NWE26"/>
      <c r="NWF26"/>
      <c r="NWG26"/>
      <c r="NWH26"/>
      <c r="NWI26"/>
      <c r="NWJ26"/>
      <c r="NWK26"/>
      <c r="NWL26"/>
      <c r="NWM26"/>
      <c r="NWN26"/>
      <c r="NWO26"/>
      <c r="NWP26"/>
      <c r="NWQ26"/>
      <c r="NWR26"/>
      <c r="NWS26"/>
      <c r="NWT26"/>
      <c r="NWU26"/>
      <c r="NWV26"/>
      <c r="NWW26"/>
      <c r="NWX26"/>
      <c r="NWY26"/>
      <c r="NWZ26"/>
      <c r="NXA26"/>
      <c r="NXB26"/>
      <c r="NXC26"/>
      <c r="NXD26"/>
      <c r="NXE26"/>
      <c r="NXF26"/>
      <c r="NXG26"/>
      <c r="NXH26"/>
      <c r="NXI26"/>
      <c r="NXJ26"/>
      <c r="NXK26"/>
      <c r="NXL26"/>
      <c r="NXM26"/>
      <c r="NXN26"/>
      <c r="NXO26"/>
      <c r="NXP26"/>
      <c r="NXQ26"/>
      <c r="NXR26"/>
      <c r="NXS26"/>
      <c r="NXT26"/>
      <c r="NXU26"/>
      <c r="NXV26"/>
      <c r="NXW26"/>
      <c r="NXX26"/>
      <c r="NXY26"/>
      <c r="NXZ26"/>
      <c r="NYA26"/>
      <c r="NYB26"/>
      <c r="NYC26"/>
      <c r="NYD26"/>
      <c r="NYE26"/>
      <c r="NYF26"/>
      <c r="NYG26"/>
      <c r="NYH26"/>
      <c r="NYI26"/>
      <c r="NYJ26"/>
      <c r="NYK26"/>
      <c r="NYL26"/>
      <c r="NYM26"/>
      <c r="NYN26"/>
      <c r="NYO26"/>
      <c r="NYP26"/>
      <c r="NYQ26"/>
      <c r="NYR26"/>
      <c r="NYS26"/>
      <c r="NYT26"/>
      <c r="NYU26"/>
      <c r="NYV26"/>
      <c r="NYW26"/>
      <c r="NYX26"/>
      <c r="NYY26"/>
      <c r="NYZ26"/>
      <c r="NZA26"/>
      <c r="NZB26"/>
      <c r="NZC26"/>
      <c r="NZD26"/>
      <c r="NZE26"/>
      <c r="NZF26"/>
      <c r="NZG26"/>
      <c r="NZH26"/>
      <c r="NZI26"/>
      <c r="NZJ26"/>
      <c r="NZK26"/>
      <c r="NZL26"/>
      <c r="NZM26"/>
      <c r="NZN26"/>
      <c r="NZO26"/>
      <c r="NZP26"/>
      <c r="NZQ26"/>
      <c r="NZR26"/>
      <c r="NZS26"/>
      <c r="NZT26"/>
      <c r="NZU26"/>
      <c r="NZV26"/>
      <c r="NZW26"/>
      <c r="NZX26"/>
      <c r="NZY26"/>
      <c r="NZZ26"/>
      <c r="OAA26"/>
      <c r="OAB26"/>
      <c r="OAC26"/>
      <c r="OAD26"/>
      <c r="OAE26"/>
      <c r="OAF26"/>
      <c r="OAG26"/>
      <c r="OAH26"/>
      <c r="OAI26"/>
      <c r="OAJ26"/>
      <c r="OAK26"/>
      <c r="OAL26"/>
      <c r="OAM26"/>
      <c r="OAN26"/>
      <c r="OAO26"/>
      <c r="OAP26"/>
      <c r="OAQ26"/>
      <c r="OAR26"/>
      <c r="OAS26"/>
      <c r="OAT26"/>
      <c r="OAU26"/>
      <c r="OAV26"/>
      <c r="OAW26"/>
      <c r="OAX26"/>
      <c r="OAY26"/>
      <c r="OAZ26"/>
      <c r="OBA26"/>
      <c r="OBB26"/>
      <c r="OBC26"/>
      <c r="OBD26"/>
      <c r="OBE26"/>
      <c r="OBF26"/>
      <c r="OBG26"/>
      <c r="OBH26"/>
      <c r="OBI26"/>
      <c r="OBJ26"/>
      <c r="OBK26"/>
      <c r="OBL26"/>
      <c r="OBM26"/>
      <c r="OBN26"/>
      <c r="OBO26"/>
      <c r="OBP26"/>
      <c r="OBQ26"/>
      <c r="OBR26"/>
      <c r="OBS26"/>
      <c r="OBT26"/>
      <c r="OBU26"/>
      <c r="OBV26"/>
      <c r="OBW26"/>
      <c r="OBX26"/>
      <c r="OBY26"/>
      <c r="OBZ26"/>
      <c r="OCA26"/>
      <c r="OCB26"/>
      <c r="OCC26"/>
      <c r="OCD26"/>
      <c r="OCE26"/>
      <c r="OCF26"/>
      <c r="OCG26"/>
      <c r="OCH26"/>
      <c r="OCI26"/>
      <c r="OCJ26"/>
      <c r="OCK26"/>
      <c r="OCL26"/>
      <c r="OCM26"/>
      <c r="OCN26"/>
      <c r="OCO26"/>
      <c r="OCP26"/>
      <c r="OCQ26"/>
      <c r="OCR26"/>
      <c r="OCS26"/>
      <c r="OCT26"/>
      <c r="OCU26"/>
      <c r="OCV26"/>
      <c r="OCW26"/>
      <c r="OCX26"/>
      <c r="OCY26"/>
      <c r="OCZ26"/>
      <c r="ODA26"/>
      <c r="ODB26"/>
      <c r="ODC26"/>
      <c r="ODD26"/>
      <c r="ODE26"/>
      <c r="ODF26"/>
      <c r="ODG26"/>
      <c r="ODH26"/>
      <c r="ODI26"/>
      <c r="ODJ26"/>
      <c r="ODK26"/>
      <c r="ODL26"/>
      <c r="ODM26"/>
      <c r="ODN26"/>
      <c r="ODO26"/>
      <c r="ODP26"/>
      <c r="ODQ26"/>
      <c r="ODR26"/>
      <c r="ODS26"/>
      <c r="ODT26"/>
      <c r="ODU26"/>
      <c r="ODV26"/>
      <c r="ODW26"/>
      <c r="ODX26"/>
      <c r="ODY26"/>
      <c r="ODZ26"/>
      <c r="OEA26"/>
      <c r="OEB26"/>
      <c r="OEC26"/>
      <c r="OED26"/>
      <c r="OEE26"/>
      <c r="OEF26"/>
      <c r="OEG26"/>
      <c r="OEH26"/>
      <c r="OEI26"/>
      <c r="OEJ26"/>
      <c r="OEK26"/>
      <c r="OEL26"/>
      <c r="OEM26"/>
      <c r="OEN26"/>
      <c r="OEO26"/>
      <c r="OEP26"/>
      <c r="OEQ26"/>
      <c r="OER26"/>
      <c r="OES26"/>
      <c r="OET26"/>
      <c r="OEU26"/>
      <c r="OEV26"/>
      <c r="OEW26"/>
      <c r="OEX26"/>
      <c r="OEY26"/>
      <c r="OEZ26"/>
      <c r="OFA26"/>
      <c r="OFB26"/>
      <c r="OFC26"/>
      <c r="OFD26"/>
      <c r="OFE26"/>
      <c r="OFF26"/>
      <c r="OFG26"/>
      <c r="OFH26"/>
      <c r="OFI26"/>
      <c r="OFJ26"/>
      <c r="OFK26"/>
      <c r="OFL26"/>
      <c r="OFM26"/>
      <c r="OFN26"/>
      <c r="OFO26"/>
      <c r="OFP26"/>
      <c r="OFQ26"/>
      <c r="OFR26"/>
      <c r="OFS26"/>
      <c r="OFT26"/>
      <c r="OFU26"/>
      <c r="OFV26"/>
      <c r="OFW26"/>
      <c r="OFX26"/>
      <c r="OFY26"/>
      <c r="OFZ26"/>
      <c r="OGA26"/>
      <c r="OGB26"/>
      <c r="OGC26"/>
      <c r="OGD26"/>
      <c r="OGE26"/>
      <c r="OGF26"/>
      <c r="OGG26"/>
      <c r="OGH26"/>
      <c r="OGI26"/>
      <c r="OGJ26"/>
      <c r="OGK26"/>
      <c r="OGL26"/>
      <c r="OGM26"/>
      <c r="OGN26"/>
      <c r="OGO26"/>
      <c r="OGP26"/>
      <c r="OGQ26"/>
      <c r="OGR26"/>
      <c r="OGS26"/>
      <c r="OGT26"/>
      <c r="OGU26"/>
      <c r="OGV26"/>
      <c r="OGW26"/>
      <c r="OGX26"/>
      <c r="OGY26"/>
      <c r="OGZ26"/>
      <c r="OHA26"/>
      <c r="OHB26"/>
      <c r="OHC26"/>
      <c r="OHD26"/>
      <c r="OHE26"/>
      <c r="OHF26"/>
      <c r="OHG26"/>
      <c r="OHH26"/>
      <c r="OHI26"/>
      <c r="OHJ26"/>
      <c r="OHK26"/>
      <c r="OHL26"/>
      <c r="OHM26"/>
      <c r="OHN26"/>
      <c r="OHO26"/>
      <c r="OHP26"/>
      <c r="OHQ26"/>
      <c r="OHR26"/>
      <c r="OHS26"/>
      <c r="OHT26"/>
      <c r="OHU26"/>
      <c r="OHV26"/>
      <c r="OHW26"/>
      <c r="OHX26"/>
      <c r="OHY26"/>
      <c r="OHZ26"/>
      <c r="OIA26"/>
      <c r="OIB26"/>
      <c r="OIC26"/>
      <c r="OID26"/>
      <c r="OIE26"/>
      <c r="OIF26"/>
      <c r="OIG26"/>
      <c r="OIH26"/>
      <c r="OII26"/>
      <c r="OIJ26"/>
      <c r="OIK26"/>
      <c r="OIL26"/>
      <c r="OIM26"/>
      <c r="OIN26"/>
      <c r="OIO26"/>
      <c r="OIP26"/>
      <c r="OIQ26"/>
      <c r="OIR26"/>
      <c r="OIS26"/>
      <c r="OIT26"/>
      <c r="OIU26"/>
      <c r="OIV26"/>
      <c r="OIW26"/>
      <c r="OIX26"/>
      <c r="OIY26"/>
      <c r="OIZ26"/>
      <c r="OJA26"/>
      <c r="OJB26"/>
      <c r="OJC26"/>
      <c r="OJD26"/>
      <c r="OJE26"/>
      <c r="OJF26"/>
      <c r="OJG26"/>
      <c r="OJH26"/>
      <c r="OJI26"/>
      <c r="OJJ26"/>
      <c r="OJK26"/>
      <c r="OJL26"/>
      <c r="OJM26"/>
      <c r="OJN26"/>
      <c r="OJO26"/>
      <c r="OJP26"/>
      <c r="OJQ26"/>
      <c r="OJR26"/>
      <c r="OJS26"/>
      <c r="OJT26"/>
      <c r="OJU26"/>
      <c r="OJV26"/>
      <c r="OJW26"/>
      <c r="OJX26"/>
      <c r="OJY26"/>
      <c r="OJZ26"/>
      <c r="OKA26"/>
      <c r="OKB26"/>
      <c r="OKC26"/>
      <c r="OKD26"/>
      <c r="OKE26"/>
      <c r="OKF26"/>
      <c r="OKG26"/>
      <c r="OKH26"/>
      <c r="OKI26"/>
      <c r="OKJ26"/>
      <c r="OKK26"/>
      <c r="OKL26"/>
      <c r="OKM26"/>
      <c r="OKN26"/>
      <c r="OKO26"/>
      <c r="OKP26"/>
      <c r="OKQ26"/>
      <c r="OKR26"/>
      <c r="OKS26"/>
      <c r="OKT26"/>
      <c r="OKU26"/>
      <c r="OKV26"/>
      <c r="OKW26"/>
      <c r="OKX26"/>
      <c r="OKY26"/>
      <c r="OKZ26"/>
      <c r="OLA26"/>
      <c r="OLB26"/>
      <c r="OLC26"/>
      <c r="OLD26"/>
      <c r="OLE26"/>
      <c r="OLF26"/>
      <c r="OLG26"/>
      <c r="OLH26"/>
      <c r="OLI26"/>
      <c r="OLJ26"/>
      <c r="OLK26"/>
      <c r="OLL26"/>
      <c r="OLM26"/>
      <c r="OLN26"/>
      <c r="OLO26"/>
      <c r="OLP26"/>
      <c r="OLQ26"/>
      <c r="OLR26"/>
      <c r="OLS26"/>
      <c r="OLT26"/>
      <c r="OLU26"/>
      <c r="OLV26"/>
      <c r="OLW26"/>
      <c r="OLX26"/>
      <c r="OLY26"/>
      <c r="OLZ26"/>
      <c r="OMA26"/>
      <c r="OMB26"/>
      <c r="OMC26"/>
      <c r="OMD26"/>
      <c r="OME26"/>
      <c r="OMF26"/>
      <c r="OMG26"/>
      <c r="OMH26"/>
      <c r="OMI26"/>
      <c r="OMJ26"/>
      <c r="OMK26"/>
      <c r="OML26"/>
      <c r="OMM26"/>
      <c r="OMN26"/>
      <c r="OMO26"/>
      <c r="OMP26"/>
      <c r="OMQ26"/>
      <c r="OMR26"/>
      <c r="OMS26"/>
      <c r="OMT26"/>
      <c r="OMU26"/>
      <c r="OMV26"/>
      <c r="OMW26"/>
      <c r="OMX26"/>
      <c r="OMY26"/>
      <c r="OMZ26"/>
      <c r="ONA26"/>
      <c r="ONB26"/>
      <c r="ONC26"/>
      <c r="OND26"/>
      <c r="ONE26"/>
      <c r="ONF26"/>
      <c r="ONG26"/>
      <c r="ONH26"/>
      <c r="ONI26"/>
      <c r="ONJ26"/>
      <c r="ONK26"/>
      <c r="ONL26"/>
      <c r="ONM26"/>
      <c r="ONN26"/>
      <c r="ONO26"/>
      <c r="ONP26"/>
      <c r="ONQ26"/>
      <c r="ONR26"/>
      <c r="ONS26"/>
      <c r="ONT26"/>
      <c r="ONU26"/>
      <c r="ONV26"/>
      <c r="ONW26"/>
      <c r="ONX26"/>
      <c r="ONY26"/>
      <c r="ONZ26"/>
      <c r="OOA26"/>
      <c r="OOB26"/>
      <c r="OOC26"/>
      <c r="OOD26"/>
      <c r="OOE26"/>
      <c r="OOF26"/>
      <c r="OOG26"/>
      <c r="OOH26"/>
      <c r="OOI26"/>
      <c r="OOJ26"/>
      <c r="OOK26"/>
      <c r="OOL26"/>
      <c r="OOM26"/>
      <c r="OON26"/>
      <c r="OOO26"/>
      <c r="OOP26"/>
      <c r="OOQ26"/>
      <c r="OOR26"/>
      <c r="OOS26"/>
      <c r="OOT26"/>
      <c r="OOU26"/>
      <c r="OOV26"/>
      <c r="OOW26"/>
      <c r="OOX26"/>
      <c r="OOY26"/>
      <c r="OOZ26"/>
      <c r="OPA26"/>
      <c r="OPB26"/>
      <c r="OPC26"/>
      <c r="OPD26"/>
      <c r="OPE26"/>
      <c r="OPF26"/>
      <c r="OPG26"/>
      <c r="OPH26"/>
      <c r="OPI26"/>
      <c r="OPJ26"/>
      <c r="OPK26"/>
      <c r="OPL26"/>
      <c r="OPM26"/>
      <c r="OPN26"/>
      <c r="OPO26"/>
      <c r="OPP26"/>
      <c r="OPQ26"/>
      <c r="OPR26"/>
      <c r="OPS26"/>
      <c r="OPT26"/>
      <c r="OPU26"/>
      <c r="OPV26"/>
      <c r="OPW26"/>
      <c r="OPX26"/>
      <c r="OPY26"/>
      <c r="OPZ26"/>
      <c r="OQA26"/>
      <c r="OQB26"/>
      <c r="OQC26"/>
      <c r="OQD26"/>
      <c r="OQE26"/>
      <c r="OQF26"/>
      <c r="OQG26"/>
      <c r="OQH26"/>
      <c r="OQI26"/>
      <c r="OQJ26"/>
      <c r="OQK26"/>
      <c r="OQL26"/>
      <c r="OQM26"/>
      <c r="OQN26"/>
      <c r="OQO26"/>
      <c r="OQP26"/>
      <c r="OQQ26"/>
      <c r="OQR26"/>
      <c r="OQS26"/>
      <c r="OQT26"/>
      <c r="OQU26"/>
      <c r="OQV26"/>
      <c r="OQW26"/>
      <c r="OQX26"/>
      <c r="OQY26"/>
      <c r="OQZ26"/>
      <c r="ORA26"/>
      <c r="ORB26"/>
      <c r="ORC26"/>
      <c r="ORD26"/>
      <c r="ORE26"/>
      <c r="ORF26"/>
      <c r="ORG26"/>
      <c r="ORH26"/>
      <c r="ORI26"/>
      <c r="ORJ26"/>
      <c r="ORK26"/>
      <c r="ORL26"/>
      <c r="ORM26"/>
      <c r="ORN26"/>
      <c r="ORO26"/>
      <c r="ORP26"/>
      <c r="ORQ26"/>
      <c r="ORR26"/>
      <c r="ORS26"/>
      <c r="ORT26"/>
      <c r="ORU26"/>
      <c r="ORV26"/>
      <c r="ORW26"/>
      <c r="ORX26"/>
      <c r="ORY26"/>
      <c r="ORZ26"/>
      <c r="OSA26"/>
      <c r="OSB26"/>
      <c r="OSC26"/>
      <c r="OSD26"/>
      <c r="OSE26"/>
      <c r="OSF26"/>
      <c r="OSG26"/>
      <c r="OSH26"/>
      <c r="OSI26"/>
      <c r="OSJ26"/>
      <c r="OSK26"/>
      <c r="OSL26"/>
      <c r="OSM26"/>
      <c r="OSN26"/>
      <c r="OSO26"/>
      <c r="OSP26"/>
      <c r="OSQ26"/>
      <c r="OSR26"/>
      <c r="OSS26"/>
      <c r="OST26"/>
      <c r="OSU26"/>
      <c r="OSV26"/>
      <c r="OSW26"/>
      <c r="OSX26"/>
      <c r="OSY26"/>
      <c r="OSZ26"/>
      <c r="OTA26"/>
      <c r="OTB26"/>
      <c r="OTC26"/>
      <c r="OTD26"/>
      <c r="OTE26"/>
      <c r="OTF26"/>
      <c r="OTG26"/>
      <c r="OTH26"/>
      <c r="OTI26"/>
      <c r="OTJ26"/>
      <c r="OTK26"/>
      <c r="OTL26"/>
      <c r="OTM26"/>
      <c r="OTN26"/>
      <c r="OTO26"/>
      <c r="OTP26"/>
      <c r="OTQ26"/>
      <c r="OTR26"/>
      <c r="OTS26"/>
      <c r="OTT26"/>
      <c r="OTU26"/>
      <c r="OTV26"/>
      <c r="OTW26"/>
      <c r="OTX26"/>
      <c r="OTY26"/>
      <c r="OTZ26"/>
      <c r="OUA26"/>
      <c r="OUB26"/>
      <c r="OUC26"/>
      <c r="OUD26"/>
      <c r="OUE26"/>
      <c r="OUF26"/>
      <c r="OUG26"/>
      <c r="OUH26"/>
      <c r="OUI26"/>
      <c r="OUJ26"/>
      <c r="OUK26"/>
      <c r="OUL26"/>
      <c r="OUM26"/>
      <c r="OUN26"/>
      <c r="OUO26"/>
      <c r="OUP26"/>
      <c r="OUQ26"/>
      <c r="OUR26"/>
      <c r="OUS26"/>
      <c r="OUT26"/>
      <c r="OUU26"/>
      <c r="OUV26"/>
      <c r="OUW26"/>
      <c r="OUX26"/>
      <c r="OUY26"/>
      <c r="OUZ26"/>
      <c r="OVA26"/>
      <c r="OVB26"/>
      <c r="OVC26"/>
      <c r="OVD26"/>
      <c r="OVE26"/>
      <c r="OVF26"/>
      <c r="OVG26"/>
      <c r="OVH26"/>
      <c r="OVI26"/>
      <c r="OVJ26"/>
      <c r="OVK26"/>
      <c r="OVL26"/>
      <c r="OVM26"/>
      <c r="OVN26"/>
      <c r="OVO26"/>
      <c r="OVP26"/>
      <c r="OVQ26"/>
      <c r="OVR26"/>
      <c r="OVS26"/>
      <c r="OVT26"/>
      <c r="OVU26"/>
      <c r="OVV26"/>
      <c r="OVW26"/>
      <c r="OVX26"/>
      <c r="OVY26"/>
      <c r="OVZ26"/>
      <c r="OWA26"/>
      <c r="OWB26"/>
      <c r="OWC26"/>
      <c r="OWD26"/>
      <c r="OWE26"/>
      <c r="OWF26"/>
      <c r="OWG26"/>
      <c r="OWH26"/>
      <c r="OWI26"/>
      <c r="OWJ26"/>
      <c r="OWK26"/>
      <c r="OWL26"/>
      <c r="OWM26"/>
      <c r="OWN26"/>
      <c r="OWO26"/>
      <c r="OWP26"/>
      <c r="OWQ26"/>
      <c r="OWR26"/>
      <c r="OWS26"/>
      <c r="OWT26"/>
      <c r="OWU26"/>
      <c r="OWV26"/>
      <c r="OWW26"/>
      <c r="OWX26"/>
      <c r="OWY26"/>
      <c r="OWZ26"/>
      <c r="OXA26"/>
      <c r="OXB26"/>
      <c r="OXC26"/>
      <c r="OXD26"/>
      <c r="OXE26"/>
      <c r="OXF26"/>
      <c r="OXG26"/>
      <c r="OXH26"/>
      <c r="OXI26"/>
      <c r="OXJ26"/>
      <c r="OXK26"/>
      <c r="OXL26"/>
      <c r="OXM26"/>
      <c r="OXN26"/>
      <c r="OXO26"/>
      <c r="OXP26"/>
      <c r="OXQ26"/>
      <c r="OXR26"/>
      <c r="OXS26"/>
      <c r="OXT26"/>
      <c r="OXU26"/>
      <c r="OXV26"/>
      <c r="OXW26"/>
      <c r="OXX26"/>
      <c r="OXY26"/>
      <c r="OXZ26"/>
      <c r="OYA26"/>
      <c r="OYB26"/>
      <c r="OYC26"/>
      <c r="OYD26"/>
      <c r="OYE26"/>
      <c r="OYF26"/>
      <c r="OYG26"/>
      <c r="OYH26"/>
      <c r="OYI26"/>
      <c r="OYJ26"/>
      <c r="OYK26"/>
      <c r="OYL26"/>
      <c r="OYM26"/>
      <c r="OYN26"/>
      <c r="OYO26"/>
      <c r="OYP26"/>
      <c r="OYQ26"/>
      <c r="OYR26"/>
      <c r="OYS26"/>
      <c r="OYT26"/>
      <c r="OYU26"/>
      <c r="OYV26"/>
      <c r="OYW26"/>
      <c r="OYX26"/>
      <c r="OYY26"/>
      <c r="OYZ26"/>
      <c r="OZA26"/>
      <c r="OZB26"/>
      <c r="OZC26"/>
      <c r="OZD26"/>
      <c r="OZE26"/>
      <c r="OZF26"/>
      <c r="OZG26"/>
      <c r="OZH26"/>
      <c r="OZI26"/>
      <c r="OZJ26"/>
      <c r="OZK26"/>
      <c r="OZL26"/>
      <c r="OZM26"/>
      <c r="OZN26"/>
      <c r="OZO26"/>
      <c r="OZP26"/>
      <c r="OZQ26"/>
      <c r="OZR26"/>
      <c r="OZS26"/>
      <c r="OZT26"/>
      <c r="OZU26"/>
      <c r="OZV26"/>
      <c r="OZW26"/>
      <c r="OZX26"/>
      <c r="OZY26"/>
      <c r="OZZ26"/>
      <c r="PAA26"/>
      <c r="PAB26"/>
      <c r="PAC26"/>
      <c r="PAD26"/>
      <c r="PAE26"/>
      <c r="PAF26"/>
      <c r="PAG26"/>
      <c r="PAH26"/>
      <c r="PAI26"/>
      <c r="PAJ26"/>
      <c r="PAK26"/>
      <c r="PAL26"/>
      <c r="PAM26"/>
      <c r="PAN26"/>
      <c r="PAO26"/>
      <c r="PAP26"/>
      <c r="PAQ26"/>
      <c r="PAR26"/>
      <c r="PAS26"/>
      <c r="PAT26"/>
      <c r="PAU26"/>
      <c r="PAV26"/>
      <c r="PAW26"/>
      <c r="PAX26"/>
      <c r="PAY26"/>
      <c r="PAZ26"/>
      <c r="PBA26"/>
      <c r="PBB26"/>
      <c r="PBC26"/>
      <c r="PBD26"/>
      <c r="PBE26"/>
      <c r="PBF26"/>
      <c r="PBG26"/>
      <c r="PBH26"/>
      <c r="PBI26"/>
      <c r="PBJ26"/>
      <c r="PBK26"/>
      <c r="PBL26"/>
      <c r="PBM26"/>
      <c r="PBN26"/>
      <c r="PBO26"/>
      <c r="PBP26"/>
      <c r="PBQ26"/>
      <c r="PBR26"/>
      <c r="PBS26"/>
      <c r="PBT26"/>
      <c r="PBU26"/>
      <c r="PBV26"/>
      <c r="PBW26"/>
      <c r="PBX26"/>
      <c r="PBY26"/>
      <c r="PBZ26"/>
      <c r="PCA26"/>
      <c r="PCB26"/>
      <c r="PCC26"/>
      <c r="PCD26"/>
      <c r="PCE26"/>
      <c r="PCF26"/>
      <c r="PCG26"/>
      <c r="PCH26"/>
      <c r="PCI26"/>
      <c r="PCJ26"/>
      <c r="PCK26"/>
      <c r="PCL26"/>
      <c r="PCM26"/>
      <c r="PCN26"/>
      <c r="PCO26"/>
      <c r="PCP26"/>
      <c r="PCQ26"/>
      <c r="PCR26"/>
      <c r="PCS26"/>
      <c r="PCT26"/>
      <c r="PCU26"/>
      <c r="PCV26"/>
      <c r="PCW26"/>
      <c r="PCX26"/>
      <c r="PCY26"/>
      <c r="PCZ26"/>
      <c r="PDA26"/>
      <c r="PDB26"/>
      <c r="PDC26"/>
      <c r="PDD26"/>
      <c r="PDE26"/>
      <c r="PDF26"/>
      <c r="PDG26"/>
      <c r="PDH26"/>
      <c r="PDI26"/>
      <c r="PDJ26"/>
      <c r="PDK26"/>
      <c r="PDL26"/>
      <c r="PDM26"/>
      <c r="PDN26"/>
      <c r="PDO26"/>
      <c r="PDP26"/>
      <c r="PDQ26"/>
      <c r="PDR26"/>
      <c r="PDS26"/>
      <c r="PDT26"/>
      <c r="PDU26"/>
      <c r="PDV26"/>
      <c r="PDW26"/>
      <c r="PDX26"/>
      <c r="PDY26"/>
      <c r="PDZ26"/>
      <c r="PEA26"/>
      <c r="PEB26"/>
      <c r="PEC26"/>
      <c r="PED26"/>
      <c r="PEE26"/>
      <c r="PEF26"/>
      <c r="PEG26"/>
      <c r="PEH26"/>
      <c r="PEI26"/>
      <c r="PEJ26"/>
      <c r="PEK26"/>
      <c r="PEL26"/>
      <c r="PEM26"/>
      <c r="PEN26"/>
      <c r="PEO26"/>
      <c r="PEP26"/>
      <c r="PEQ26"/>
      <c r="PER26"/>
      <c r="PES26"/>
      <c r="PET26"/>
      <c r="PEU26"/>
      <c r="PEV26"/>
      <c r="PEW26"/>
      <c r="PEX26"/>
      <c r="PEY26"/>
      <c r="PEZ26"/>
      <c r="PFA26"/>
      <c r="PFB26"/>
      <c r="PFC26"/>
      <c r="PFD26"/>
      <c r="PFE26"/>
      <c r="PFF26"/>
      <c r="PFG26"/>
      <c r="PFH26"/>
      <c r="PFI26"/>
      <c r="PFJ26"/>
      <c r="PFK26"/>
      <c r="PFL26"/>
      <c r="PFM26"/>
      <c r="PFN26"/>
      <c r="PFO26"/>
      <c r="PFP26"/>
      <c r="PFQ26"/>
      <c r="PFR26"/>
      <c r="PFS26"/>
      <c r="PFT26"/>
      <c r="PFU26"/>
      <c r="PFV26"/>
      <c r="PFW26"/>
      <c r="PFX26"/>
      <c r="PFY26"/>
      <c r="PFZ26"/>
      <c r="PGA26"/>
      <c r="PGB26"/>
      <c r="PGC26"/>
      <c r="PGD26"/>
      <c r="PGE26"/>
      <c r="PGF26"/>
      <c r="PGG26"/>
      <c r="PGH26"/>
      <c r="PGI26"/>
      <c r="PGJ26"/>
      <c r="PGK26"/>
      <c r="PGL26"/>
      <c r="PGM26"/>
      <c r="PGN26"/>
      <c r="PGO26"/>
      <c r="PGP26"/>
      <c r="PGQ26"/>
      <c r="PGR26"/>
      <c r="PGS26"/>
      <c r="PGT26"/>
      <c r="PGU26"/>
      <c r="PGV26"/>
      <c r="PGW26"/>
      <c r="PGX26"/>
      <c r="PGY26"/>
      <c r="PGZ26"/>
      <c r="PHA26"/>
      <c r="PHB26"/>
      <c r="PHC26"/>
      <c r="PHD26"/>
      <c r="PHE26"/>
      <c r="PHF26"/>
      <c r="PHG26"/>
      <c r="PHH26"/>
      <c r="PHI26"/>
      <c r="PHJ26"/>
      <c r="PHK26"/>
      <c r="PHL26"/>
      <c r="PHM26"/>
      <c r="PHN26"/>
      <c r="PHO26"/>
      <c r="PHP26"/>
      <c r="PHQ26"/>
      <c r="PHR26"/>
      <c r="PHS26"/>
      <c r="PHT26"/>
      <c r="PHU26"/>
      <c r="PHV26"/>
      <c r="PHW26"/>
      <c r="PHX26"/>
      <c r="PHY26"/>
      <c r="PHZ26"/>
      <c r="PIA26"/>
      <c r="PIB26"/>
      <c r="PIC26"/>
      <c r="PID26"/>
      <c r="PIE26"/>
      <c r="PIF26"/>
      <c r="PIG26"/>
      <c r="PIH26"/>
      <c r="PII26"/>
      <c r="PIJ26"/>
      <c r="PIK26"/>
      <c r="PIL26"/>
      <c r="PIM26"/>
      <c r="PIN26"/>
      <c r="PIO26"/>
      <c r="PIP26"/>
      <c r="PIQ26"/>
      <c r="PIR26"/>
      <c r="PIS26"/>
      <c r="PIT26"/>
      <c r="PIU26"/>
      <c r="PIV26"/>
      <c r="PIW26"/>
      <c r="PIX26"/>
      <c r="PIY26"/>
      <c r="PIZ26"/>
      <c r="PJA26"/>
      <c r="PJB26"/>
      <c r="PJC26"/>
      <c r="PJD26"/>
      <c r="PJE26"/>
      <c r="PJF26"/>
      <c r="PJG26"/>
      <c r="PJH26"/>
      <c r="PJI26"/>
      <c r="PJJ26"/>
      <c r="PJK26"/>
      <c r="PJL26"/>
      <c r="PJM26"/>
      <c r="PJN26"/>
      <c r="PJO26"/>
      <c r="PJP26"/>
      <c r="PJQ26"/>
      <c r="PJR26"/>
      <c r="PJS26"/>
      <c r="PJT26"/>
      <c r="PJU26"/>
      <c r="PJV26"/>
      <c r="PJW26"/>
      <c r="PJX26"/>
      <c r="PJY26"/>
      <c r="PJZ26"/>
      <c r="PKA26"/>
      <c r="PKB26"/>
      <c r="PKC26"/>
      <c r="PKD26"/>
      <c r="PKE26"/>
      <c r="PKF26"/>
      <c r="PKG26"/>
      <c r="PKH26"/>
      <c r="PKI26"/>
      <c r="PKJ26"/>
      <c r="PKK26"/>
      <c r="PKL26"/>
      <c r="PKM26"/>
      <c r="PKN26"/>
      <c r="PKO26"/>
      <c r="PKP26"/>
      <c r="PKQ26"/>
      <c r="PKR26"/>
      <c r="PKS26"/>
      <c r="PKT26"/>
      <c r="PKU26"/>
      <c r="PKV26"/>
      <c r="PKW26"/>
      <c r="PKX26"/>
      <c r="PKY26"/>
      <c r="PKZ26"/>
      <c r="PLA26"/>
      <c r="PLB26"/>
      <c r="PLC26"/>
      <c r="PLD26"/>
      <c r="PLE26"/>
      <c r="PLF26"/>
      <c r="PLG26"/>
      <c r="PLH26"/>
      <c r="PLI26"/>
      <c r="PLJ26"/>
      <c r="PLK26"/>
      <c r="PLL26"/>
      <c r="PLM26"/>
      <c r="PLN26"/>
      <c r="PLO26"/>
      <c r="PLP26"/>
      <c r="PLQ26"/>
      <c r="PLR26"/>
      <c r="PLS26"/>
      <c r="PLT26"/>
      <c r="PLU26"/>
      <c r="PLV26"/>
      <c r="PLW26"/>
      <c r="PLX26"/>
      <c r="PLY26"/>
      <c r="PLZ26"/>
      <c r="PMA26"/>
      <c r="PMB26"/>
      <c r="PMC26"/>
      <c r="PMD26"/>
      <c r="PME26"/>
      <c r="PMF26"/>
      <c r="PMG26"/>
      <c r="PMH26"/>
      <c r="PMI26"/>
      <c r="PMJ26"/>
      <c r="PMK26"/>
      <c r="PML26"/>
      <c r="PMM26"/>
      <c r="PMN26"/>
      <c r="PMO26"/>
      <c r="PMP26"/>
      <c r="PMQ26"/>
      <c r="PMR26"/>
      <c r="PMS26"/>
      <c r="PMT26"/>
      <c r="PMU26"/>
      <c r="PMV26"/>
      <c r="PMW26"/>
      <c r="PMX26"/>
      <c r="PMY26"/>
      <c r="PMZ26"/>
      <c r="PNA26"/>
      <c r="PNB26"/>
      <c r="PNC26"/>
      <c r="PND26"/>
      <c r="PNE26"/>
      <c r="PNF26"/>
      <c r="PNG26"/>
      <c r="PNH26"/>
      <c r="PNI26"/>
      <c r="PNJ26"/>
      <c r="PNK26"/>
      <c r="PNL26"/>
      <c r="PNM26"/>
      <c r="PNN26"/>
      <c r="PNO26"/>
      <c r="PNP26"/>
      <c r="PNQ26"/>
      <c r="PNR26"/>
      <c r="PNS26"/>
      <c r="PNT26"/>
      <c r="PNU26"/>
      <c r="PNV26"/>
      <c r="PNW26"/>
      <c r="PNX26"/>
      <c r="PNY26"/>
      <c r="PNZ26"/>
      <c r="POA26"/>
      <c r="POB26"/>
      <c r="POC26"/>
      <c r="POD26"/>
      <c r="POE26"/>
      <c r="POF26"/>
      <c r="POG26"/>
      <c r="POH26"/>
      <c r="POI26"/>
      <c r="POJ26"/>
      <c r="POK26"/>
      <c r="POL26"/>
      <c r="POM26"/>
      <c r="PON26"/>
      <c r="POO26"/>
      <c r="POP26"/>
      <c r="POQ26"/>
      <c r="POR26"/>
      <c r="POS26"/>
      <c r="POT26"/>
      <c r="POU26"/>
      <c r="POV26"/>
      <c r="POW26"/>
      <c r="POX26"/>
      <c r="POY26"/>
      <c r="POZ26"/>
      <c r="PPA26"/>
      <c r="PPB26"/>
      <c r="PPC26"/>
      <c r="PPD26"/>
      <c r="PPE26"/>
      <c r="PPF26"/>
      <c r="PPG26"/>
      <c r="PPH26"/>
      <c r="PPI26"/>
      <c r="PPJ26"/>
      <c r="PPK26"/>
      <c r="PPL26"/>
      <c r="PPM26"/>
      <c r="PPN26"/>
      <c r="PPO26"/>
      <c r="PPP26"/>
      <c r="PPQ26"/>
      <c r="PPR26"/>
      <c r="PPS26"/>
      <c r="PPT26"/>
      <c r="PPU26"/>
      <c r="PPV26"/>
      <c r="PPW26"/>
      <c r="PPX26"/>
      <c r="PPY26"/>
      <c r="PPZ26"/>
      <c r="PQA26"/>
      <c r="PQB26"/>
      <c r="PQC26"/>
      <c r="PQD26"/>
      <c r="PQE26"/>
      <c r="PQF26"/>
      <c r="PQG26"/>
      <c r="PQH26"/>
      <c r="PQI26"/>
      <c r="PQJ26"/>
      <c r="PQK26"/>
      <c r="PQL26"/>
      <c r="PQM26"/>
      <c r="PQN26"/>
      <c r="PQO26"/>
      <c r="PQP26"/>
      <c r="PQQ26"/>
      <c r="PQR26"/>
      <c r="PQS26"/>
      <c r="PQT26"/>
      <c r="PQU26"/>
      <c r="PQV26"/>
      <c r="PQW26"/>
      <c r="PQX26"/>
      <c r="PQY26"/>
      <c r="PQZ26"/>
      <c r="PRA26"/>
      <c r="PRB26"/>
      <c r="PRC26"/>
      <c r="PRD26"/>
      <c r="PRE26"/>
      <c r="PRF26"/>
      <c r="PRG26"/>
      <c r="PRH26"/>
      <c r="PRI26"/>
      <c r="PRJ26"/>
      <c r="PRK26"/>
      <c r="PRL26"/>
      <c r="PRM26"/>
      <c r="PRN26"/>
      <c r="PRO26"/>
      <c r="PRP26"/>
      <c r="PRQ26"/>
      <c r="PRR26"/>
      <c r="PRS26"/>
      <c r="PRT26"/>
      <c r="PRU26"/>
      <c r="PRV26"/>
      <c r="PRW26"/>
      <c r="PRX26"/>
      <c r="PRY26"/>
      <c r="PRZ26"/>
      <c r="PSA26"/>
      <c r="PSB26"/>
      <c r="PSC26"/>
      <c r="PSD26"/>
      <c r="PSE26"/>
      <c r="PSF26"/>
      <c r="PSG26"/>
      <c r="PSH26"/>
      <c r="PSI26"/>
      <c r="PSJ26"/>
      <c r="PSK26"/>
      <c r="PSL26"/>
      <c r="PSM26"/>
      <c r="PSN26"/>
      <c r="PSO26"/>
      <c r="PSP26"/>
      <c r="PSQ26"/>
      <c r="PSR26"/>
      <c r="PSS26"/>
      <c r="PST26"/>
      <c r="PSU26"/>
      <c r="PSV26"/>
      <c r="PSW26"/>
      <c r="PSX26"/>
      <c r="PSY26"/>
      <c r="PSZ26"/>
      <c r="PTA26"/>
      <c r="PTB26"/>
      <c r="PTC26"/>
      <c r="PTD26"/>
      <c r="PTE26"/>
      <c r="PTF26"/>
      <c r="PTG26"/>
      <c r="PTH26"/>
      <c r="PTI26"/>
      <c r="PTJ26"/>
      <c r="PTK26"/>
      <c r="PTL26"/>
      <c r="PTM26"/>
      <c r="PTN26"/>
      <c r="PTO26"/>
      <c r="PTP26"/>
      <c r="PTQ26"/>
      <c r="PTR26"/>
      <c r="PTS26"/>
      <c r="PTT26"/>
      <c r="PTU26"/>
      <c r="PTV26"/>
      <c r="PTW26"/>
      <c r="PTX26"/>
      <c r="PTY26"/>
      <c r="PTZ26"/>
      <c r="PUA26"/>
      <c r="PUB26"/>
      <c r="PUC26"/>
      <c r="PUD26"/>
      <c r="PUE26"/>
      <c r="PUF26"/>
      <c r="PUG26"/>
      <c r="PUH26"/>
      <c r="PUI26"/>
      <c r="PUJ26"/>
      <c r="PUK26"/>
      <c r="PUL26"/>
      <c r="PUM26"/>
      <c r="PUN26"/>
      <c r="PUO26"/>
      <c r="PUP26"/>
      <c r="PUQ26"/>
      <c r="PUR26"/>
      <c r="PUS26"/>
      <c r="PUT26"/>
      <c r="PUU26"/>
      <c r="PUV26"/>
      <c r="PUW26"/>
      <c r="PUX26"/>
      <c r="PUY26"/>
      <c r="PUZ26"/>
      <c r="PVA26"/>
      <c r="PVB26"/>
      <c r="PVC26"/>
      <c r="PVD26"/>
      <c r="PVE26"/>
      <c r="PVF26"/>
      <c r="PVG26"/>
      <c r="PVH26"/>
      <c r="PVI26"/>
      <c r="PVJ26"/>
      <c r="PVK26"/>
      <c r="PVL26"/>
      <c r="PVM26"/>
      <c r="PVN26"/>
      <c r="PVO26"/>
      <c r="PVP26"/>
      <c r="PVQ26"/>
      <c r="PVR26"/>
      <c r="PVS26"/>
      <c r="PVT26"/>
      <c r="PVU26"/>
      <c r="PVV26"/>
      <c r="PVW26"/>
      <c r="PVX26"/>
      <c r="PVY26"/>
      <c r="PVZ26"/>
      <c r="PWA26"/>
      <c r="PWB26"/>
      <c r="PWC26"/>
      <c r="PWD26"/>
      <c r="PWE26"/>
      <c r="PWF26"/>
      <c r="PWG26"/>
      <c r="PWH26"/>
      <c r="PWI26"/>
      <c r="PWJ26"/>
      <c r="PWK26"/>
      <c r="PWL26"/>
      <c r="PWM26"/>
      <c r="PWN26"/>
      <c r="PWO26"/>
      <c r="PWP26"/>
      <c r="PWQ26"/>
      <c r="PWR26"/>
      <c r="PWS26"/>
      <c r="PWT26"/>
      <c r="PWU26"/>
      <c r="PWV26"/>
      <c r="PWW26"/>
      <c r="PWX26"/>
      <c r="PWY26"/>
      <c r="PWZ26"/>
      <c r="PXA26"/>
      <c r="PXB26"/>
      <c r="PXC26"/>
      <c r="PXD26"/>
      <c r="PXE26"/>
      <c r="PXF26"/>
      <c r="PXG26"/>
      <c r="PXH26"/>
      <c r="PXI26"/>
      <c r="PXJ26"/>
      <c r="PXK26"/>
      <c r="PXL26"/>
      <c r="PXM26"/>
      <c r="PXN26"/>
      <c r="PXO26"/>
      <c r="PXP26"/>
      <c r="PXQ26"/>
      <c r="PXR26"/>
      <c r="PXS26"/>
      <c r="PXT26"/>
      <c r="PXU26"/>
      <c r="PXV26"/>
      <c r="PXW26"/>
      <c r="PXX26"/>
      <c r="PXY26"/>
      <c r="PXZ26"/>
      <c r="PYA26"/>
      <c r="PYB26"/>
      <c r="PYC26"/>
      <c r="PYD26"/>
      <c r="PYE26"/>
      <c r="PYF26"/>
      <c r="PYG26"/>
      <c r="PYH26"/>
      <c r="PYI26"/>
      <c r="PYJ26"/>
      <c r="PYK26"/>
      <c r="PYL26"/>
      <c r="PYM26"/>
      <c r="PYN26"/>
      <c r="PYO26"/>
      <c r="PYP26"/>
      <c r="PYQ26"/>
      <c r="PYR26"/>
      <c r="PYS26"/>
      <c r="PYT26"/>
      <c r="PYU26"/>
      <c r="PYV26"/>
      <c r="PYW26"/>
      <c r="PYX26"/>
      <c r="PYY26"/>
      <c r="PYZ26"/>
      <c r="PZA26"/>
      <c r="PZB26"/>
      <c r="PZC26"/>
      <c r="PZD26"/>
      <c r="PZE26"/>
      <c r="PZF26"/>
      <c r="PZG26"/>
      <c r="PZH26"/>
      <c r="PZI26"/>
      <c r="PZJ26"/>
      <c r="PZK26"/>
      <c r="PZL26"/>
      <c r="PZM26"/>
      <c r="PZN26"/>
      <c r="PZO26"/>
      <c r="PZP26"/>
      <c r="PZQ26"/>
      <c r="PZR26"/>
      <c r="PZS26"/>
      <c r="PZT26"/>
      <c r="PZU26"/>
      <c r="PZV26"/>
      <c r="PZW26"/>
      <c r="PZX26"/>
      <c r="PZY26"/>
      <c r="PZZ26"/>
      <c r="QAA26"/>
      <c r="QAB26"/>
      <c r="QAC26"/>
      <c r="QAD26"/>
      <c r="QAE26"/>
      <c r="QAF26"/>
      <c r="QAG26"/>
      <c r="QAH26"/>
      <c r="QAI26"/>
      <c r="QAJ26"/>
      <c r="QAK26"/>
      <c r="QAL26"/>
      <c r="QAM26"/>
      <c r="QAN26"/>
      <c r="QAO26"/>
      <c r="QAP26"/>
      <c r="QAQ26"/>
      <c r="QAR26"/>
      <c r="QAS26"/>
      <c r="QAT26"/>
      <c r="QAU26"/>
      <c r="QAV26"/>
      <c r="QAW26"/>
      <c r="QAX26"/>
      <c r="QAY26"/>
      <c r="QAZ26"/>
      <c r="QBA26"/>
      <c r="QBB26"/>
      <c r="QBC26"/>
      <c r="QBD26"/>
      <c r="QBE26"/>
      <c r="QBF26"/>
      <c r="QBG26"/>
      <c r="QBH26"/>
      <c r="QBI26"/>
      <c r="QBJ26"/>
      <c r="QBK26"/>
      <c r="QBL26"/>
      <c r="QBM26"/>
      <c r="QBN26"/>
      <c r="QBO26"/>
      <c r="QBP26"/>
      <c r="QBQ26"/>
      <c r="QBR26"/>
      <c r="QBS26"/>
      <c r="QBT26"/>
      <c r="QBU26"/>
      <c r="QBV26"/>
      <c r="QBW26"/>
      <c r="QBX26"/>
      <c r="QBY26"/>
      <c r="QBZ26"/>
      <c r="QCA26"/>
      <c r="QCB26"/>
      <c r="QCC26"/>
      <c r="QCD26"/>
      <c r="QCE26"/>
      <c r="QCF26"/>
      <c r="QCG26"/>
      <c r="QCH26"/>
      <c r="QCI26"/>
      <c r="QCJ26"/>
      <c r="QCK26"/>
      <c r="QCL26"/>
      <c r="QCM26"/>
      <c r="QCN26"/>
      <c r="QCO26"/>
      <c r="QCP26"/>
      <c r="QCQ26"/>
      <c r="QCR26"/>
      <c r="QCS26"/>
      <c r="QCT26"/>
      <c r="QCU26"/>
      <c r="QCV26"/>
      <c r="QCW26"/>
      <c r="QCX26"/>
      <c r="QCY26"/>
      <c r="QCZ26"/>
      <c r="QDA26"/>
      <c r="QDB26"/>
      <c r="QDC26"/>
      <c r="QDD26"/>
      <c r="QDE26"/>
      <c r="QDF26"/>
      <c r="QDG26"/>
      <c r="QDH26"/>
      <c r="QDI26"/>
      <c r="QDJ26"/>
      <c r="QDK26"/>
      <c r="QDL26"/>
      <c r="QDM26"/>
      <c r="QDN26"/>
      <c r="QDO26"/>
      <c r="QDP26"/>
      <c r="QDQ26"/>
      <c r="QDR26"/>
      <c r="QDS26"/>
      <c r="QDT26"/>
      <c r="QDU26"/>
      <c r="QDV26"/>
      <c r="QDW26"/>
      <c r="QDX26"/>
      <c r="QDY26"/>
      <c r="QDZ26"/>
      <c r="QEA26"/>
      <c r="QEB26"/>
      <c r="QEC26"/>
      <c r="QED26"/>
      <c r="QEE26"/>
      <c r="QEF26"/>
      <c r="QEG26"/>
      <c r="QEH26"/>
      <c r="QEI26"/>
      <c r="QEJ26"/>
      <c r="QEK26"/>
      <c r="QEL26"/>
      <c r="QEM26"/>
      <c r="QEN26"/>
      <c r="QEO26"/>
      <c r="QEP26"/>
      <c r="QEQ26"/>
      <c r="QER26"/>
      <c r="QES26"/>
      <c r="QET26"/>
      <c r="QEU26"/>
      <c r="QEV26"/>
      <c r="QEW26"/>
      <c r="QEX26"/>
      <c r="QEY26"/>
      <c r="QEZ26"/>
      <c r="QFA26"/>
      <c r="QFB26"/>
      <c r="QFC26"/>
      <c r="QFD26"/>
      <c r="QFE26"/>
      <c r="QFF26"/>
      <c r="QFG26"/>
      <c r="QFH26"/>
      <c r="QFI26"/>
      <c r="QFJ26"/>
      <c r="QFK26"/>
      <c r="QFL26"/>
      <c r="QFM26"/>
      <c r="QFN26"/>
      <c r="QFO26"/>
      <c r="QFP26"/>
      <c r="QFQ26"/>
      <c r="QFR26"/>
      <c r="QFS26"/>
      <c r="QFT26"/>
      <c r="QFU26"/>
      <c r="QFV26"/>
      <c r="QFW26"/>
      <c r="QFX26"/>
      <c r="QFY26"/>
      <c r="QFZ26"/>
      <c r="QGA26"/>
      <c r="QGB26"/>
      <c r="QGC26"/>
      <c r="QGD26"/>
      <c r="QGE26"/>
      <c r="QGF26"/>
      <c r="QGG26"/>
      <c r="QGH26"/>
      <c r="QGI26"/>
      <c r="QGJ26"/>
      <c r="QGK26"/>
      <c r="QGL26"/>
      <c r="QGM26"/>
      <c r="QGN26"/>
      <c r="QGO26"/>
      <c r="QGP26"/>
      <c r="QGQ26"/>
      <c r="QGR26"/>
      <c r="QGS26"/>
      <c r="QGT26"/>
      <c r="QGU26"/>
      <c r="QGV26"/>
      <c r="QGW26"/>
      <c r="QGX26"/>
      <c r="QGY26"/>
      <c r="QGZ26"/>
      <c r="QHA26"/>
      <c r="QHB26"/>
      <c r="QHC26"/>
      <c r="QHD26"/>
      <c r="QHE26"/>
      <c r="QHF26"/>
      <c r="QHG26"/>
      <c r="QHH26"/>
      <c r="QHI26"/>
      <c r="QHJ26"/>
      <c r="QHK26"/>
      <c r="QHL26"/>
      <c r="QHM26"/>
      <c r="QHN26"/>
      <c r="QHO26"/>
      <c r="QHP26"/>
      <c r="QHQ26"/>
      <c r="QHR26"/>
      <c r="QHS26"/>
      <c r="QHT26"/>
      <c r="QHU26"/>
      <c r="QHV26"/>
      <c r="QHW26"/>
      <c r="QHX26"/>
      <c r="QHY26"/>
      <c r="QHZ26"/>
      <c r="QIA26"/>
      <c r="QIB26"/>
      <c r="QIC26"/>
      <c r="QID26"/>
      <c r="QIE26"/>
      <c r="QIF26"/>
      <c r="QIG26"/>
      <c r="QIH26"/>
      <c r="QII26"/>
      <c r="QIJ26"/>
      <c r="QIK26"/>
      <c r="QIL26"/>
      <c r="QIM26"/>
      <c r="QIN26"/>
      <c r="QIO26"/>
      <c r="QIP26"/>
      <c r="QIQ26"/>
      <c r="QIR26"/>
      <c r="QIS26"/>
      <c r="QIT26"/>
      <c r="QIU26"/>
      <c r="QIV26"/>
      <c r="QIW26"/>
      <c r="QIX26"/>
      <c r="QIY26"/>
      <c r="QIZ26"/>
      <c r="QJA26"/>
      <c r="QJB26"/>
      <c r="QJC26"/>
      <c r="QJD26"/>
      <c r="QJE26"/>
      <c r="QJF26"/>
      <c r="QJG26"/>
      <c r="QJH26"/>
      <c r="QJI26"/>
      <c r="QJJ26"/>
      <c r="QJK26"/>
      <c r="QJL26"/>
      <c r="QJM26"/>
      <c r="QJN26"/>
      <c r="QJO26"/>
      <c r="QJP26"/>
      <c r="QJQ26"/>
      <c r="QJR26"/>
      <c r="QJS26"/>
      <c r="QJT26"/>
      <c r="QJU26"/>
      <c r="QJV26"/>
      <c r="QJW26"/>
      <c r="QJX26"/>
      <c r="QJY26"/>
      <c r="QJZ26"/>
      <c r="QKA26"/>
      <c r="QKB26"/>
      <c r="QKC26"/>
      <c r="QKD26"/>
      <c r="QKE26"/>
      <c r="QKF26"/>
      <c r="QKG26"/>
      <c r="QKH26"/>
      <c r="QKI26"/>
      <c r="QKJ26"/>
      <c r="QKK26"/>
      <c r="QKL26"/>
      <c r="QKM26"/>
      <c r="QKN26"/>
      <c r="QKO26"/>
      <c r="QKP26"/>
      <c r="QKQ26"/>
      <c r="QKR26"/>
      <c r="QKS26"/>
      <c r="QKT26"/>
      <c r="QKU26"/>
      <c r="QKV26"/>
      <c r="QKW26"/>
      <c r="QKX26"/>
      <c r="QKY26"/>
      <c r="QKZ26"/>
      <c r="QLA26"/>
      <c r="QLB26"/>
      <c r="QLC26"/>
      <c r="QLD26"/>
      <c r="QLE26"/>
      <c r="QLF26"/>
      <c r="QLG26"/>
      <c r="QLH26"/>
      <c r="QLI26"/>
      <c r="QLJ26"/>
      <c r="QLK26"/>
      <c r="QLL26"/>
      <c r="QLM26"/>
      <c r="QLN26"/>
      <c r="QLO26"/>
      <c r="QLP26"/>
      <c r="QLQ26"/>
      <c r="QLR26"/>
      <c r="QLS26"/>
      <c r="QLT26"/>
      <c r="QLU26"/>
      <c r="QLV26"/>
      <c r="QLW26"/>
      <c r="QLX26"/>
      <c r="QLY26"/>
      <c r="QLZ26"/>
      <c r="QMA26"/>
      <c r="QMB26"/>
      <c r="QMC26"/>
      <c r="QMD26"/>
      <c r="QME26"/>
      <c r="QMF26"/>
      <c r="QMG26"/>
      <c r="QMH26"/>
      <c r="QMI26"/>
      <c r="QMJ26"/>
      <c r="QMK26"/>
      <c r="QML26"/>
      <c r="QMM26"/>
      <c r="QMN26"/>
      <c r="QMO26"/>
      <c r="QMP26"/>
      <c r="QMQ26"/>
      <c r="QMR26"/>
      <c r="QMS26"/>
      <c r="QMT26"/>
      <c r="QMU26"/>
      <c r="QMV26"/>
      <c r="QMW26"/>
      <c r="QMX26"/>
      <c r="QMY26"/>
      <c r="QMZ26"/>
      <c r="QNA26"/>
      <c r="QNB26"/>
      <c r="QNC26"/>
      <c r="QND26"/>
      <c r="QNE26"/>
      <c r="QNF26"/>
      <c r="QNG26"/>
      <c r="QNH26"/>
      <c r="QNI26"/>
      <c r="QNJ26"/>
      <c r="QNK26"/>
      <c r="QNL26"/>
      <c r="QNM26"/>
      <c r="QNN26"/>
      <c r="QNO26"/>
      <c r="QNP26"/>
      <c r="QNQ26"/>
      <c r="QNR26"/>
      <c r="QNS26"/>
      <c r="QNT26"/>
      <c r="QNU26"/>
      <c r="QNV26"/>
      <c r="QNW26"/>
      <c r="QNX26"/>
      <c r="QNY26"/>
      <c r="QNZ26"/>
      <c r="QOA26"/>
      <c r="QOB26"/>
      <c r="QOC26"/>
      <c r="QOD26"/>
      <c r="QOE26"/>
      <c r="QOF26"/>
      <c r="QOG26"/>
      <c r="QOH26"/>
      <c r="QOI26"/>
      <c r="QOJ26"/>
      <c r="QOK26"/>
      <c r="QOL26"/>
      <c r="QOM26"/>
      <c r="QON26"/>
      <c r="QOO26"/>
      <c r="QOP26"/>
      <c r="QOQ26"/>
      <c r="QOR26"/>
      <c r="QOS26"/>
      <c r="QOT26"/>
      <c r="QOU26"/>
      <c r="QOV26"/>
      <c r="QOW26"/>
      <c r="QOX26"/>
      <c r="QOY26"/>
      <c r="QOZ26"/>
      <c r="QPA26"/>
      <c r="QPB26"/>
      <c r="QPC26"/>
      <c r="QPD26"/>
      <c r="QPE26"/>
      <c r="QPF26"/>
      <c r="QPG26"/>
      <c r="QPH26"/>
      <c r="QPI26"/>
      <c r="QPJ26"/>
      <c r="QPK26"/>
      <c r="QPL26"/>
      <c r="QPM26"/>
      <c r="QPN26"/>
      <c r="QPO26"/>
      <c r="QPP26"/>
      <c r="QPQ26"/>
      <c r="QPR26"/>
      <c r="QPS26"/>
      <c r="QPT26"/>
      <c r="QPU26"/>
      <c r="QPV26"/>
      <c r="QPW26"/>
      <c r="QPX26"/>
      <c r="QPY26"/>
      <c r="QPZ26"/>
      <c r="QQA26"/>
      <c r="QQB26"/>
      <c r="QQC26"/>
      <c r="QQD26"/>
      <c r="QQE26"/>
      <c r="QQF26"/>
      <c r="QQG26"/>
      <c r="QQH26"/>
      <c r="QQI26"/>
      <c r="QQJ26"/>
      <c r="QQK26"/>
      <c r="QQL26"/>
      <c r="QQM26"/>
      <c r="QQN26"/>
      <c r="QQO26"/>
      <c r="QQP26"/>
      <c r="QQQ26"/>
      <c r="QQR26"/>
      <c r="QQS26"/>
      <c r="QQT26"/>
      <c r="QQU26"/>
      <c r="QQV26"/>
      <c r="QQW26"/>
      <c r="QQX26"/>
      <c r="QQY26"/>
      <c r="QQZ26"/>
      <c r="QRA26"/>
      <c r="QRB26"/>
      <c r="QRC26"/>
      <c r="QRD26"/>
      <c r="QRE26"/>
      <c r="QRF26"/>
      <c r="QRG26"/>
      <c r="QRH26"/>
      <c r="QRI26"/>
      <c r="QRJ26"/>
      <c r="QRK26"/>
      <c r="QRL26"/>
      <c r="QRM26"/>
      <c r="QRN26"/>
      <c r="QRO26"/>
      <c r="QRP26"/>
      <c r="QRQ26"/>
      <c r="QRR26"/>
      <c r="QRS26"/>
      <c r="QRT26"/>
      <c r="QRU26"/>
      <c r="QRV26"/>
      <c r="QRW26"/>
      <c r="QRX26"/>
      <c r="QRY26"/>
      <c r="QRZ26"/>
      <c r="QSA26"/>
      <c r="QSB26"/>
      <c r="QSC26"/>
      <c r="QSD26"/>
      <c r="QSE26"/>
      <c r="QSF26"/>
      <c r="QSG26"/>
      <c r="QSH26"/>
      <c r="QSI26"/>
      <c r="QSJ26"/>
      <c r="QSK26"/>
      <c r="QSL26"/>
      <c r="QSM26"/>
      <c r="QSN26"/>
      <c r="QSO26"/>
      <c r="QSP26"/>
      <c r="QSQ26"/>
      <c r="QSR26"/>
      <c r="QSS26"/>
      <c r="QST26"/>
      <c r="QSU26"/>
      <c r="QSV26"/>
      <c r="QSW26"/>
      <c r="QSX26"/>
      <c r="QSY26"/>
      <c r="QSZ26"/>
      <c r="QTA26"/>
      <c r="QTB26"/>
      <c r="QTC26"/>
      <c r="QTD26"/>
      <c r="QTE26"/>
      <c r="QTF26"/>
      <c r="QTG26"/>
      <c r="QTH26"/>
      <c r="QTI26"/>
      <c r="QTJ26"/>
      <c r="QTK26"/>
      <c r="QTL26"/>
      <c r="QTM26"/>
      <c r="QTN26"/>
      <c r="QTO26"/>
      <c r="QTP26"/>
      <c r="QTQ26"/>
      <c r="QTR26"/>
      <c r="QTS26"/>
      <c r="QTT26"/>
      <c r="QTU26"/>
      <c r="QTV26"/>
      <c r="QTW26"/>
      <c r="QTX26"/>
      <c r="QTY26"/>
      <c r="QTZ26"/>
      <c r="QUA26"/>
      <c r="QUB26"/>
      <c r="QUC26"/>
      <c r="QUD26"/>
      <c r="QUE26"/>
      <c r="QUF26"/>
      <c r="QUG26"/>
      <c r="QUH26"/>
      <c r="QUI26"/>
      <c r="QUJ26"/>
      <c r="QUK26"/>
      <c r="QUL26"/>
      <c r="QUM26"/>
      <c r="QUN26"/>
      <c r="QUO26"/>
      <c r="QUP26"/>
      <c r="QUQ26"/>
      <c r="QUR26"/>
      <c r="QUS26"/>
      <c r="QUT26"/>
      <c r="QUU26"/>
      <c r="QUV26"/>
      <c r="QUW26"/>
      <c r="QUX26"/>
      <c r="QUY26"/>
      <c r="QUZ26"/>
      <c r="QVA26"/>
      <c r="QVB26"/>
      <c r="QVC26"/>
      <c r="QVD26"/>
      <c r="QVE26"/>
      <c r="QVF26"/>
      <c r="QVG26"/>
      <c r="QVH26"/>
      <c r="QVI26"/>
      <c r="QVJ26"/>
      <c r="QVK26"/>
      <c r="QVL26"/>
      <c r="QVM26"/>
      <c r="QVN26"/>
      <c r="QVO26"/>
      <c r="QVP26"/>
      <c r="QVQ26"/>
      <c r="QVR26"/>
      <c r="QVS26"/>
      <c r="QVT26"/>
      <c r="QVU26"/>
      <c r="QVV26"/>
      <c r="QVW26"/>
      <c r="QVX26"/>
      <c r="QVY26"/>
      <c r="QVZ26"/>
      <c r="QWA26"/>
      <c r="QWB26"/>
      <c r="QWC26"/>
      <c r="QWD26"/>
      <c r="QWE26"/>
      <c r="QWF26"/>
      <c r="QWG26"/>
      <c r="QWH26"/>
      <c r="QWI26"/>
      <c r="QWJ26"/>
      <c r="QWK26"/>
      <c r="QWL26"/>
      <c r="QWM26"/>
      <c r="QWN26"/>
      <c r="QWO26"/>
      <c r="QWP26"/>
      <c r="QWQ26"/>
      <c r="QWR26"/>
      <c r="QWS26"/>
      <c r="QWT26"/>
      <c r="QWU26"/>
      <c r="QWV26"/>
      <c r="QWW26"/>
      <c r="QWX26"/>
      <c r="QWY26"/>
      <c r="QWZ26"/>
      <c r="QXA26"/>
      <c r="QXB26"/>
      <c r="QXC26"/>
      <c r="QXD26"/>
      <c r="QXE26"/>
      <c r="QXF26"/>
      <c r="QXG26"/>
      <c r="QXH26"/>
      <c r="QXI26"/>
      <c r="QXJ26"/>
      <c r="QXK26"/>
      <c r="QXL26"/>
      <c r="QXM26"/>
      <c r="QXN26"/>
      <c r="QXO26"/>
      <c r="QXP26"/>
      <c r="QXQ26"/>
      <c r="QXR26"/>
      <c r="QXS26"/>
      <c r="QXT26"/>
      <c r="QXU26"/>
      <c r="QXV26"/>
      <c r="QXW26"/>
      <c r="QXX26"/>
      <c r="QXY26"/>
      <c r="QXZ26"/>
      <c r="QYA26"/>
      <c r="QYB26"/>
      <c r="QYC26"/>
      <c r="QYD26"/>
      <c r="QYE26"/>
      <c r="QYF26"/>
      <c r="QYG26"/>
      <c r="QYH26"/>
      <c r="QYI26"/>
      <c r="QYJ26"/>
      <c r="QYK26"/>
      <c r="QYL26"/>
      <c r="QYM26"/>
      <c r="QYN26"/>
      <c r="QYO26"/>
      <c r="QYP26"/>
      <c r="QYQ26"/>
      <c r="QYR26"/>
      <c r="QYS26"/>
      <c r="QYT26"/>
      <c r="QYU26"/>
      <c r="QYV26"/>
      <c r="QYW26"/>
      <c r="QYX26"/>
      <c r="QYY26"/>
      <c r="QYZ26"/>
      <c r="QZA26"/>
      <c r="QZB26"/>
      <c r="QZC26"/>
      <c r="QZD26"/>
      <c r="QZE26"/>
      <c r="QZF26"/>
      <c r="QZG26"/>
      <c r="QZH26"/>
      <c r="QZI26"/>
      <c r="QZJ26"/>
      <c r="QZK26"/>
      <c r="QZL26"/>
      <c r="QZM26"/>
      <c r="QZN26"/>
      <c r="QZO26"/>
      <c r="QZP26"/>
      <c r="QZQ26"/>
      <c r="QZR26"/>
      <c r="QZS26"/>
      <c r="QZT26"/>
      <c r="QZU26"/>
      <c r="QZV26"/>
      <c r="QZW26"/>
      <c r="QZX26"/>
      <c r="QZY26"/>
      <c r="QZZ26"/>
      <c r="RAA26"/>
      <c r="RAB26"/>
      <c r="RAC26"/>
      <c r="RAD26"/>
      <c r="RAE26"/>
      <c r="RAF26"/>
      <c r="RAG26"/>
      <c r="RAH26"/>
      <c r="RAI26"/>
      <c r="RAJ26"/>
      <c r="RAK26"/>
      <c r="RAL26"/>
      <c r="RAM26"/>
      <c r="RAN26"/>
      <c r="RAO26"/>
      <c r="RAP26"/>
      <c r="RAQ26"/>
      <c r="RAR26"/>
      <c r="RAS26"/>
      <c r="RAT26"/>
      <c r="RAU26"/>
      <c r="RAV26"/>
      <c r="RAW26"/>
      <c r="RAX26"/>
      <c r="RAY26"/>
      <c r="RAZ26"/>
      <c r="RBA26"/>
      <c r="RBB26"/>
      <c r="RBC26"/>
      <c r="RBD26"/>
      <c r="RBE26"/>
      <c r="RBF26"/>
      <c r="RBG26"/>
      <c r="RBH26"/>
      <c r="RBI26"/>
      <c r="RBJ26"/>
      <c r="RBK26"/>
      <c r="RBL26"/>
      <c r="RBM26"/>
      <c r="RBN26"/>
      <c r="RBO26"/>
      <c r="RBP26"/>
      <c r="RBQ26"/>
      <c r="RBR26"/>
      <c r="RBS26"/>
      <c r="RBT26"/>
      <c r="RBU26"/>
      <c r="RBV26"/>
      <c r="RBW26"/>
      <c r="RBX26"/>
      <c r="RBY26"/>
      <c r="RBZ26"/>
      <c r="RCA26"/>
      <c r="RCB26"/>
      <c r="RCC26"/>
      <c r="RCD26"/>
      <c r="RCE26"/>
      <c r="RCF26"/>
      <c r="RCG26"/>
      <c r="RCH26"/>
      <c r="RCI26"/>
      <c r="RCJ26"/>
      <c r="RCK26"/>
      <c r="RCL26"/>
      <c r="RCM26"/>
      <c r="RCN26"/>
      <c r="RCO26"/>
      <c r="RCP26"/>
      <c r="RCQ26"/>
      <c r="RCR26"/>
      <c r="RCS26"/>
      <c r="RCT26"/>
      <c r="RCU26"/>
      <c r="RCV26"/>
      <c r="RCW26"/>
      <c r="RCX26"/>
      <c r="RCY26"/>
      <c r="RCZ26"/>
      <c r="RDA26"/>
      <c r="RDB26"/>
      <c r="RDC26"/>
      <c r="RDD26"/>
      <c r="RDE26"/>
      <c r="RDF26"/>
      <c r="RDG26"/>
      <c r="RDH26"/>
      <c r="RDI26"/>
      <c r="RDJ26"/>
      <c r="RDK26"/>
      <c r="RDL26"/>
      <c r="RDM26"/>
      <c r="RDN26"/>
      <c r="RDO26"/>
      <c r="RDP26"/>
      <c r="RDQ26"/>
      <c r="RDR26"/>
      <c r="RDS26"/>
      <c r="RDT26"/>
      <c r="RDU26"/>
      <c r="RDV26"/>
      <c r="RDW26"/>
      <c r="RDX26"/>
      <c r="RDY26"/>
      <c r="RDZ26"/>
      <c r="REA26"/>
      <c r="REB26"/>
      <c r="REC26"/>
      <c r="RED26"/>
      <c r="REE26"/>
      <c r="REF26"/>
      <c r="REG26"/>
      <c r="REH26"/>
      <c r="REI26"/>
      <c r="REJ26"/>
      <c r="REK26"/>
      <c r="REL26"/>
      <c r="REM26"/>
      <c r="REN26"/>
      <c r="REO26"/>
      <c r="REP26"/>
      <c r="REQ26"/>
      <c r="RER26"/>
      <c r="RES26"/>
      <c r="RET26"/>
      <c r="REU26"/>
      <c r="REV26"/>
      <c r="REW26"/>
      <c r="REX26"/>
      <c r="REY26"/>
      <c r="REZ26"/>
      <c r="RFA26"/>
      <c r="RFB26"/>
      <c r="RFC26"/>
      <c r="RFD26"/>
      <c r="RFE26"/>
      <c r="RFF26"/>
      <c r="RFG26"/>
      <c r="RFH26"/>
      <c r="RFI26"/>
      <c r="RFJ26"/>
      <c r="RFK26"/>
      <c r="RFL26"/>
      <c r="RFM26"/>
      <c r="RFN26"/>
      <c r="RFO26"/>
      <c r="RFP26"/>
      <c r="RFQ26"/>
      <c r="RFR26"/>
      <c r="RFS26"/>
      <c r="RFT26"/>
      <c r="RFU26"/>
      <c r="RFV26"/>
      <c r="RFW26"/>
      <c r="RFX26"/>
      <c r="RFY26"/>
      <c r="RFZ26"/>
      <c r="RGA26"/>
      <c r="RGB26"/>
      <c r="RGC26"/>
      <c r="RGD26"/>
      <c r="RGE26"/>
      <c r="RGF26"/>
      <c r="RGG26"/>
      <c r="RGH26"/>
      <c r="RGI26"/>
      <c r="RGJ26"/>
      <c r="RGK26"/>
      <c r="RGL26"/>
      <c r="RGM26"/>
      <c r="RGN26"/>
      <c r="RGO26"/>
      <c r="RGP26"/>
      <c r="RGQ26"/>
      <c r="RGR26"/>
      <c r="RGS26"/>
      <c r="RGT26"/>
      <c r="RGU26"/>
      <c r="RGV26"/>
      <c r="RGW26"/>
      <c r="RGX26"/>
      <c r="RGY26"/>
      <c r="RGZ26"/>
      <c r="RHA26"/>
      <c r="RHB26"/>
      <c r="RHC26"/>
      <c r="RHD26"/>
      <c r="RHE26"/>
      <c r="RHF26"/>
      <c r="RHG26"/>
      <c r="RHH26"/>
      <c r="RHI26"/>
      <c r="RHJ26"/>
      <c r="RHK26"/>
      <c r="RHL26"/>
      <c r="RHM26"/>
      <c r="RHN26"/>
      <c r="RHO26"/>
      <c r="RHP26"/>
      <c r="RHQ26"/>
      <c r="RHR26"/>
      <c r="RHS26"/>
      <c r="RHT26"/>
      <c r="RHU26"/>
      <c r="RHV26"/>
      <c r="RHW26"/>
      <c r="RHX26"/>
      <c r="RHY26"/>
      <c r="RHZ26"/>
      <c r="RIA26"/>
      <c r="RIB26"/>
      <c r="RIC26"/>
      <c r="RID26"/>
      <c r="RIE26"/>
      <c r="RIF26"/>
      <c r="RIG26"/>
      <c r="RIH26"/>
      <c r="RII26"/>
      <c r="RIJ26"/>
      <c r="RIK26"/>
      <c r="RIL26"/>
      <c r="RIM26"/>
      <c r="RIN26"/>
      <c r="RIO26"/>
      <c r="RIP26"/>
      <c r="RIQ26"/>
      <c r="RIR26"/>
      <c r="RIS26"/>
      <c r="RIT26"/>
      <c r="RIU26"/>
      <c r="RIV26"/>
      <c r="RIW26"/>
      <c r="RIX26"/>
      <c r="RIY26"/>
      <c r="RIZ26"/>
      <c r="RJA26"/>
      <c r="RJB26"/>
      <c r="RJC26"/>
      <c r="RJD26"/>
      <c r="RJE26"/>
      <c r="RJF26"/>
      <c r="RJG26"/>
      <c r="RJH26"/>
      <c r="RJI26"/>
      <c r="RJJ26"/>
      <c r="RJK26"/>
      <c r="RJL26"/>
      <c r="RJM26"/>
      <c r="RJN26"/>
      <c r="RJO26"/>
      <c r="RJP26"/>
      <c r="RJQ26"/>
      <c r="RJR26"/>
      <c r="RJS26"/>
      <c r="RJT26"/>
      <c r="RJU26"/>
      <c r="RJV26"/>
      <c r="RJW26"/>
      <c r="RJX26"/>
      <c r="RJY26"/>
      <c r="RJZ26"/>
      <c r="RKA26"/>
      <c r="RKB26"/>
      <c r="RKC26"/>
      <c r="RKD26"/>
      <c r="RKE26"/>
      <c r="RKF26"/>
      <c r="RKG26"/>
      <c r="RKH26"/>
      <c r="RKI26"/>
      <c r="RKJ26"/>
      <c r="RKK26"/>
      <c r="RKL26"/>
      <c r="RKM26"/>
      <c r="RKN26"/>
      <c r="RKO26"/>
      <c r="RKP26"/>
      <c r="RKQ26"/>
      <c r="RKR26"/>
      <c r="RKS26"/>
      <c r="RKT26"/>
      <c r="RKU26"/>
      <c r="RKV26"/>
      <c r="RKW26"/>
      <c r="RKX26"/>
      <c r="RKY26"/>
      <c r="RKZ26"/>
      <c r="RLA26"/>
      <c r="RLB26"/>
      <c r="RLC26"/>
      <c r="RLD26"/>
      <c r="RLE26"/>
      <c r="RLF26"/>
      <c r="RLG26"/>
      <c r="RLH26"/>
      <c r="RLI26"/>
      <c r="RLJ26"/>
      <c r="RLK26"/>
      <c r="RLL26"/>
      <c r="RLM26"/>
      <c r="RLN26"/>
      <c r="RLO26"/>
      <c r="RLP26"/>
      <c r="RLQ26"/>
      <c r="RLR26"/>
      <c r="RLS26"/>
      <c r="RLT26"/>
      <c r="RLU26"/>
      <c r="RLV26"/>
      <c r="RLW26"/>
      <c r="RLX26"/>
      <c r="RLY26"/>
      <c r="RLZ26"/>
      <c r="RMA26"/>
      <c r="RMB26"/>
      <c r="RMC26"/>
      <c r="RMD26"/>
      <c r="RME26"/>
      <c r="RMF26"/>
      <c r="RMG26"/>
      <c r="RMH26"/>
      <c r="RMI26"/>
      <c r="RMJ26"/>
      <c r="RMK26"/>
      <c r="RML26"/>
      <c r="RMM26"/>
      <c r="RMN26"/>
      <c r="RMO26"/>
      <c r="RMP26"/>
      <c r="RMQ26"/>
      <c r="RMR26"/>
      <c r="RMS26"/>
      <c r="RMT26"/>
      <c r="RMU26"/>
      <c r="RMV26"/>
      <c r="RMW26"/>
      <c r="RMX26"/>
      <c r="RMY26"/>
      <c r="RMZ26"/>
      <c r="RNA26"/>
      <c r="RNB26"/>
      <c r="RNC26"/>
      <c r="RND26"/>
      <c r="RNE26"/>
      <c r="RNF26"/>
      <c r="RNG26"/>
      <c r="RNH26"/>
      <c r="RNI26"/>
      <c r="RNJ26"/>
      <c r="RNK26"/>
      <c r="RNL26"/>
      <c r="RNM26"/>
      <c r="RNN26"/>
      <c r="RNO26"/>
      <c r="RNP26"/>
      <c r="RNQ26"/>
      <c r="RNR26"/>
      <c r="RNS26"/>
      <c r="RNT26"/>
      <c r="RNU26"/>
      <c r="RNV26"/>
      <c r="RNW26"/>
      <c r="RNX26"/>
      <c r="RNY26"/>
      <c r="RNZ26"/>
      <c r="ROA26"/>
      <c r="ROB26"/>
      <c r="ROC26"/>
      <c r="ROD26"/>
      <c r="ROE26"/>
      <c r="ROF26"/>
      <c r="ROG26"/>
      <c r="ROH26"/>
      <c r="ROI26"/>
      <c r="ROJ26"/>
      <c r="ROK26"/>
      <c r="ROL26"/>
      <c r="ROM26"/>
      <c r="RON26"/>
      <c r="ROO26"/>
      <c r="ROP26"/>
      <c r="ROQ26"/>
      <c r="ROR26"/>
      <c r="ROS26"/>
      <c r="ROT26"/>
      <c r="ROU26"/>
      <c r="ROV26"/>
      <c r="ROW26"/>
      <c r="ROX26"/>
      <c r="ROY26"/>
      <c r="ROZ26"/>
      <c r="RPA26"/>
      <c r="RPB26"/>
      <c r="RPC26"/>
      <c r="RPD26"/>
      <c r="RPE26"/>
      <c r="RPF26"/>
      <c r="RPG26"/>
      <c r="RPH26"/>
      <c r="RPI26"/>
      <c r="RPJ26"/>
      <c r="RPK26"/>
      <c r="RPL26"/>
      <c r="RPM26"/>
      <c r="RPN26"/>
      <c r="RPO26"/>
      <c r="RPP26"/>
      <c r="RPQ26"/>
      <c r="RPR26"/>
      <c r="RPS26"/>
      <c r="RPT26"/>
      <c r="RPU26"/>
      <c r="RPV26"/>
      <c r="RPW26"/>
      <c r="RPX26"/>
      <c r="RPY26"/>
      <c r="RPZ26"/>
      <c r="RQA26"/>
      <c r="RQB26"/>
      <c r="RQC26"/>
      <c r="RQD26"/>
      <c r="RQE26"/>
      <c r="RQF26"/>
      <c r="RQG26"/>
      <c r="RQH26"/>
      <c r="RQI26"/>
      <c r="RQJ26"/>
      <c r="RQK26"/>
      <c r="RQL26"/>
      <c r="RQM26"/>
      <c r="RQN26"/>
      <c r="RQO26"/>
      <c r="RQP26"/>
      <c r="RQQ26"/>
      <c r="RQR26"/>
      <c r="RQS26"/>
      <c r="RQT26"/>
      <c r="RQU26"/>
      <c r="RQV26"/>
      <c r="RQW26"/>
      <c r="RQX26"/>
      <c r="RQY26"/>
      <c r="RQZ26"/>
      <c r="RRA26"/>
      <c r="RRB26"/>
      <c r="RRC26"/>
      <c r="RRD26"/>
      <c r="RRE26"/>
      <c r="RRF26"/>
      <c r="RRG26"/>
      <c r="RRH26"/>
      <c r="RRI26"/>
      <c r="RRJ26"/>
      <c r="RRK26"/>
      <c r="RRL26"/>
      <c r="RRM26"/>
      <c r="RRN26"/>
      <c r="RRO26"/>
      <c r="RRP26"/>
      <c r="RRQ26"/>
      <c r="RRR26"/>
      <c r="RRS26"/>
      <c r="RRT26"/>
      <c r="RRU26"/>
      <c r="RRV26"/>
      <c r="RRW26"/>
      <c r="RRX26"/>
      <c r="RRY26"/>
      <c r="RRZ26"/>
      <c r="RSA26"/>
      <c r="RSB26"/>
      <c r="RSC26"/>
      <c r="RSD26"/>
      <c r="RSE26"/>
      <c r="RSF26"/>
      <c r="RSG26"/>
      <c r="RSH26"/>
      <c r="RSI26"/>
      <c r="RSJ26"/>
      <c r="RSK26"/>
      <c r="RSL26"/>
      <c r="RSM26"/>
      <c r="RSN26"/>
      <c r="RSO26"/>
      <c r="RSP26"/>
      <c r="RSQ26"/>
      <c r="RSR26"/>
      <c r="RSS26"/>
      <c r="RST26"/>
      <c r="RSU26"/>
      <c r="RSV26"/>
      <c r="RSW26"/>
      <c r="RSX26"/>
      <c r="RSY26"/>
      <c r="RSZ26"/>
      <c r="RTA26"/>
      <c r="RTB26"/>
      <c r="RTC26"/>
      <c r="RTD26"/>
      <c r="RTE26"/>
      <c r="RTF26"/>
      <c r="RTG26"/>
      <c r="RTH26"/>
      <c r="RTI26"/>
      <c r="RTJ26"/>
      <c r="RTK26"/>
      <c r="RTL26"/>
      <c r="RTM26"/>
      <c r="RTN26"/>
      <c r="RTO26"/>
      <c r="RTP26"/>
      <c r="RTQ26"/>
      <c r="RTR26"/>
      <c r="RTS26"/>
      <c r="RTT26"/>
      <c r="RTU26"/>
      <c r="RTV26"/>
      <c r="RTW26"/>
      <c r="RTX26"/>
      <c r="RTY26"/>
      <c r="RTZ26"/>
      <c r="RUA26"/>
      <c r="RUB26"/>
      <c r="RUC26"/>
      <c r="RUD26"/>
      <c r="RUE26"/>
      <c r="RUF26"/>
      <c r="RUG26"/>
      <c r="RUH26"/>
      <c r="RUI26"/>
      <c r="RUJ26"/>
      <c r="RUK26"/>
      <c r="RUL26"/>
      <c r="RUM26"/>
      <c r="RUN26"/>
      <c r="RUO26"/>
      <c r="RUP26"/>
      <c r="RUQ26"/>
      <c r="RUR26"/>
      <c r="RUS26"/>
      <c r="RUT26"/>
      <c r="RUU26"/>
      <c r="RUV26"/>
      <c r="RUW26"/>
      <c r="RUX26"/>
      <c r="RUY26"/>
      <c r="RUZ26"/>
      <c r="RVA26"/>
      <c r="RVB26"/>
      <c r="RVC26"/>
      <c r="RVD26"/>
      <c r="RVE26"/>
      <c r="RVF26"/>
      <c r="RVG26"/>
      <c r="RVH26"/>
      <c r="RVI26"/>
      <c r="RVJ26"/>
      <c r="RVK26"/>
      <c r="RVL26"/>
      <c r="RVM26"/>
      <c r="RVN26"/>
      <c r="RVO26"/>
      <c r="RVP26"/>
      <c r="RVQ26"/>
      <c r="RVR26"/>
      <c r="RVS26"/>
      <c r="RVT26"/>
      <c r="RVU26"/>
      <c r="RVV26"/>
      <c r="RVW26"/>
      <c r="RVX26"/>
      <c r="RVY26"/>
      <c r="RVZ26"/>
      <c r="RWA26"/>
      <c r="RWB26"/>
      <c r="RWC26"/>
      <c r="RWD26"/>
      <c r="RWE26"/>
      <c r="RWF26"/>
      <c r="RWG26"/>
      <c r="RWH26"/>
      <c r="RWI26"/>
      <c r="RWJ26"/>
      <c r="RWK26"/>
      <c r="RWL26"/>
      <c r="RWM26"/>
      <c r="RWN26"/>
      <c r="RWO26"/>
      <c r="RWP26"/>
      <c r="RWQ26"/>
      <c r="RWR26"/>
      <c r="RWS26"/>
      <c r="RWT26"/>
      <c r="RWU26"/>
      <c r="RWV26"/>
      <c r="RWW26"/>
      <c r="RWX26"/>
      <c r="RWY26"/>
      <c r="RWZ26"/>
      <c r="RXA26"/>
      <c r="RXB26"/>
      <c r="RXC26"/>
      <c r="RXD26"/>
      <c r="RXE26"/>
      <c r="RXF26"/>
      <c r="RXG26"/>
      <c r="RXH26"/>
      <c r="RXI26"/>
      <c r="RXJ26"/>
      <c r="RXK26"/>
      <c r="RXL26"/>
      <c r="RXM26"/>
      <c r="RXN26"/>
      <c r="RXO26"/>
      <c r="RXP26"/>
      <c r="RXQ26"/>
      <c r="RXR26"/>
      <c r="RXS26"/>
      <c r="RXT26"/>
      <c r="RXU26"/>
      <c r="RXV26"/>
      <c r="RXW26"/>
      <c r="RXX26"/>
      <c r="RXY26"/>
      <c r="RXZ26"/>
      <c r="RYA26"/>
      <c r="RYB26"/>
      <c r="RYC26"/>
      <c r="RYD26"/>
      <c r="RYE26"/>
      <c r="RYF26"/>
      <c r="RYG26"/>
      <c r="RYH26"/>
      <c r="RYI26"/>
      <c r="RYJ26"/>
      <c r="RYK26"/>
      <c r="RYL26"/>
      <c r="RYM26"/>
      <c r="RYN26"/>
      <c r="RYO26"/>
      <c r="RYP26"/>
      <c r="RYQ26"/>
      <c r="RYR26"/>
      <c r="RYS26"/>
      <c r="RYT26"/>
      <c r="RYU26"/>
      <c r="RYV26"/>
      <c r="RYW26"/>
      <c r="RYX26"/>
      <c r="RYY26"/>
      <c r="RYZ26"/>
      <c r="RZA26"/>
      <c r="RZB26"/>
      <c r="RZC26"/>
      <c r="RZD26"/>
      <c r="RZE26"/>
      <c r="RZF26"/>
      <c r="RZG26"/>
      <c r="RZH26"/>
      <c r="RZI26"/>
      <c r="RZJ26"/>
      <c r="RZK26"/>
      <c r="RZL26"/>
      <c r="RZM26"/>
      <c r="RZN26"/>
      <c r="RZO26"/>
      <c r="RZP26"/>
      <c r="RZQ26"/>
      <c r="RZR26"/>
      <c r="RZS26"/>
      <c r="RZT26"/>
      <c r="RZU26"/>
      <c r="RZV26"/>
      <c r="RZW26"/>
      <c r="RZX26"/>
      <c r="RZY26"/>
      <c r="RZZ26"/>
      <c r="SAA26"/>
      <c r="SAB26"/>
      <c r="SAC26"/>
      <c r="SAD26"/>
      <c r="SAE26"/>
      <c r="SAF26"/>
      <c r="SAG26"/>
      <c r="SAH26"/>
      <c r="SAI26"/>
      <c r="SAJ26"/>
      <c r="SAK26"/>
      <c r="SAL26"/>
      <c r="SAM26"/>
      <c r="SAN26"/>
      <c r="SAO26"/>
      <c r="SAP26"/>
      <c r="SAQ26"/>
      <c r="SAR26"/>
      <c r="SAS26"/>
      <c r="SAT26"/>
      <c r="SAU26"/>
      <c r="SAV26"/>
      <c r="SAW26"/>
      <c r="SAX26"/>
      <c r="SAY26"/>
      <c r="SAZ26"/>
      <c r="SBA26"/>
      <c r="SBB26"/>
      <c r="SBC26"/>
      <c r="SBD26"/>
      <c r="SBE26"/>
      <c r="SBF26"/>
      <c r="SBG26"/>
      <c r="SBH26"/>
      <c r="SBI26"/>
      <c r="SBJ26"/>
      <c r="SBK26"/>
      <c r="SBL26"/>
      <c r="SBM26"/>
      <c r="SBN26"/>
      <c r="SBO26"/>
      <c r="SBP26"/>
      <c r="SBQ26"/>
      <c r="SBR26"/>
      <c r="SBS26"/>
      <c r="SBT26"/>
      <c r="SBU26"/>
      <c r="SBV26"/>
      <c r="SBW26"/>
      <c r="SBX26"/>
      <c r="SBY26"/>
      <c r="SBZ26"/>
      <c r="SCA26"/>
      <c r="SCB26"/>
      <c r="SCC26"/>
      <c r="SCD26"/>
      <c r="SCE26"/>
      <c r="SCF26"/>
      <c r="SCG26"/>
      <c r="SCH26"/>
      <c r="SCI26"/>
      <c r="SCJ26"/>
      <c r="SCK26"/>
      <c r="SCL26"/>
      <c r="SCM26"/>
      <c r="SCN26"/>
      <c r="SCO26"/>
      <c r="SCP26"/>
      <c r="SCQ26"/>
      <c r="SCR26"/>
      <c r="SCS26"/>
      <c r="SCT26"/>
      <c r="SCU26"/>
      <c r="SCV26"/>
      <c r="SCW26"/>
      <c r="SCX26"/>
      <c r="SCY26"/>
      <c r="SCZ26"/>
      <c r="SDA26"/>
      <c r="SDB26"/>
      <c r="SDC26"/>
      <c r="SDD26"/>
      <c r="SDE26"/>
      <c r="SDF26"/>
      <c r="SDG26"/>
      <c r="SDH26"/>
      <c r="SDI26"/>
      <c r="SDJ26"/>
      <c r="SDK26"/>
      <c r="SDL26"/>
      <c r="SDM26"/>
      <c r="SDN26"/>
      <c r="SDO26"/>
      <c r="SDP26"/>
      <c r="SDQ26"/>
      <c r="SDR26"/>
      <c r="SDS26"/>
      <c r="SDT26"/>
      <c r="SDU26"/>
      <c r="SDV26"/>
      <c r="SDW26"/>
      <c r="SDX26"/>
      <c r="SDY26"/>
      <c r="SDZ26"/>
      <c r="SEA26"/>
      <c r="SEB26"/>
      <c r="SEC26"/>
      <c r="SED26"/>
      <c r="SEE26"/>
      <c r="SEF26"/>
      <c r="SEG26"/>
      <c r="SEH26"/>
      <c r="SEI26"/>
      <c r="SEJ26"/>
      <c r="SEK26"/>
      <c r="SEL26"/>
      <c r="SEM26"/>
      <c r="SEN26"/>
      <c r="SEO26"/>
      <c r="SEP26"/>
      <c r="SEQ26"/>
      <c r="SER26"/>
      <c r="SES26"/>
      <c r="SET26"/>
      <c r="SEU26"/>
      <c r="SEV26"/>
      <c r="SEW26"/>
      <c r="SEX26"/>
      <c r="SEY26"/>
      <c r="SEZ26"/>
      <c r="SFA26"/>
      <c r="SFB26"/>
      <c r="SFC26"/>
      <c r="SFD26"/>
      <c r="SFE26"/>
      <c r="SFF26"/>
      <c r="SFG26"/>
      <c r="SFH26"/>
      <c r="SFI26"/>
      <c r="SFJ26"/>
      <c r="SFK26"/>
      <c r="SFL26"/>
      <c r="SFM26"/>
      <c r="SFN26"/>
      <c r="SFO26"/>
      <c r="SFP26"/>
      <c r="SFQ26"/>
      <c r="SFR26"/>
      <c r="SFS26"/>
      <c r="SFT26"/>
      <c r="SFU26"/>
      <c r="SFV26"/>
      <c r="SFW26"/>
      <c r="SFX26"/>
      <c r="SFY26"/>
      <c r="SFZ26"/>
      <c r="SGA26"/>
      <c r="SGB26"/>
      <c r="SGC26"/>
      <c r="SGD26"/>
      <c r="SGE26"/>
      <c r="SGF26"/>
      <c r="SGG26"/>
      <c r="SGH26"/>
      <c r="SGI26"/>
      <c r="SGJ26"/>
      <c r="SGK26"/>
      <c r="SGL26"/>
      <c r="SGM26"/>
      <c r="SGN26"/>
      <c r="SGO26"/>
      <c r="SGP26"/>
      <c r="SGQ26"/>
      <c r="SGR26"/>
      <c r="SGS26"/>
      <c r="SGT26"/>
      <c r="SGU26"/>
      <c r="SGV26"/>
      <c r="SGW26"/>
      <c r="SGX26"/>
      <c r="SGY26"/>
      <c r="SGZ26"/>
      <c r="SHA26"/>
      <c r="SHB26"/>
      <c r="SHC26"/>
      <c r="SHD26"/>
      <c r="SHE26"/>
      <c r="SHF26"/>
      <c r="SHG26"/>
      <c r="SHH26"/>
      <c r="SHI26"/>
      <c r="SHJ26"/>
      <c r="SHK26"/>
      <c r="SHL26"/>
      <c r="SHM26"/>
      <c r="SHN26"/>
      <c r="SHO26"/>
      <c r="SHP26"/>
      <c r="SHQ26"/>
      <c r="SHR26"/>
      <c r="SHS26"/>
      <c r="SHT26"/>
      <c r="SHU26"/>
      <c r="SHV26"/>
      <c r="SHW26"/>
      <c r="SHX26"/>
      <c r="SHY26"/>
      <c r="SHZ26"/>
      <c r="SIA26"/>
      <c r="SIB26"/>
      <c r="SIC26"/>
      <c r="SID26"/>
      <c r="SIE26"/>
      <c r="SIF26"/>
      <c r="SIG26"/>
      <c r="SIH26"/>
      <c r="SII26"/>
      <c r="SIJ26"/>
      <c r="SIK26"/>
      <c r="SIL26"/>
      <c r="SIM26"/>
      <c r="SIN26"/>
      <c r="SIO26"/>
      <c r="SIP26"/>
      <c r="SIQ26"/>
      <c r="SIR26"/>
      <c r="SIS26"/>
      <c r="SIT26"/>
      <c r="SIU26"/>
      <c r="SIV26"/>
      <c r="SIW26"/>
      <c r="SIX26"/>
      <c r="SIY26"/>
      <c r="SIZ26"/>
      <c r="SJA26"/>
      <c r="SJB26"/>
      <c r="SJC26"/>
      <c r="SJD26"/>
      <c r="SJE26"/>
      <c r="SJF26"/>
      <c r="SJG26"/>
      <c r="SJH26"/>
      <c r="SJI26"/>
      <c r="SJJ26"/>
      <c r="SJK26"/>
      <c r="SJL26"/>
      <c r="SJM26"/>
      <c r="SJN26"/>
      <c r="SJO26"/>
      <c r="SJP26"/>
      <c r="SJQ26"/>
      <c r="SJR26"/>
      <c r="SJS26"/>
      <c r="SJT26"/>
      <c r="SJU26"/>
      <c r="SJV26"/>
      <c r="SJW26"/>
      <c r="SJX26"/>
      <c r="SJY26"/>
      <c r="SJZ26"/>
      <c r="SKA26"/>
      <c r="SKB26"/>
      <c r="SKC26"/>
      <c r="SKD26"/>
      <c r="SKE26"/>
      <c r="SKF26"/>
      <c r="SKG26"/>
      <c r="SKH26"/>
      <c r="SKI26"/>
      <c r="SKJ26"/>
      <c r="SKK26"/>
      <c r="SKL26"/>
      <c r="SKM26"/>
      <c r="SKN26"/>
      <c r="SKO26"/>
      <c r="SKP26"/>
      <c r="SKQ26"/>
      <c r="SKR26"/>
      <c r="SKS26"/>
      <c r="SKT26"/>
      <c r="SKU26"/>
      <c r="SKV26"/>
      <c r="SKW26"/>
      <c r="SKX26"/>
      <c r="SKY26"/>
      <c r="SKZ26"/>
      <c r="SLA26"/>
      <c r="SLB26"/>
      <c r="SLC26"/>
      <c r="SLD26"/>
      <c r="SLE26"/>
      <c r="SLF26"/>
      <c r="SLG26"/>
      <c r="SLH26"/>
      <c r="SLI26"/>
      <c r="SLJ26"/>
      <c r="SLK26"/>
      <c r="SLL26"/>
      <c r="SLM26"/>
      <c r="SLN26"/>
      <c r="SLO26"/>
      <c r="SLP26"/>
      <c r="SLQ26"/>
      <c r="SLR26"/>
      <c r="SLS26"/>
      <c r="SLT26"/>
      <c r="SLU26"/>
      <c r="SLV26"/>
      <c r="SLW26"/>
      <c r="SLX26"/>
      <c r="SLY26"/>
      <c r="SLZ26"/>
      <c r="SMA26"/>
      <c r="SMB26"/>
      <c r="SMC26"/>
      <c r="SMD26"/>
      <c r="SME26"/>
      <c r="SMF26"/>
      <c r="SMG26"/>
      <c r="SMH26"/>
      <c r="SMI26"/>
      <c r="SMJ26"/>
      <c r="SMK26"/>
      <c r="SML26"/>
      <c r="SMM26"/>
      <c r="SMN26"/>
      <c r="SMO26"/>
      <c r="SMP26"/>
      <c r="SMQ26"/>
      <c r="SMR26"/>
      <c r="SMS26"/>
      <c r="SMT26"/>
      <c r="SMU26"/>
      <c r="SMV26"/>
      <c r="SMW26"/>
      <c r="SMX26"/>
      <c r="SMY26"/>
      <c r="SMZ26"/>
      <c r="SNA26"/>
      <c r="SNB26"/>
      <c r="SNC26"/>
      <c r="SND26"/>
      <c r="SNE26"/>
      <c r="SNF26"/>
      <c r="SNG26"/>
      <c r="SNH26"/>
      <c r="SNI26"/>
      <c r="SNJ26"/>
      <c r="SNK26"/>
      <c r="SNL26"/>
      <c r="SNM26"/>
      <c r="SNN26"/>
      <c r="SNO26"/>
      <c r="SNP26"/>
      <c r="SNQ26"/>
      <c r="SNR26"/>
      <c r="SNS26"/>
      <c r="SNT26"/>
      <c r="SNU26"/>
      <c r="SNV26"/>
      <c r="SNW26"/>
      <c r="SNX26"/>
      <c r="SNY26"/>
      <c r="SNZ26"/>
      <c r="SOA26"/>
      <c r="SOB26"/>
      <c r="SOC26"/>
      <c r="SOD26"/>
      <c r="SOE26"/>
      <c r="SOF26"/>
      <c r="SOG26"/>
      <c r="SOH26"/>
      <c r="SOI26"/>
      <c r="SOJ26"/>
      <c r="SOK26"/>
      <c r="SOL26"/>
      <c r="SOM26"/>
      <c r="SON26"/>
      <c r="SOO26"/>
      <c r="SOP26"/>
      <c r="SOQ26"/>
      <c r="SOR26"/>
      <c r="SOS26"/>
      <c r="SOT26"/>
      <c r="SOU26"/>
      <c r="SOV26"/>
      <c r="SOW26"/>
      <c r="SOX26"/>
      <c r="SOY26"/>
      <c r="SOZ26"/>
      <c r="SPA26"/>
      <c r="SPB26"/>
      <c r="SPC26"/>
      <c r="SPD26"/>
      <c r="SPE26"/>
      <c r="SPF26"/>
      <c r="SPG26"/>
      <c r="SPH26"/>
      <c r="SPI26"/>
      <c r="SPJ26"/>
      <c r="SPK26"/>
      <c r="SPL26"/>
      <c r="SPM26"/>
      <c r="SPN26"/>
      <c r="SPO26"/>
      <c r="SPP26"/>
      <c r="SPQ26"/>
      <c r="SPR26"/>
      <c r="SPS26"/>
      <c r="SPT26"/>
      <c r="SPU26"/>
      <c r="SPV26"/>
      <c r="SPW26"/>
      <c r="SPX26"/>
      <c r="SPY26"/>
      <c r="SPZ26"/>
      <c r="SQA26"/>
      <c r="SQB26"/>
      <c r="SQC26"/>
      <c r="SQD26"/>
      <c r="SQE26"/>
      <c r="SQF26"/>
      <c r="SQG26"/>
      <c r="SQH26"/>
      <c r="SQI26"/>
      <c r="SQJ26"/>
      <c r="SQK26"/>
      <c r="SQL26"/>
      <c r="SQM26"/>
      <c r="SQN26"/>
      <c r="SQO26"/>
      <c r="SQP26"/>
      <c r="SQQ26"/>
      <c r="SQR26"/>
      <c r="SQS26"/>
      <c r="SQT26"/>
      <c r="SQU26"/>
      <c r="SQV26"/>
      <c r="SQW26"/>
      <c r="SQX26"/>
      <c r="SQY26"/>
      <c r="SQZ26"/>
      <c r="SRA26"/>
      <c r="SRB26"/>
      <c r="SRC26"/>
      <c r="SRD26"/>
      <c r="SRE26"/>
      <c r="SRF26"/>
      <c r="SRG26"/>
      <c r="SRH26"/>
      <c r="SRI26"/>
      <c r="SRJ26"/>
      <c r="SRK26"/>
      <c r="SRL26"/>
      <c r="SRM26"/>
      <c r="SRN26"/>
      <c r="SRO26"/>
      <c r="SRP26"/>
      <c r="SRQ26"/>
      <c r="SRR26"/>
      <c r="SRS26"/>
      <c r="SRT26"/>
      <c r="SRU26"/>
      <c r="SRV26"/>
      <c r="SRW26"/>
      <c r="SRX26"/>
      <c r="SRY26"/>
      <c r="SRZ26"/>
      <c r="SSA26"/>
      <c r="SSB26"/>
      <c r="SSC26"/>
      <c r="SSD26"/>
      <c r="SSE26"/>
      <c r="SSF26"/>
      <c r="SSG26"/>
      <c r="SSH26"/>
      <c r="SSI26"/>
      <c r="SSJ26"/>
      <c r="SSK26"/>
      <c r="SSL26"/>
      <c r="SSM26"/>
      <c r="SSN26"/>
      <c r="SSO26"/>
      <c r="SSP26"/>
      <c r="SSQ26"/>
      <c r="SSR26"/>
      <c r="SSS26"/>
      <c r="SST26"/>
      <c r="SSU26"/>
      <c r="SSV26"/>
      <c r="SSW26"/>
      <c r="SSX26"/>
      <c r="SSY26"/>
      <c r="SSZ26"/>
      <c r="STA26"/>
      <c r="STB26"/>
      <c r="STC26"/>
      <c r="STD26"/>
      <c r="STE26"/>
      <c r="STF26"/>
      <c r="STG26"/>
      <c r="STH26"/>
      <c r="STI26"/>
      <c r="STJ26"/>
      <c r="STK26"/>
      <c r="STL26"/>
      <c r="STM26"/>
      <c r="STN26"/>
      <c r="STO26"/>
      <c r="STP26"/>
      <c r="STQ26"/>
      <c r="STR26"/>
      <c r="STS26"/>
      <c r="STT26"/>
      <c r="STU26"/>
      <c r="STV26"/>
      <c r="STW26"/>
      <c r="STX26"/>
      <c r="STY26"/>
      <c r="STZ26"/>
      <c r="SUA26"/>
      <c r="SUB26"/>
      <c r="SUC26"/>
      <c r="SUD26"/>
      <c r="SUE26"/>
      <c r="SUF26"/>
      <c r="SUG26"/>
      <c r="SUH26"/>
      <c r="SUI26"/>
      <c r="SUJ26"/>
      <c r="SUK26"/>
      <c r="SUL26"/>
      <c r="SUM26"/>
      <c r="SUN26"/>
      <c r="SUO26"/>
      <c r="SUP26"/>
      <c r="SUQ26"/>
      <c r="SUR26"/>
      <c r="SUS26"/>
      <c r="SUT26"/>
      <c r="SUU26"/>
      <c r="SUV26"/>
      <c r="SUW26"/>
      <c r="SUX26"/>
      <c r="SUY26"/>
      <c r="SUZ26"/>
      <c r="SVA26"/>
      <c r="SVB26"/>
      <c r="SVC26"/>
      <c r="SVD26"/>
      <c r="SVE26"/>
      <c r="SVF26"/>
      <c r="SVG26"/>
      <c r="SVH26"/>
      <c r="SVI26"/>
      <c r="SVJ26"/>
      <c r="SVK26"/>
      <c r="SVL26"/>
      <c r="SVM26"/>
      <c r="SVN26"/>
      <c r="SVO26"/>
      <c r="SVP26"/>
      <c r="SVQ26"/>
      <c r="SVR26"/>
      <c r="SVS26"/>
      <c r="SVT26"/>
      <c r="SVU26"/>
      <c r="SVV26"/>
      <c r="SVW26"/>
      <c r="SVX26"/>
      <c r="SVY26"/>
      <c r="SVZ26"/>
      <c r="SWA26"/>
      <c r="SWB26"/>
      <c r="SWC26"/>
      <c r="SWD26"/>
      <c r="SWE26"/>
      <c r="SWF26"/>
      <c r="SWG26"/>
      <c r="SWH26"/>
      <c r="SWI26"/>
      <c r="SWJ26"/>
      <c r="SWK26"/>
      <c r="SWL26"/>
      <c r="SWM26"/>
      <c r="SWN26"/>
      <c r="SWO26"/>
      <c r="SWP26"/>
      <c r="SWQ26"/>
      <c r="SWR26"/>
      <c r="SWS26"/>
      <c r="SWT26"/>
      <c r="SWU26"/>
      <c r="SWV26"/>
      <c r="SWW26"/>
      <c r="SWX26"/>
      <c r="SWY26"/>
      <c r="SWZ26"/>
      <c r="SXA26"/>
      <c r="SXB26"/>
      <c r="SXC26"/>
      <c r="SXD26"/>
      <c r="SXE26"/>
      <c r="SXF26"/>
      <c r="SXG26"/>
      <c r="SXH26"/>
      <c r="SXI26"/>
      <c r="SXJ26"/>
      <c r="SXK26"/>
      <c r="SXL26"/>
      <c r="SXM26"/>
      <c r="SXN26"/>
      <c r="SXO26"/>
      <c r="SXP26"/>
      <c r="SXQ26"/>
      <c r="SXR26"/>
      <c r="SXS26"/>
      <c r="SXT26"/>
      <c r="SXU26"/>
      <c r="SXV26"/>
      <c r="SXW26"/>
      <c r="SXX26"/>
      <c r="SXY26"/>
      <c r="SXZ26"/>
      <c r="SYA26"/>
      <c r="SYB26"/>
      <c r="SYC26"/>
      <c r="SYD26"/>
      <c r="SYE26"/>
      <c r="SYF26"/>
      <c r="SYG26"/>
      <c r="SYH26"/>
      <c r="SYI26"/>
      <c r="SYJ26"/>
      <c r="SYK26"/>
      <c r="SYL26"/>
      <c r="SYM26"/>
      <c r="SYN26"/>
      <c r="SYO26"/>
      <c r="SYP26"/>
      <c r="SYQ26"/>
      <c r="SYR26"/>
      <c r="SYS26"/>
      <c r="SYT26"/>
      <c r="SYU26"/>
      <c r="SYV26"/>
      <c r="SYW26"/>
      <c r="SYX26"/>
      <c r="SYY26"/>
      <c r="SYZ26"/>
      <c r="SZA26"/>
      <c r="SZB26"/>
      <c r="SZC26"/>
      <c r="SZD26"/>
      <c r="SZE26"/>
      <c r="SZF26"/>
      <c r="SZG26"/>
      <c r="SZH26"/>
      <c r="SZI26"/>
      <c r="SZJ26"/>
      <c r="SZK26"/>
      <c r="SZL26"/>
      <c r="SZM26"/>
      <c r="SZN26"/>
      <c r="SZO26"/>
      <c r="SZP26"/>
      <c r="SZQ26"/>
      <c r="SZR26"/>
      <c r="SZS26"/>
      <c r="SZT26"/>
      <c r="SZU26"/>
      <c r="SZV26"/>
      <c r="SZW26"/>
      <c r="SZX26"/>
      <c r="SZY26"/>
      <c r="SZZ26"/>
      <c r="TAA26"/>
      <c r="TAB26"/>
      <c r="TAC26"/>
      <c r="TAD26"/>
      <c r="TAE26"/>
      <c r="TAF26"/>
      <c r="TAG26"/>
      <c r="TAH26"/>
      <c r="TAI26"/>
      <c r="TAJ26"/>
      <c r="TAK26"/>
      <c r="TAL26"/>
      <c r="TAM26"/>
      <c r="TAN26"/>
      <c r="TAO26"/>
      <c r="TAP26"/>
      <c r="TAQ26"/>
      <c r="TAR26"/>
      <c r="TAS26"/>
      <c r="TAT26"/>
      <c r="TAU26"/>
      <c r="TAV26"/>
      <c r="TAW26"/>
      <c r="TAX26"/>
      <c r="TAY26"/>
      <c r="TAZ26"/>
      <c r="TBA26"/>
      <c r="TBB26"/>
      <c r="TBC26"/>
      <c r="TBD26"/>
      <c r="TBE26"/>
      <c r="TBF26"/>
      <c r="TBG26"/>
      <c r="TBH26"/>
      <c r="TBI26"/>
      <c r="TBJ26"/>
      <c r="TBK26"/>
      <c r="TBL26"/>
      <c r="TBM26"/>
      <c r="TBN26"/>
      <c r="TBO26"/>
      <c r="TBP26"/>
      <c r="TBQ26"/>
      <c r="TBR26"/>
      <c r="TBS26"/>
      <c r="TBT26"/>
      <c r="TBU26"/>
      <c r="TBV26"/>
      <c r="TBW26"/>
      <c r="TBX26"/>
      <c r="TBY26"/>
      <c r="TBZ26"/>
      <c r="TCA26"/>
      <c r="TCB26"/>
      <c r="TCC26"/>
      <c r="TCD26"/>
      <c r="TCE26"/>
      <c r="TCF26"/>
      <c r="TCG26"/>
      <c r="TCH26"/>
      <c r="TCI26"/>
      <c r="TCJ26"/>
      <c r="TCK26"/>
      <c r="TCL26"/>
      <c r="TCM26"/>
      <c r="TCN26"/>
      <c r="TCO26"/>
      <c r="TCP26"/>
      <c r="TCQ26"/>
      <c r="TCR26"/>
      <c r="TCS26"/>
      <c r="TCT26"/>
      <c r="TCU26"/>
      <c r="TCV26"/>
      <c r="TCW26"/>
      <c r="TCX26"/>
      <c r="TCY26"/>
      <c r="TCZ26"/>
      <c r="TDA26"/>
      <c r="TDB26"/>
      <c r="TDC26"/>
      <c r="TDD26"/>
      <c r="TDE26"/>
      <c r="TDF26"/>
      <c r="TDG26"/>
      <c r="TDH26"/>
      <c r="TDI26"/>
      <c r="TDJ26"/>
      <c r="TDK26"/>
      <c r="TDL26"/>
      <c r="TDM26"/>
      <c r="TDN26"/>
      <c r="TDO26"/>
      <c r="TDP26"/>
      <c r="TDQ26"/>
      <c r="TDR26"/>
      <c r="TDS26"/>
      <c r="TDT26"/>
      <c r="TDU26"/>
      <c r="TDV26"/>
      <c r="TDW26"/>
      <c r="TDX26"/>
      <c r="TDY26"/>
      <c r="TDZ26"/>
      <c r="TEA26"/>
      <c r="TEB26"/>
      <c r="TEC26"/>
      <c r="TED26"/>
      <c r="TEE26"/>
      <c r="TEF26"/>
      <c r="TEG26"/>
      <c r="TEH26"/>
      <c r="TEI26"/>
      <c r="TEJ26"/>
      <c r="TEK26"/>
      <c r="TEL26"/>
      <c r="TEM26"/>
      <c r="TEN26"/>
      <c r="TEO26"/>
      <c r="TEP26"/>
      <c r="TEQ26"/>
      <c r="TER26"/>
      <c r="TES26"/>
      <c r="TET26"/>
      <c r="TEU26"/>
      <c r="TEV26"/>
      <c r="TEW26"/>
      <c r="TEX26"/>
      <c r="TEY26"/>
      <c r="TEZ26"/>
      <c r="TFA26"/>
      <c r="TFB26"/>
      <c r="TFC26"/>
      <c r="TFD26"/>
      <c r="TFE26"/>
      <c r="TFF26"/>
      <c r="TFG26"/>
      <c r="TFH26"/>
      <c r="TFI26"/>
      <c r="TFJ26"/>
      <c r="TFK26"/>
      <c r="TFL26"/>
      <c r="TFM26"/>
      <c r="TFN26"/>
      <c r="TFO26"/>
      <c r="TFP26"/>
      <c r="TFQ26"/>
      <c r="TFR26"/>
      <c r="TFS26"/>
      <c r="TFT26"/>
      <c r="TFU26"/>
      <c r="TFV26"/>
      <c r="TFW26"/>
      <c r="TFX26"/>
      <c r="TFY26"/>
      <c r="TFZ26"/>
      <c r="TGA26"/>
      <c r="TGB26"/>
      <c r="TGC26"/>
      <c r="TGD26"/>
      <c r="TGE26"/>
      <c r="TGF26"/>
      <c r="TGG26"/>
      <c r="TGH26"/>
      <c r="TGI26"/>
      <c r="TGJ26"/>
      <c r="TGK26"/>
      <c r="TGL26"/>
      <c r="TGM26"/>
      <c r="TGN26"/>
      <c r="TGO26"/>
      <c r="TGP26"/>
      <c r="TGQ26"/>
      <c r="TGR26"/>
      <c r="TGS26"/>
      <c r="TGT26"/>
      <c r="TGU26"/>
      <c r="TGV26"/>
      <c r="TGW26"/>
      <c r="TGX26"/>
      <c r="TGY26"/>
      <c r="TGZ26"/>
      <c r="THA26"/>
      <c r="THB26"/>
      <c r="THC26"/>
      <c r="THD26"/>
      <c r="THE26"/>
      <c r="THF26"/>
      <c r="THG26"/>
      <c r="THH26"/>
      <c r="THI26"/>
      <c r="THJ26"/>
      <c r="THK26"/>
      <c r="THL26"/>
      <c r="THM26"/>
      <c r="THN26"/>
      <c r="THO26"/>
      <c r="THP26"/>
      <c r="THQ26"/>
      <c r="THR26"/>
      <c r="THS26"/>
      <c r="THT26"/>
      <c r="THU26"/>
      <c r="THV26"/>
      <c r="THW26"/>
      <c r="THX26"/>
      <c r="THY26"/>
      <c r="THZ26"/>
      <c r="TIA26"/>
      <c r="TIB26"/>
      <c r="TIC26"/>
      <c r="TID26"/>
      <c r="TIE26"/>
      <c r="TIF26"/>
      <c r="TIG26"/>
      <c r="TIH26"/>
      <c r="TII26"/>
      <c r="TIJ26"/>
      <c r="TIK26"/>
      <c r="TIL26"/>
      <c r="TIM26"/>
      <c r="TIN26"/>
      <c r="TIO26"/>
      <c r="TIP26"/>
      <c r="TIQ26"/>
      <c r="TIR26"/>
      <c r="TIS26"/>
      <c r="TIT26"/>
      <c r="TIU26"/>
      <c r="TIV26"/>
      <c r="TIW26"/>
      <c r="TIX26"/>
      <c r="TIY26"/>
      <c r="TIZ26"/>
      <c r="TJA26"/>
      <c r="TJB26"/>
      <c r="TJC26"/>
      <c r="TJD26"/>
      <c r="TJE26"/>
      <c r="TJF26"/>
      <c r="TJG26"/>
      <c r="TJH26"/>
      <c r="TJI26"/>
      <c r="TJJ26"/>
      <c r="TJK26"/>
      <c r="TJL26"/>
      <c r="TJM26"/>
      <c r="TJN26"/>
      <c r="TJO26"/>
      <c r="TJP26"/>
      <c r="TJQ26"/>
      <c r="TJR26"/>
      <c r="TJS26"/>
      <c r="TJT26"/>
      <c r="TJU26"/>
      <c r="TJV26"/>
      <c r="TJW26"/>
      <c r="TJX26"/>
      <c r="TJY26"/>
      <c r="TJZ26"/>
      <c r="TKA26"/>
      <c r="TKB26"/>
      <c r="TKC26"/>
      <c r="TKD26"/>
      <c r="TKE26"/>
      <c r="TKF26"/>
      <c r="TKG26"/>
      <c r="TKH26"/>
      <c r="TKI26"/>
      <c r="TKJ26"/>
      <c r="TKK26"/>
      <c r="TKL26"/>
      <c r="TKM26"/>
      <c r="TKN26"/>
      <c r="TKO26"/>
      <c r="TKP26"/>
      <c r="TKQ26"/>
      <c r="TKR26"/>
      <c r="TKS26"/>
      <c r="TKT26"/>
      <c r="TKU26"/>
      <c r="TKV26"/>
      <c r="TKW26"/>
      <c r="TKX26"/>
      <c r="TKY26"/>
      <c r="TKZ26"/>
      <c r="TLA26"/>
      <c r="TLB26"/>
      <c r="TLC26"/>
      <c r="TLD26"/>
      <c r="TLE26"/>
      <c r="TLF26"/>
      <c r="TLG26"/>
      <c r="TLH26"/>
      <c r="TLI26"/>
      <c r="TLJ26"/>
      <c r="TLK26"/>
      <c r="TLL26"/>
      <c r="TLM26"/>
      <c r="TLN26"/>
      <c r="TLO26"/>
      <c r="TLP26"/>
      <c r="TLQ26"/>
      <c r="TLR26"/>
      <c r="TLS26"/>
      <c r="TLT26"/>
      <c r="TLU26"/>
      <c r="TLV26"/>
      <c r="TLW26"/>
      <c r="TLX26"/>
      <c r="TLY26"/>
      <c r="TLZ26"/>
      <c r="TMA26"/>
      <c r="TMB26"/>
      <c r="TMC26"/>
      <c r="TMD26"/>
      <c r="TME26"/>
      <c r="TMF26"/>
      <c r="TMG26"/>
      <c r="TMH26"/>
      <c r="TMI26"/>
      <c r="TMJ26"/>
      <c r="TMK26"/>
      <c r="TML26"/>
      <c r="TMM26"/>
      <c r="TMN26"/>
      <c r="TMO26"/>
      <c r="TMP26"/>
      <c r="TMQ26"/>
      <c r="TMR26"/>
      <c r="TMS26"/>
      <c r="TMT26"/>
      <c r="TMU26"/>
      <c r="TMV26"/>
      <c r="TMW26"/>
      <c r="TMX26"/>
      <c r="TMY26"/>
      <c r="TMZ26"/>
      <c r="TNA26"/>
      <c r="TNB26"/>
      <c r="TNC26"/>
      <c r="TND26"/>
      <c r="TNE26"/>
      <c r="TNF26"/>
      <c r="TNG26"/>
      <c r="TNH26"/>
      <c r="TNI26"/>
      <c r="TNJ26"/>
      <c r="TNK26"/>
      <c r="TNL26"/>
      <c r="TNM26"/>
      <c r="TNN26"/>
      <c r="TNO26"/>
      <c r="TNP26"/>
      <c r="TNQ26"/>
      <c r="TNR26"/>
      <c r="TNS26"/>
      <c r="TNT26"/>
      <c r="TNU26"/>
      <c r="TNV26"/>
      <c r="TNW26"/>
      <c r="TNX26"/>
      <c r="TNY26"/>
      <c r="TNZ26"/>
      <c r="TOA26"/>
      <c r="TOB26"/>
      <c r="TOC26"/>
      <c r="TOD26"/>
      <c r="TOE26"/>
      <c r="TOF26"/>
      <c r="TOG26"/>
      <c r="TOH26"/>
      <c r="TOI26"/>
      <c r="TOJ26"/>
      <c r="TOK26"/>
      <c r="TOL26"/>
      <c r="TOM26"/>
      <c r="TON26"/>
      <c r="TOO26"/>
      <c r="TOP26"/>
      <c r="TOQ26"/>
      <c r="TOR26"/>
      <c r="TOS26"/>
      <c r="TOT26"/>
      <c r="TOU26"/>
      <c r="TOV26"/>
      <c r="TOW26"/>
      <c r="TOX26"/>
      <c r="TOY26"/>
      <c r="TOZ26"/>
      <c r="TPA26"/>
      <c r="TPB26"/>
      <c r="TPC26"/>
      <c r="TPD26"/>
      <c r="TPE26"/>
      <c r="TPF26"/>
      <c r="TPG26"/>
      <c r="TPH26"/>
      <c r="TPI26"/>
      <c r="TPJ26"/>
      <c r="TPK26"/>
      <c r="TPL26"/>
      <c r="TPM26"/>
      <c r="TPN26"/>
      <c r="TPO26"/>
      <c r="TPP26"/>
      <c r="TPQ26"/>
      <c r="TPR26"/>
      <c r="TPS26"/>
      <c r="TPT26"/>
      <c r="TPU26"/>
      <c r="TPV26"/>
      <c r="TPW26"/>
      <c r="TPX26"/>
      <c r="TPY26"/>
      <c r="TPZ26"/>
      <c r="TQA26"/>
      <c r="TQB26"/>
      <c r="TQC26"/>
      <c r="TQD26"/>
      <c r="TQE26"/>
      <c r="TQF26"/>
      <c r="TQG26"/>
      <c r="TQH26"/>
      <c r="TQI26"/>
      <c r="TQJ26"/>
      <c r="TQK26"/>
      <c r="TQL26"/>
      <c r="TQM26"/>
      <c r="TQN26"/>
      <c r="TQO26"/>
      <c r="TQP26"/>
      <c r="TQQ26"/>
      <c r="TQR26"/>
      <c r="TQS26"/>
      <c r="TQT26"/>
      <c r="TQU26"/>
      <c r="TQV26"/>
      <c r="TQW26"/>
      <c r="TQX26"/>
      <c r="TQY26"/>
      <c r="TQZ26"/>
      <c r="TRA26"/>
      <c r="TRB26"/>
      <c r="TRC26"/>
      <c r="TRD26"/>
      <c r="TRE26"/>
      <c r="TRF26"/>
      <c r="TRG26"/>
      <c r="TRH26"/>
      <c r="TRI26"/>
      <c r="TRJ26"/>
      <c r="TRK26"/>
      <c r="TRL26"/>
      <c r="TRM26"/>
      <c r="TRN26"/>
      <c r="TRO26"/>
      <c r="TRP26"/>
      <c r="TRQ26"/>
      <c r="TRR26"/>
      <c r="TRS26"/>
      <c r="TRT26"/>
      <c r="TRU26"/>
      <c r="TRV26"/>
      <c r="TRW26"/>
      <c r="TRX26"/>
      <c r="TRY26"/>
      <c r="TRZ26"/>
      <c r="TSA26"/>
      <c r="TSB26"/>
      <c r="TSC26"/>
      <c r="TSD26"/>
      <c r="TSE26"/>
      <c r="TSF26"/>
      <c r="TSG26"/>
      <c r="TSH26"/>
      <c r="TSI26"/>
      <c r="TSJ26"/>
      <c r="TSK26"/>
      <c r="TSL26"/>
      <c r="TSM26"/>
      <c r="TSN26"/>
      <c r="TSO26"/>
      <c r="TSP26"/>
      <c r="TSQ26"/>
      <c r="TSR26"/>
      <c r="TSS26"/>
      <c r="TST26"/>
      <c r="TSU26"/>
      <c r="TSV26"/>
      <c r="TSW26"/>
      <c r="TSX26"/>
      <c r="TSY26"/>
      <c r="TSZ26"/>
      <c r="TTA26"/>
      <c r="TTB26"/>
      <c r="TTC26"/>
      <c r="TTD26"/>
      <c r="TTE26"/>
      <c r="TTF26"/>
      <c r="TTG26"/>
      <c r="TTH26"/>
      <c r="TTI26"/>
      <c r="TTJ26"/>
      <c r="TTK26"/>
      <c r="TTL26"/>
      <c r="TTM26"/>
      <c r="TTN26"/>
      <c r="TTO26"/>
      <c r="TTP26"/>
      <c r="TTQ26"/>
      <c r="TTR26"/>
      <c r="TTS26"/>
      <c r="TTT26"/>
      <c r="TTU26"/>
      <c r="TTV26"/>
      <c r="TTW26"/>
      <c r="TTX26"/>
      <c r="TTY26"/>
      <c r="TTZ26"/>
      <c r="TUA26"/>
      <c r="TUB26"/>
      <c r="TUC26"/>
      <c r="TUD26"/>
      <c r="TUE26"/>
      <c r="TUF26"/>
      <c r="TUG26"/>
      <c r="TUH26"/>
      <c r="TUI26"/>
      <c r="TUJ26"/>
      <c r="TUK26"/>
      <c r="TUL26"/>
      <c r="TUM26"/>
      <c r="TUN26"/>
      <c r="TUO26"/>
      <c r="TUP26"/>
      <c r="TUQ26"/>
      <c r="TUR26"/>
      <c r="TUS26"/>
      <c r="TUT26"/>
      <c r="TUU26"/>
      <c r="TUV26"/>
      <c r="TUW26"/>
      <c r="TUX26"/>
      <c r="TUY26"/>
      <c r="TUZ26"/>
      <c r="TVA26"/>
      <c r="TVB26"/>
      <c r="TVC26"/>
      <c r="TVD26"/>
      <c r="TVE26"/>
      <c r="TVF26"/>
      <c r="TVG26"/>
      <c r="TVH26"/>
      <c r="TVI26"/>
      <c r="TVJ26"/>
      <c r="TVK26"/>
      <c r="TVL26"/>
      <c r="TVM26"/>
      <c r="TVN26"/>
      <c r="TVO26"/>
      <c r="TVP26"/>
      <c r="TVQ26"/>
      <c r="TVR26"/>
      <c r="TVS26"/>
      <c r="TVT26"/>
      <c r="TVU26"/>
      <c r="TVV26"/>
      <c r="TVW26"/>
      <c r="TVX26"/>
      <c r="TVY26"/>
      <c r="TVZ26"/>
      <c r="TWA26"/>
      <c r="TWB26"/>
      <c r="TWC26"/>
      <c r="TWD26"/>
      <c r="TWE26"/>
      <c r="TWF26"/>
      <c r="TWG26"/>
      <c r="TWH26"/>
      <c r="TWI26"/>
      <c r="TWJ26"/>
      <c r="TWK26"/>
      <c r="TWL26"/>
      <c r="TWM26"/>
      <c r="TWN26"/>
      <c r="TWO26"/>
      <c r="TWP26"/>
      <c r="TWQ26"/>
      <c r="TWR26"/>
      <c r="TWS26"/>
      <c r="TWT26"/>
      <c r="TWU26"/>
      <c r="TWV26"/>
      <c r="TWW26"/>
      <c r="TWX26"/>
      <c r="TWY26"/>
      <c r="TWZ26"/>
      <c r="TXA26"/>
      <c r="TXB26"/>
      <c r="TXC26"/>
      <c r="TXD26"/>
      <c r="TXE26"/>
      <c r="TXF26"/>
      <c r="TXG26"/>
      <c r="TXH26"/>
      <c r="TXI26"/>
      <c r="TXJ26"/>
      <c r="TXK26"/>
      <c r="TXL26"/>
      <c r="TXM26"/>
      <c r="TXN26"/>
      <c r="TXO26"/>
      <c r="TXP26"/>
      <c r="TXQ26"/>
      <c r="TXR26"/>
      <c r="TXS26"/>
      <c r="TXT26"/>
      <c r="TXU26"/>
      <c r="TXV26"/>
      <c r="TXW26"/>
      <c r="TXX26"/>
      <c r="TXY26"/>
      <c r="TXZ26"/>
      <c r="TYA26"/>
      <c r="TYB26"/>
      <c r="TYC26"/>
      <c r="TYD26"/>
      <c r="TYE26"/>
      <c r="TYF26"/>
      <c r="TYG26"/>
      <c r="TYH26"/>
      <c r="TYI26"/>
      <c r="TYJ26"/>
      <c r="TYK26"/>
      <c r="TYL26"/>
      <c r="TYM26"/>
      <c r="TYN26"/>
      <c r="TYO26"/>
      <c r="TYP26"/>
      <c r="TYQ26"/>
      <c r="TYR26"/>
      <c r="TYS26"/>
      <c r="TYT26"/>
      <c r="TYU26"/>
      <c r="TYV26"/>
      <c r="TYW26"/>
      <c r="TYX26"/>
      <c r="TYY26"/>
      <c r="TYZ26"/>
      <c r="TZA26"/>
      <c r="TZB26"/>
      <c r="TZC26"/>
      <c r="TZD26"/>
      <c r="TZE26"/>
      <c r="TZF26"/>
      <c r="TZG26"/>
      <c r="TZH26"/>
      <c r="TZI26"/>
      <c r="TZJ26"/>
      <c r="TZK26"/>
      <c r="TZL26"/>
      <c r="TZM26"/>
      <c r="TZN26"/>
      <c r="TZO26"/>
      <c r="TZP26"/>
      <c r="TZQ26"/>
      <c r="TZR26"/>
      <c r="TZS26"/>
      <c r="TZT26"/>
      <c r="TZU26"/>
      <c r="TZV26"/>
      <c r="TZW26"/>
      <c r="TZX26"/>
      <c r="TZY26"/>
      <c r="TZZ26"/>
      <c r="UAA26"/>
      <c r="UAB26"/>
      <c r="UAC26"/>
      <c r="UAD26"/>
      <c r="UAE26"/>
      <c r="UAF26"/>
      <c r="UAG26"/>
      <c r="UAH26"/>
      <c r="UAI26"/>
      <c r="UAJ26"/>
      <c r="UAK26"/>
      <c r="UAL26"/>
      <c r="UAM26"/>
      <c r="UAN26"/>
      <c r="UAO26"/>
      <c r="UAP26"/>
      <c r="UAQ26"/>
      <c r="UAR26"/>
      <c r="UAS26"/>
      <c r="UAT26"/>
      <c r="UAU26"/>
      <c r="UAV26"/>
      <c r="UAW26"/>
      <c r="UAX26"/>
      <c r="UAY26"/>
      <c r="UAZ26"/>
      <c r="UBA26"/>
      <c r="UBB26"/>
      <c r="UBC26"/>
      <c r="UBD26"/>
      <c r="UBE26"/>
      <c r="UBF26"/>
      <c r="UBG26"/>
      <c r="UBH26"/>
      <c r="UBI26"/>
      <c r="UBJ26"/>
      <c r="UBK26"/>
      <c r="UBL26"/>
      <c r="UBM26"/>
      <c r="UBN26"/>
      <c r="UBO26"/>
      <c r="UBP26"/>
      <c r="UBQ26"/>
      <c r="UBR26"/>
      <c r="UBS26"/>
      <c r="UBT26"/>
      <c r="UBU26"/>
      <c r="UBV26"/>
      <c r="UBW26"/>
      <c r="UBX26"/>
      <c r="UBY26"/>
      <c r="UBZ26"/>
      <c r="UCA26"/>
      <c r="UCB26"/>
      <c r="UCC26"/>
      <c r="UCD26"/>
      <c r="UCE26"/>
      <c r="UCF26"/>
      <c r="UCG26"/>
      <c r="UCH26"/>
      <c r="UCI26"/>
      <c r="UCJ26"/>
      <c r="UCK26"/>
      <c r="UCL26"/>
      <c r="UCM26"/>
      <c r="UCN26"/>
      <c r="UCO26"/>
      <c r="UCP26"/>
      <c r="UCQ26"/>
      <c r="UCR26"/>
      <c r="UCS26"/>
      <c r="UCT26"/>
      <c r="UCU26"/>
      <c r="UCV26"/>
      <c r="UCW26"/>
      <c r="UCX26"/>
      <c r="UCY26"/>
      <c r="UCZ26"/>
      <c r="UDA26"/>
      <c r="UDB26"/>
      <c r="UDC26"/>
      <c r="UDD26"/>
      <c r="UDE26"/>
      <c r="UDF26"/>
      <c r="UDG26"/>
      <c r="UDH26"/>
      <c r="UDI26"/>
      <c r="UDJ26"/>
      <c r="UDK26"/>
      <c r="UDL26"/>
      <c r="UDM26"/>
      <c r="UDN26"/>
      <c r="UDO26"/>
      <c r="UDP26"/>
      <c r="UDQ26"/>
      <c r="UDR26"/>
      <c r="UDS26"/>
      <c r="UDT26"/>
      <c r="UDU26"/>
      <c r="UDV26"/>
      <c r="UDW26"/>
      <c r="UDX26"/>
      <c r="UDY26"/>
      <c r="UDZ26"/>
      <c r="UEA26"/>
      <c r="UEB26"/>
      <c r="UEC26"/>
      <c r="UED26"/>
      <c r="UEE26"/>
      <c r="UEF26"/>
      <c r="UEG26"/>
      <c r="UEH26"/>
      <c r="UEI26"/>
      <c r="UEJ26"/>
      <c r="UEK26"/>
      <c r="UEL26"/>
      <c r="UEM26"/>
      <c r="UEN26"/>
      <c r="UEO26"/>
      <c r="UEP26"/>
      <c r="UEQ26"/>
      <c r="UER26"/>
      <c r="UES26"/>
      <c r="UET26"/>
      <c r="UEU26"/>
      <c r="UEV26"/>
      <c r="UEW26"/>
      <c r="UEX26"/>
      <c r="UEY26"/>
      <c r="UEZ26"/>
      <c r="UFA26"/>
      <c r="UFB26"/>
      <c r="UFC26"/>
      <c r="UFD26"/>
      <c r="UFE26"/>
      <c r="UFF26"/>
      <c r="UFG26"/>
      <c r="UFH26"/>
      <c r="UFI26"/>
      <c r="UFJ26"/>
      <c r="UFK26"/>
      <c r="UFL26"/>
      <c r="UFM26"/>
      <c r="UFN26"/>
      <c r="UFO26"/>
      <c r="UFP26"/>
      <c r="UFQ26"/>
      <c r="UFR26"/>
      <c r="UFS26"/>
      <c r="UFT26"/>
      <c r="UFU26"/>
      <c r="UFV26"/>
      <c r="UFW26"/>
      <c r="UFX26"/>
      <c r="UFY26"/>
      <c r="UFZ26"/>
      <c r="UGA26"/>
      <c r="UGB26"/>
      <c r="UGC26"/>
      <c r="UGD26"/>
      <c r="UGE26"/>
      <c r="UGF26"/>
      <c r="UGG26"/>
      <c r="UGH26"/>
      <c r="UGI26"/>
      <c r="UGJ26"/>
      <c r="UGK26"/>
      <c r="UGL26"/>
      <c r="UGM26"/>
      <c r="UGN26"/>
      <c r="UGO26"/>
      <c r="UGP26"/>
      <c r="UGQ26"/>
      <c r="UGR26"/>
      <c r="UGS26"/>
      <c r="UGT26"/>
      <c r="UGU26"/>
      <c r="UGV26"/>
      <c r="UGW26"/>
      <c r="UGX26"/>
      <c r="UGY26"/>
      <c r="UGZ26"/>
      <c r="UHA26"/>
      <c r="UHB26"/>
      <c r="UHC26"/>
      <c r="UHD26"/>
      <c r="UHE26"/>
      <c r="UHF26"/>
      <c r="UHG26"/>
      <c r="UHH26"/>
      <c r="UHI26"/>
      <c r="UHJ26"/>
      <c r="UHK26"/>
      <c r="UHL26"/>
      <c r="UHM26"/>
      <c r="UHN26"/>
      <c r="UHO26"/>
      <c r="UHP26"/>
      <c r="UHQ26"/>
      <c r="UHR26"/>
      <c r="UHS26"/>
      <c r="UHT26"/>
      <c r="UHU26"/>
      <c r="UHV26"/>
      <c r="UHW26"/>
      <c r="UHX26"/>
      <c r="UHY26"/>
      <c r="UHZ26"/>
      <c r="UIA26"/>
      <c r="UIB26"/>
      <c r="UIC26"/>
      <c r="UID26"/>
      <c r="UIE26"/>
      <c r="UIF26"/>
      <c r="UIG26"/>
      <c r="UIH26"/>
      <c r="UII26"/>
      <c r="UIJ26"/>
      <c r="UIK26"/>
      <c r="UIL26"/>
      <c r="UIM26"/>
      <c r="UIN26"/>
      <c r="UIO26"/>
      <c r="UIP26"/>
      <c r="UIQ26"/>
      <c r="UIR26"/>
      <c r="UIS26"/>
      <c r="UIT26"/>
      <c r="UIU26"/>
      <c r="UIV26"/>
      <c r="UIW26"/>
      <c r="UIX26"/>
      <c r="UIY26"/>
      <c r="UIZ26"/>
      <c r="UJA26"/>
      <c r="UJB26"/>
      <c r="UJC26"/>
      <c r="UJD26"/>
      <c r="UJE26"/>
      <c r="UJF26"/>
      <c r="UJG26"/>
      <c r="UJH26"/>
      <c r="UJI26"/>
      <c r="UJJ26"/>
      <c r="UJK26"/>
      <c r="UJL26"/>
      <c r="UJM26"/>
      <c r="UJN26"/>
      <c r="UJO26"/>
      <c r="UJP26"/>
      <c r="UJQ26"/>
      <c r="UJR26"/>
      <c r="UJS26"/>
      <c r="UJT26"/>
      <c r="UJU26"/>
      <c r="UJV26"/>
      <c r="UJW26"/>
      <c r="UJX26"/>
      <c r="UJY26"/>
      <c r="UJZ26"/>
      <c r="UKA26"/>
      <c r="UKB26"/>
      <c r="UKC26"/>
      <c r="UKD26"/>
      <c r="UKE26"/>
      <c r="UKF26"/>
      <c r="UKG26"/>
      <c r="UKH26"/>
      <c r="UKI26"/>
      <c r="UKJ26"/>
      <c r="UKK26"/>
      <c r="UKL26"/>
      <c r="UKM26"/>
      <c r="UKN26"/>
      <c r="UKO26"/>
      <c r="UKP26"/>
      <c r="UKQ26"/>
      <c r="UKR26"/>
      <c r="UKS26"/>
      <c r="UKT26"/>
      <c r="UKU26"/>
      <c r="UKV26"/>
      <c r="UKW26"/>
      <c r="UKX26"/>
      <c r="UKY26"/>
      <c r="UKZ26"/>
      <c r="ULA26"/>
      <c r="ULB26"/>
      <c r="ULC26"/>
      <c r="ULD26"/>
      <c r="ULE26"/>
      <c r="ULF26"/>
      <c r="ULG26"/>
      <c r="ULH26"/>
      <c r="ULI26"/>
      <c r="ULJ26"/>
      <c r="ULK26"/>
      <c r="ULL26"/>
      <c r="ULM26"/>
      <c r="ULN26"/>
      <c r="ULO26"/>
      <c r="ULP26"/>
      <c r="ULQ26"/>
      <c r="ULR26"/>
      <c r="ULS26"/>
      <c r="ULT26"/>
      <c r="ULU26"/>
      <c r="ULV26"/>
      <c r="ULW26"/>
      <c r="ULX26"/>
      <c r="ULY26"/>
      <c r="ULZ26"/>
      <c r="UMA26"/>
      <c r="UMB26"/>
      <c r="UMC26"/>
      <c r="UMD26"/>
      <c r="UME26"/>
      <c r="UMF26"/>
      <c r="UMG26"/>
      <c r="UMH26"/>
      <c r="UMI26"/>
      <c r="UMJ26"/>
      <c r="UMK26"/>
      <c r="UML26"/>
      <c r="UMM26"/>
      <c r="UMN26"/>
      <c r="UMO26"/>
      <c r="UMP26"/>
      <c r="UMQ26"/>
      <c r="UMR26"/>
      <c r="UMS26"/>
      <c r="UMT26"/>
      <c r="UMU26"/>
      <c r="UMV26"/>
      <c r="UMW26"/>
      <c r="UMX26"/>
      <c r="UMY26"/>
      <c r="UMZ26"/>
      <c r="UNA26"/>
      <c r="UNB26"/>
      <c r="UNC26"/>
      <c r="UND26"/>
      <c r="UNE26"/>
      <c r="UNF26"/>
      <c r="UNG26"/>
      <c r="UNH26"/>
      <c r="UNI26"/>
      <c r="UNJ26"/>
      <c r="UNK26"/>
      <c r="UNL26"/>
      <c r="UNM26"/>
      <c r="UNN26"/>
      <c r="UNO26"/>
      <c r="UNP26"/>
      <c r="UNQ26"/>
      <c r="UNR26"/>
      <c r="UNS26"/>
      <c r="UNT26"/>
      <c r="UNU26"/>
      <c r="UNV26"/>
      <c r="UNW26"/>
      <c r="UNX26"/>
      <c r="UNY26"/>
      <c r="UNZ26"/>
      <c r="UOA26"/>
      <c r="UOB26"/>
      <c r="UOC26"/>
      <c r="UOD26"/>
      <c r="UOE26"/>
      <c r="UOF26"/>
      <c r="UOG26"/>
      <c r="UOH26"/>
      <c r="UOI26"/>
      <c r="UOJ26"/>
      <c r="UOK26"/>
      <c r="UOL26"/>
      <c r="UOM26"/>
      <c r="UON26"/>
      <c r="UOO26"/>
      <c r="UOP26"/>
      <c r="UOQ26"/>
      <c r="UOR26"/>
      <c r="UOS26"/>
      <c r="UOT26"/>
      <c r="UOU26"/>
      <c r="UOV26"/>
      <c r="UOW26"/>
      <c r="UOX26"/>
      <c r="UOY26"/>
      <c r="UOZ26"/>
      <c r="UPA26"/>
      <c r="UPB26"/>
      <c r="UPC26"/>
      <c r="UPD26"/>
      <c r="UPE26"/>
      <c r="UPF26"/>
      <c r="UPG26"/>
      <c r="UPH26"/>
      <c r="UPI26"/>
      <c r="UPJ26"/>
      <c r="UPK26"/>
      <c r="UPL26"/>
      <c r="UPM26"/>
      <c r="UPN26"/>
      <c r="UPO26"/>
      <c r="UPP26"/>
      <c r="UPQ26"/>
      <c r="UPR26"/>
      <c r="UPS26"/>
      <c r="UPT26"/>
      <c r="UPU26"/>
      <c r="UPV26"/>
      <c r="UPW26"/>
      <c r="UPX26"/>
      <c r="UPY26"/>
      <c r="UPZ26"/>
      <c r="UQA26"/>
      <c r="UQB26"/>
      <c r="UQC26"/>
      <c r="UQD26"/>
      <c r="UQE26"/>
      <c r="UQF26"/>
      <c r="UQG26"/>
      <c r="UQH26"/>
      <c r="UQI26"/>
      <c r="UQJ26"/>
      <c r="UQK26"/>
      <c r="UQL26"/>
      <c r="UQM26"/>
      <c r="UQN26"/>
      <c r="UQO26"/>
      <c r="UQP26"/>
      <c r="UQQ26"/>
      <c r="UQR26"/>
      <c r="UQS26"/>
      <c r="UQT26"/>
      <c r="UQU26"/>
      <c r="UQV26"/>
      <c r="UQW26"/>
      <c r="UQX26"/>
      <c r="UQY26"/>
      <c r="UQZ26"/>
      <c r="URA26"/>
      <c r="URB26"/>
      <c r="URC26"/>
      <c r="URD26"/>
      <c r="URE26"/>
      <c r="URF26"/>
      <c r="URG26"/>
      <c r="URH26"/>
      <c r="URI26"/>
      <c r="URJ26"/>
      <c r="URK26"/>
      <c r="URL26"/>
      <c r="URM26"/>
      <c r="URN26"/>
      <c r="URO26"/>
      <c r="URP26"/>
      <c r="URQ26"/>
      <c r="URR26"/>
      <c r="URS26"/>
      <c r="URT26"/>
      <c r="URU26"/>
      <c r="URV26"/>
      <c r="URW26"/>
      <c r="URX26"/>
      <c r="URY26"/>
      <c r="URZ26"/>
      <c r="USA26"/>
      <c r="USB26"/>
      <c r="USC26"/>
      <c r="USD26"/>
      <c r="USE26"/>
      <c r="USF26"/>
      <c r="USG26"/>
      <c r="USH26"/>
      <c r="USI26"/>
      <c r="USJ26"/>
      <c r="USK26"/>
      <c r="USL26"/>
      <c r="USM26"/>
      <c r="USN26"/>
      <c r="USO26"/>
      <c r="USP26"/>
      <c r="USQ26"/>
      <c r="USR26"/>
      <c r="USS26"/>
      <c r="UST26"/>
      <c r="USU26"/>
      <c r="USV26"/>
      <c r="USW26"/>
      <c r="USX26"/>
      <c r="USY26"/>
      <c r="USZ26"/>
      <c r="UTA26"/>
      <c r="UTB26"/>
      <c r="UTC26"/>
      <c r="UTD26"/>
      <c r="UTE26"/>
      <c r="UTF26"/>
      <c r="UTG26"/>
      <c r="UTH26"/>
      <c r="UTI26"/>
      <c r="UTJ26"/>
      <c r="UTK26"/>
      <c r="UTL26"/>
      <c r="UTM26"/>
      <c r="UTN26"/>
      <c r="UTO26"/>
      <c r="UTP26"/>
      <c r="UTQ26"/>
      <c r="UTR26"/>
      <c r="UTS26"/>
      <c r="UTT26"/>
      <c r="UTU26"/>
      <c r="UTV26"/>
      <c r="UTW26"/>
      <c r="UTX26"/>
      <c r="UTY26"/>
      <c r="UTZ26"/>
      <c r="UUA26"/>
      <c r="UUB26"/>
      <c r="UUC26"/>
      <c r="UUD26"/>
      <c r="UUE26"/>
      <c r="UUF26"/>
      <c r="UUG26"/>
      <c r="UUH26"/>
      <c r="UUI26"/>
      <c r="UUJ26"/>
      <c r="UUK26"/>
      <c r="UUL26"/>
      <c r="UUM26"/>
      <c r="UUN26"/>
      <c r="UUO26"/>
      <c r="UUP26"/>
      <c r="UUQ26"/>
      <c r="UUR26"/>
      <c r="UUS26"/>
      <c r="UUT26"/>
      <c r="UUU26"/>
      <c r="UUV26"/>
      <c r="UUW26"/>
      <c r="UUX26"/>
      <c r="UUY26"/>
      <c r="UUZ26"/>
      <c r="UVA26"/>
      <c r="UVB26"/>
      <c r="UVC26"/>
      <c r="UVD26"/>
      <c r="UVE26"/>
      <c r="UVF26"/>
      <c r="UVG26"/>
      <c r="UVH26"/>
      <c r="UVI26"/>
      <c r="UVJ26"/>
      <c r="UVK26"/>
      <c r="UVL26"/>
      <c r="UVM26"/>
      <c r="UVN26"/>
      <c r="UVO26"/>
      <c r="UVP26"/>
      <c r="UVQ26"/>
      <c r="UVR26"/>
      <c r="UVS26"/>
      <c r="UVT26"/>
      <c r="UVU26"/>
      <c r="UVV26"/>
      <c r="UVW26"/>
      <c r="UVX26"/>
      <c r="UVY26"/>
      <c r="UVZ26"/>
      <c r="UWA26"/>
      <c r="UWB26"/>
      <c r="UWC26"/>
      <c r="UWD26"/>
      <c r="UWE26"/>
      <c r="UWF26"/>
      <c r="UWG26"/>
      <c r="UWH26"/>
      <c r="UWI26"/>
      <c r="UWJ26"/>
      <c r="UWK26"/>
      <c r="UWL26"/>
      <c r="UWM26"/>
      <c r="UWN26"/>
      <c r="UWO26"/>
      <c r="UWP26"/>
      <c r="UWQ26"/>
      <c r="UWR26"/>
      <c r="UWS26"/>
      <c r="UWT26"/>
      <c r="UWU26"/>
      <c r="UWV26"/>
      <c r="UWW26"/>
      <c r="UWX26"/>
      <c r="UWY26"/>
      <c r="UWZ26"/>
      <c r="UXA26"/>
      <c r="UXB26"/>
      <c r="UXC26"/>
      <c r="UXD26"/>
      <c r="UXE26"/>
      <c r="UXF26"/>
      <c r="UXG26"/>
      <c r="UXH26"/>
      <c r="UXI26"/>
      <c r="UXJ26"/>
      <c r="UXK26"/>
      <c r="UXL26"/>
      <c r="UXM26"/>
      <c r="UXN26"/>
      <c r="UXO26"/>
      <c r="UXP26"/>
      <c r="UXQ26"/>
      <c r="UXR26"/>
      <c r="UXS26"/>
      <c r="UXT26"/>
      <c r="UXU26"/>
      <c r="UXV26"/>
      <c r="UXW26"/>
      <c r="UXX26"/>
      <c r="UXY26"/>
      <c r="UXZ26"/>
      <c r="UYA26"/>
      <c r="UYB26"/>
      <c r="UYC26"/>
      <c r="UYD26"/>
      <c r="UYE26"/>
      <c r="UYF26"/>
      <c r="UYG26"/>
      <c r="UYH26"/>
      <c r="UYI26"/>
      <c r="UYJ26"/>
      <c r="UYK26"/>
      <c r="UYL26"/>
      <c r="UYM26"/>
      <c r="UYN26"/>
      <c r="UYO26"/>
      <c r="UYP26"/>
      <c r="UYQ26"/>
      <c r="UYR26"/>
      <c r="UYS26"/>
      <c r="UYT26"/>
      <c r="UYU26"/>
      <c r="UYV26"/>
      <c r="UYW26"/>
      <c r="UYX26"/>
      <c r="UYY26"/>
      <c r="UYZ26"/>
      <c r="UZA26"/>
      <c r="UZB26"/>
      <c r="UZC26"/>
      <c r="UZD26"/>
      <c r="UZE26"/>
      <c r="UZF26"/>
      <c r="UZG26"/>
      <c r="UZH26"/>
      <c r="UZI26"/>
      <c r="UZJ26"/>
      <c r="UZK26"/>
      <c r="UZL26"/>
      <c r="UZM26"/>
      <c r="UZN26"/>
      <c r="UZO26"/>
      <c r="UZP26"/>
      <c r="UZQ26"/>
      <c r="UZR26"/>
      <c r="UZS26"/>
      <c r="UZT26"/>
      <c r="UZU26"/>
      <c r="UZV26"/>
      <c r="UZW26"/>
      <c r="UZX26"/>
      <c r="UZY26"/>
      <c r="UZZ26"/>
      <c r="VAA26"/>
      <c r="VAB26"/>
      <c r="VAC26"/>
      <c r="VAD26"/>
      <c r="VAE26"/>
      <c r="VAF26"/>
      <c r="VAG26"/>
      <c r="VAH26"/>
      <c r="VAI26"/>
      <c r="VAJ26"/>
      <c r="VAK26"/>
      <c r="VAL26"/>
      <c r="VAM26"/>
      <c r="VAN26"/>
      <c r="VAO26"/>
      <c r="VAP26"/>
      <c r="VAQ26"/>
      <c r="VAR26"/>
      <c r="VAS26"/>
      <c r="VAT26"/>
      <c r="VAU26"/>
      <c r="VAV26"/>
      <c r="VAW26"/>
      <c r="VAX26"/>
      <c r="VAY26"/>
      <c r="VAZ26"/>
      <c r="VBA26"/>
      <c r="VBB26"/>
      <c r="VBC26"/>
      <c r="VBD26"/>
      <c r="VBE26"/>
      <c r="VBF26"/>
      <c r="VBG26"/>
      <c r="VBH26"/>
      <c r="VBI26"/>
      <c r="VBJ26"/>
      <c r="VBK26"/>
      <c r="VBL26"/>
      <c r="VBM26"/>
      <c r="VBN26"/>
      <c r="VBO26"/>
      <c r="VBP26"/>
      <c r="VBQ26"/>
      <c r="VBR26"/>
      <c r="VBS26"/>
      <c r="VBT26"/>
      <c r="VBU26"/>
      <c r="VBV26"/>
      <c r="VBW26"/>
      <c r="VBX26"/>
      <c r="VBY26"/>
      <c r="VBZ26"/>
      <c r="VCA26"/>
      <c r="VCB26"/>
      <c r="VCC26"/>
      <c r="VCD26"/>
      <c r="VCE26"/>
      <c r="VCF26"/>
      <c r="VCG26"/>
      <c r="VCH26"/>
      <c r="VCI26"/>
      <c r="VCJ26"/>
      <c r="VCK26"/>
      <c r="VCL26"/>
      <c r="VCM26"/>
      <c r="VCN26"/>
      <c r="VCO26"/>
      <c r="VCP26"/>
      <c r="VCQ26"/>
      <c r="VCR26"/>
      <c r="VCS26"/>
      <c r="VCT26"/>
      <c r="VCU26"/>
      <c r="VCV26"/>
      <c r="VCW26"/>
      <c r="VCX26"/>
      <c r="VCY26"/>
      <c r="VCZ26"/>
      <c r="VDA26"/>
      <c r="VDB26"/>
      <c r="VDC26"/>
      <c r="VDD26"/>
      <c r="VDE26"/>
      <c r="VDF26"/>
      <c r="VDG26"/>
      <c r="VDH26"/>
      <c r="VDI26"/>
      <c r="VDJ26"/>
      <c r="VDK26"/>
      <c r="VDL26"/>
      <c r="VDM26"/>
      <c r="VDN26"/>
      <c r="VDO26"/>
      <c r="VDP26"/>
      <c r="VDQ26"/>
      <c r="VDR26"/>
      <c r="VDS26"/>
      <c r="VDT26"/>
      <c r="VDU26"/>
      <c r="VDV26"/>
      <c r="VDW26"/>
      <c r="VDX26"/>
      <c r="VDY26"/>
      <c r="VDZ26"/>
      <c r="VEA26"/>
      <c r="VEB26"/>
      <c r="VEC26"/>
      <c r="VED26"/>
      <c r="VEE26"/>
      <c r="VEF26"/>
      <c r="VEG26"/>
      <c r="VEH26"/>
      <c r="VEI26"/>
      <c r="VEJ26"/>
      <c r="VEK26"/>
      <c r="VEL26"/>
      <c r="VEM26"/>
      <c r="VEN26"/>
      <c r="VEO26"/>
      <c r="VEP26"/>
      <c r="VEQ26"/>
      <c r="VER26"/>
      <c r="VES26"/>
      <c r="VET26"/>
      <c r="VEU26"/>
      <c r="VEV26"/>
      <c r="VEW26"/>
      <c r="VEX26"/>
      <c r="VEY26"/>
      <c r="VEZ26"/>
      <c r="VFA26"/>
      <c r="VFB26"/>
      <c r="VFC26"/>
      <c r="VFD26"/>
      <c r="VFE26"/>
      <c r="VFF26"/>
      <c r="VFG26"/>
      <c r="VFH26"/>
      <c r="VFI26"/>
      <c r="VFJ26"/>
      <c r="VFK26"/>
      <c r="VFL26"/>
      <c r="VFM26"/>
      <c r="VFN26"/>
      <c r="VFO26"/>
      <c r="VFP26"/>
      <c r="VFQ26"/>
      <c r="VFR26"/>
      <c r="VFS26"/>
      <c r="VFT26"/>
      <c r="VFU26"/>
      <c r="VFV26"/>
      <c r="VFW26"/>
      <c r="VFX26"/>
      <c r="VFY26"/>
      <c r="VFZ26"/>
      <c r="VGA26"/>
      <c r="VGB26"/>
      <c r="VGC26"/>
      <c r="VGD26"/>
      <c r="VGE26"/>
      <c r="VGF26"/>
      <c r="VGG26"/>
      <c r="VGH26"/>
      <c r="VGI26"/>
      <c r="VGJ26"/>
      <c r="VGK26"/>
      <c r="VGL26"/>
      <c r="VGM26"/>
      <c r="VGN26"/>
      <c r="VGO26"/>
      <c r="VGP26"/>
      <c r="VGQ26"/>
      <c r="VGR26"/>
      <c r="VGS26"/>
      <c r="VGT26"/>
      <c r="VGU26"/>
      <c r="VGV26"/>
      <c r="VGW26"/>
      <c r="VGX26"/>
      <c r="VGY26"/>
      <c r="VGZ26"/>
      <c r="VHA26"/>
      <c r="VHB26"/>
      <c r="VHC26"/>
      <c r="VHD26"/>
      <c r="VHE26"/>
      <c r="VHF26"/>
      <c r="VHG26"/>
      <c r="VHH26"/>
      <c r="VHI26"/>
      <c r="VHJ26"/>
      <c r="VHK26"/>
      <c r="VHL26"/>
      <c r="VHM26"/>
      <c r="VHN26"/>
      <c r="VHO26"/>
      <c r="VHP26"/>
      <c r="VHQ26"/>
      <c r="VHR26"/>
      <c r="VHS26"/>
      <c r="VHT26"/>
      <c r="VHU26"/>
      <c r="VHV26"/>
      <c r="VHW26"/>
      <c r="VHX26"/>
      <c r="VHY26"/>
      <c r="VHZ26"/>
      <c r="VIA26"/>
      <c r="VIB26"/>
      <c r="VIC26"/>
      <c r="VID26"/>
      <c r="VIE26"/>
      <c r="VIF26"/>
      <c r="VIG26"/>
      <c r="VIH26"/>
      <c r="VII26"/>
      <c r="VIJ26"/>
      <c r="VIK26"/>
      <c r="VIL26"/>
      <c r="VIM26"/>
      <c r="VIN26"/>
      <c r="VIO26"/>
      <c r="VIP26"/>
      <c r="VIQ26"/>
      <c r="VIR26"/>
      <c r="VIS26"/>
      <c r="VIT26"/>
      <c r="VIU26"/>
      <c r="VIV26"/>
      <c r="VIW26"/>
      <c r="VIX26"/>
      <c r="VIY26"/>
      <c r="VIZ26"/>
      <c r="VJA26"/>
      <c r="VJB26"/>
      <c r="VJC26"/>
      <c r="VJD26"/>
      <c r="VJE26"/>
      <c r="VJF26"/>
      <c r="VJG26"/>
      <c r="VJH26"/>
      <c r="VJI26"/>
      <c r="VJJ26"/>
      <c r="VJK26"/>
      <c r="VJL26"/>
      <c r="VJM26"/>
      <c r="VJN26"/>
      <c r="VJO26"/>
      <c r="VJP26"/>
      <c r="VJQ26"/>
      <c r="VJR26"/>
      <c r="VJS26"/>
      <c r="VJT26"/>
      <c r="VJU26"/>
      <c r="VJV26"/>
      <c r="VJW26"/>
      <c r="VJX26"/>
      <c r="VJY26"/>
      <c r="VJZ26"/>
      <c r="VKA26"/>
      <c r="VKB26"/>
      <c r="VKC26"/>
      <c r="VKD26"/>
      <c r="VKE26"/>
      <c r="VKF26"/>
      <c r="VKG26"/>
      <c r="VKH26"/>
      <c r="VKI26"/>
      <c r="VKJ26"/>
      <c r="VKK26"/>
      <c r="VKL26"/>
      <c r="VKM26"/>
      <c r="VKN26"/>
      <c r="VKO26"/>
      <c r="VKP26"/>
      <c r="VKQ26"/>
      <c r="VKR26"/>
      <c r="VKS26"/>
      <c r="VKT26"/>
      <c r="VKU26"/>
      <c r="VKV26"/>
      <c r="VKW26"/>
      <c r="VKX26"/>
      <c r="VKY26"/>
      <c r="VKZ26"/>
      <c r="VLA26"/>
      <c r="VLB26"/>
      <c r="VLC26"/>
      <c r="VLD26"/>
      <c r="VLE26"/>
      <c r="VLF26"/>
      <c r="VLG26"/>
      <c r="VLH26"/>
      <c r="VLI26"/>
      <c r="VLJ26"/>
      <c r="VLK26"/>
      <c r="VLL26"/>
      <c r="VLM26"/>
      <c r="VLN26"/>
      <c r="VLO26"/>
      <c r="VLP26"/>
      <c r="VLQ26"/>
      <c r="VLR26"/>
      <c r="VLS26"/>
      <c r="VLT26"/>
      <c r="VLU26"/>
      <c r="VLV26"/>
      <c r="VLW26"/>
      <c r="VLX26"/>
      <c r="VLY26"/>
      <c r="VLZ26"/>
      <c r="VMA26"/>
      <c r="VMB26"/>
      <c r="VMC26"/>
      <c r="VMD26"/>
      <c r="VME26"/>
      <c r="VMF26"/>
      <c r="VMG26"/>
      <c r="VMH26"/>
      <c r="VMI26"/>
      <c r="VMJ26"/>
      <c r="VMK26"/>
      <c r="VML26"/>
      <c r="VMM26"/>
      <c r="VMN26"/>
      <c r="VMO26"/>
      <c r="VMP26"/>
      <c r="VMQ26"/>
      <c r="VMR26"/>
      <c r="VMS26"/>
      <c r="VMT26"/>
      <c r="VMU26"/>
      <c r="VMV26"/>
      <c r="VMW26"/>
      <c r="VMX26"/>
      <c r="VMY26"/>
      <c r="VMZ26"/>
      <c r="VNA26"/>
      <c r="VNB26"/>
      <c r="VNC26"/>
      <c r="VND26"/>
      <c r="VNE26"/>
      <c r="VNF26"/>
      <c r="VNG26"/>
      <c r="VNH26"/>
      <c r="VNI26"/>
      <c r="VNJ26"/>
      <c r="VNK26"/>
      <c r="VNL26"/>
      <c r="VNM26"/>
      <c r="VNN26"/>
      <c r="VNO26"/>
      <c r="VNP26"/>
      <c r="VNQ26"/>
      <c r="VNR26"/>
      <c r="VNS26"/>
      <c r="VNT26"/>
      <c r="VNU26"/>
      <c r="VNV26"/>
      <c r="VNW26"/>
      <c r="VNX26"/>
      <c r="VNY26"/>
      <c r="VNZ26"/>
      <c r="VOA26"/>
      <c r="VOB26"/>
      <c r="VOC26"/>
      <c r="VOD26"/>
      <c r="VOE26"/>
      <c r="VOF26"/>
      <c r="VOG26"/>
      <c r="VOH26"/>
      <c r="VOI26"/>
      <c r="VOJ26"/>
      <c r="VOK26"/>
      <c r="VOL26"/>
      <c r="VOM26"/>
      <c r="VON26"/>
      <c r="VOO26"/>
      <c r="VOP26"/>
      <c r="VOQ26"/>
      <c r="VOR26"/>
      <c r="VOS26"/>
      <c r="VOT26"/>
      <c r="VOU26"/>
      <c r="VOV26"/>
      <c r="VOW26"/>
      <c r="VOX26"/>
      <c r="VOY26"/>
      <c r="VOZ26"/>
      <c r="VPA26"/>
      <c r="VPB26"/>
      <c r="VPC26"/>
      <c r="VPD26"/>
      <c r="VPE26"/>
      <c r="VPF26"/>
      <c r="VPG26"/>
      <c r="VPH26"/>
      <c r="VPI26"/>
      <c r="VPJ26"/>
      <c r="VPK26"/>
      <c r="VPL26"/>
      <c r="VPM26"/>
      <c r="VPN26"/>
      <c r="VPO26"/>
      <c r="VPP26"/>
      <c r="VPQ26"/>
      <c r="VPR26"/>
      <c r="VPS26"/>
      <c r="VPT26"/>
      <c r="VPU26"/>
      <c r="VPV26"/>
      <c r="VPW26"/>
      <c r="VPX26"/>
      <c r="VPY26"/>
      <c r="VPZ26"/>
      <c r="VQA26"/>
      <c r="VQB26"/>
      <c r="VQC26"/>
      <c r="VQD26"/>
      <c r="VQE26"/>
      <c r="VQF26"/>
      <c r="VQG26"/>
      <c r="VQH26"/>
      <c r="VQI26"/>
      <c r="VQJ26"/>
      <c r="VQK26"/>
      <c r="VQL26"/>
      <c r="VQM26"/>
      <c r="VQN26"/>
      <c r="VQO26"/>
      <c r="VQP26"/>
      <c r="VQQ26"/>
      <c r="VQR26"/>
      <c r="VQS26"/>
      <c r="VQT26"/>
      <c r="VQU26"/>
      <c r="VQV26"/>
      <c r="VQW26"/>
      <c r="VQX26"/>
      <c r="VQY26"/>
      <c r="VQZ26"/>
      <c r="VRA26"/>
      <c r="VRB26"/>
      <c r="VRC26"/>
      <c r="VRD26"/>
      <c r="VRE26"/>
      <c r="VRF26"/>
      <c r="VRG26"/>
      <c r="VRH26"/>
      <c r="VRI26"/>
      <c r="VRJ26"/>
      <c r="VRK26"/>
      <c r="VRL26"/>
      <c r="VRM26"/>
      <c r="VRN26"/>
      <c r="VRO26"/>
      <c r="VRP26"/>
      <c r="VRQ26"/>
      <c r="VRR26"/>
      <c r="VRS26"/>
      <c r="VRT26"/>
      <c r="VRU26"/>
      <c r="VRV26"/>
      <c r="VRW26"/>
      <c r="VRX26"/>
      <c r="VRY26"/>
      <c r="VRZ26"/>
      <c r="VSA26"/>
      <c r="VSB26"/>
      <c r="VSC26"/>
      <c r="VSD26"/>
      <c r="VSE26"/>
      <c r="VSF26"/>
      <c r="VSG26"/>
      <c r="VSH26"/>
      <c r="VSI26"/>
      <c r="VSJ26"/>
      <c r="VSK26"/>
      <c r="VSL26"/>
      <c r="VSM26"/>
      <c r="VSN26"/>
      <c r="VSO26"/>
      <c r="VSP26"/>
      <c r="VSQ26"/>
      <c r="VSR26"/>
      <c r="VSS26"/>
      <c r="VST26"/>
      <c r="VSU26"/>
      <c r="VSV26"/>
      <c r="VSW26"/>
      <c r="VSX26"/>
      <c r="VSY26"/>
      <c r="VSZ26"/>
      <c r="VTA26"/>
      <c r="VTB26"/>
      <c r="VTC26"/>
      <c r="VTD26"/>
      <c r="VTE26"/>
      <c r="VTF26"/>
      <c r="VTG26"/>
      <c r="VTH26"/>
      <c r="VTI26"/>
      <c r="VTJ26"/>
      <c r="VTK26"/>
      <c r="VTL26"/>
      <c r="VTM26"/>
      <c r="VTN26"/>
      <c r="VTO26"/>
      <c r="VTP26"/>
      <c r="VTQ26"/>
      <c r="VTR26"/>
      <c r="VTS26"/>
      <c r="VTT26"/>
      <c r="VTU26"/>
      <c r="VTV26"/>
      <c r="VTW26"/>
      <c r="VTX26"/>
      <c r="VTY26"/>
      <c r="VTZ26"/>
      <c r="VUA26"/>
      <c r="VUB26"/>
      <c r="VUC26"/>
      <c r="VUD26"/>
      <c r="VUE26"/>
      <c r="VUF26"/>
      <c r="VUG26"/>
      <c r="VUH26"/>
      <c r="VUI26"/>
      <c r="VUJ26"/>
      <c r="VUK26"/>
      <c r="VUL26"/>
      <c r="VUM26"/>
      <c r="VUN26"/>
      <c r="VUO26"/>
      <c r="VUP26"/>
      <c r="VUQ26"/>
      <c r="VUR26"/>
      <c r="VUS26"/>
      <c r="VUT26"/>
      <c r="VUU26"/>
      <c r="VUV26"/>
      <c r="VUW26"/>
      <c r="VUX26"/>
      <c r="VUY26"/>
      <c r="VUZ26"/>
      <c r="VVA26"/>
      <c r="VVB26"/>
      <c r="VVC26"/>
      <c r="VVD26"/>
      <c r="VVE26"/>
      <c r="VVF26"/>
      <c r="VVG26"/>
      <c r="VVH26"/>
      <c r="VVI26"/>
      <c r="VVJ26"/>
      <c r="VVK26"/>
      <c r="VVL26"/>
      <c r="VVM26"/>
      <c r="VVN26"/>
      <c r="VVO26"/>
      <c r="VVP26"/>
      <c r="VVQ26"/>
      <c r="VVR26"/>
      <c r="VVS26"/>
      <c r="VVT26"/>
      <c r="VVU26"/>
      <c r="VVV26"/>
      <c r="VVW26"/>
      <c r="VVX26"/>
      <c r="VVY26"/>
      <c r="VVZ26"/>
      <c r="VWA26"/>
      <c r="VWB26"/>
      <c r="VWC26"/>
      <c r="VWD26"/>
      <c r="VWE26"/>
      <c r="VWF26"/>
      <c r="VWG26"/>
      <c r="VWH26"/>
      <c r="VWI26"/>
      <c r="VWJ26"/>
      <c r="VWK26"/>
      <c r="VWL26"/>
      <c r="VWM26"/>
      <c r="VWN26"/>
      <c r="VWO26"/>
      <c r="VWP26"/>
      <c r="VWQ26"/>
      <c r="VWR26"/>
      <c r="VWS26"/>
      <c r="VWT26"/>
      <c r="VWU26"/>
      <c r="VWV26"/>
      <c r="VWW26"/>
      <c r="VWX26"/>
      <c r="VWY26"/>
      <c r="VWZ26"/>
      <c r="VXA26"/>
      <c r="VXB26"/>
      <c r="VXC26"/>
      <c r="VXD26"/>
      <c r="VXE26"/>
      <c r="VXF26"/>
      <c r="VXG26"/>
      <c r="VXH26"/>
      <c r="VXI26"/>
      <c r="VXJ26"/>
      <c r="VXK26"/>
      <c r="VXL26"/>
      <c r="VXM26"/>
      <c r="VXN26"/>
      <c r="VXO26"/>
      <c r="VXP26"/>
      <c r="VXQ26"/>
      <c r="VXR26"/>
      <c r="VXS26"/>
      <c r="VXT26"/>
      <c r="VXU26"/>
      <c r="VXV26"/>
      <c r="VXW26"/>
      <c r="VXX26"/>
      <c r="VXY26"/>
      <c r="VXZ26"/>
      <c r="VYA26"/>
      <c r="VYB26"/>
      <c r="VYC26"/>
      <c r="VYD26"/>
      <c r="VYE26"/>
      <c r="VYF26"/>
      <c r="VYG26"/>
      <c r="VYH26"/>
      <c r="VYI26"/>
      <c r="VYJ26"/>
      <c r="VYK26"/>
      <c r="VYL26"/>
      <c r="VYM26"/>
      <c r="VYN26"/>
      <c r="VYO26"/>
      <c r="VYP26"/>
      <c r="VYQ26"/>
      <c r="VYR26"/>
      <c r="VYS26"/>
      <c r="VYT26"/>
      <c r="VYU26"/>
      <c r="VYV26"/>
      <c r="VYW26"/>
      <c r="VYX26"/>
      <c r="VYY26"/>
      <c r="VYZ26"/>
      <c r="VZA26"/>
      <c r="VZB26"/>
      <c r="VZC26"/>
      <c r="VZD26"/>
      <c r="VZE26"/>
      <c r="VZF26"/>
      <c r="VZG26"/>
      <c r="VZH26"/>
      <c r="VZI26"/>
      <c r="VZJ26"/>
      <c r="VZK26"/>
      <c r="VZL26"/>
      <c r="VZM26"/>
      <c r="VZN26"/>
      <c r="VZO26"/>
      <c r="VZP26"/>
      <c r="VZQ26"/>
      <c r="VZR26"/>
      <c r="VZS26"/>
      <c r="VZT26"/>
      <c r="VZU26"/>
      <c r="VZV26"/>
      <c r="VZW26"/>
      <c r="VZX26"/>
      <c r="VZY26"/>
      <c r="VZZ26"/>
      <c r="WAA26"/>
      <c r="WAB26"/>
      <c r="WAC26"/>
      <c r="WAD26"/>
      <c r="WAE26"/>
      <c r="WAF26"/>
      <c r="WAG26"/>
      <c r="WAH26"/>
      <c r="WAI26"/>
      <c r="WAJ26"/>
      <c r="WAK26"/>
      <c r="WAL26"/>
      <c r="WAM26"/>
      <c r="WAN26"/>
      <c r="WAO26"/>
      <c r="WAP26"/>
      <c r="WAQ26"/>
      <c r="WAR26"/>
      <c r="WAS26"/>
      <c r="WAT26"/>
      <c r="WAU26"/>
      <c r="WAV26"/>
      <c r="WAW26"/>
      <c r="WAX26"/>
      <c r="WAY26"/>
      <c r="WAZ26"/>
      <c r="WBA26"/>
      <c r="WBB26"/>
      <c r="WBC26"/>
      <c r="WBD26"/>
      <c r="WBE26"/>
      <c r="WBF26"/>
      <c r="WBG26"/>
      <c r="WBH26"/>
      <c r="WBI26"/>
      <c r="WBJ26"/>
      <c r="WBK26"/>
      <c r="WBL26"/>
      <c r="WBM26"/>
      <c r="WBN26"/>
      <c r="WBO26"/>
      <c r="WBP26"/>
      <c r="WBQ26"/>
      <c r="WBR26"/>
      <c r="WBS26"/>
      <c r="WBT26"/>
      <c r="WBU26"/>
      <c r="WBV26"/>
      <c r="WBW26"/>
      <c r="WBX26"/>
      <c r="WBY26"/>
      <c r="WBZ26"/>
      <c r="WCA26"/>
      <c r="WCB26"/>
      <c r="WCC26"/>
      <c r="WCD26"/>
      <c r="WCE26"/>
      <c r="WCF26"/>
      <c r="WCG26"/>
      <c r="WCH26"/>
      <c r="WCI26"/>
      <c r="WCJ26"/>
      <c r="WCK26"/>
      <c r="WCL26"/>
      <c r="WCM26"/>
      <c r="WCN26"/>
      <c r="WCO26"/>
      <c r="WCP26"/>
      <c r="WCQ26"/>
      <c r="WCR26"/>
      <c r="WCS26"/>
      <c r="WCT26"/>
      <c r="WCU26"/>
      <c r="WCV26"/>
      <c r="WCW26"/>
      <c r="WCX26"/>
      <c r="WCY26"/>
      <c r="WCZ26"/>
      <c r="WDA26"/>
      <c r="WDB26"/>
      <c r="WDC26"/>
      <c r="WDD26"/>
      <c r="WDE26"/>
      <c r="WDF26"/>
      <c r="WDG26"/>
      <c r="WDH26"/>
      <c r="WDI26"/>
      <c r="WDJ26"/>
      <c r="WDK26"/>
      <c r="WDL26"/>
      <c r="WDM26"/>
      <c r="WDN26"/>
      <c r="WDO26"/>
      <c r="WDP26"/>
      <c r="WDQ26"/>
      <c r="WDR26"/>
      <c r="WDS26"/>
      <c r="WDT26"/>
      <c r="WDU26"/>
      <c r="WDV26"/>
      <c r="WDW26"/>
      <c r="WDX26"/>
      <c r="WDY26"/>
      <c r="WDZ26"/>
      <c r="WEA26"/>
      <c r="WEB26"/>
      <c r="WEC26"/>
      <c r="WED26"/>
      <c r="WEE26"/>
      <c r="WEF26"/>
      <c r="WEG26"/>
      <c r="WEH26"/>
      <c r="WEI26"/>
      <c r="WEJ26"/>
      <c r="WEK26"/>
      <c r="WEL26"/>
      <c r="WEM26"/>
      <c r="WEN26"/>
      <c r="WEO26"/>
      <c r="WEP26"/>
      <c r="WEQ26"/>
      <c r="WER26"/>
      <c r="WES26"/>
      <c r="WET26"/>
      <c r="WEU26"/>
      <c r="WEV26"/>
      <c r="WEW26"/>
      <c r="WEX26"/>
      <c r="WEY26"/>
      <c r="WEZ26"/>
      <c r="WFA26"/>
      <c r="WFB26"/>
      <c r="WFC26"/>
      <c r="WFD26"/>
      <c r="WFE26"/>
      <c r="WFF26"/>
      <c r="WFG26"/>
      <c r="WFH26"/>
      <c r="WFI26"/>
      <c r="WFJ26"/>
      <c r="WFK26"/>
      <c r="WFL26"/>
      <c r="WFM26"/>
      <c r="WFN26"/>
      <c r="WFO26"/>
      <c r="WFP26"/>
      <c r="WFQ26"/>
      <c r="WFR26"/>
      <c r="WFS26"/>
      <c r="WFT26"/>
      <c r="WFU26"/>
      <c r="WFV26"/>
      <c r="WFW26"/>
      <c r="WFX26"/>
      <c r="WFY26"/>
      <c r="WFZ26"/>
      <c r="WGA26"/>
      <c r="WGB26"/>
      <c r="WGC26"/>
      <c r="WGD26"/>
      <c r="WGE26"/>
      <c r="WGF26"/>
      <c r="WGG26"/>
      <c r="WGH26"/>
      <c r="WGI26"/>
      <c r="WGJ26"/>
      <c r="WGK26"/>
      <c r="WGL26"/>
      <c r="WGM26"/>
      <c r="WGN26"/>
      <c r="WGO26"/>
      <c r="WGP26"/>
      <c r="WGQ26"/>
      <c r="WGR26"/>
      <c r="WGS26"/>
      <c r="WGT26"/>
      <c r="WGU26"/>
      <c r="WGV26"/>
      <c r="WGW26"/>
      <c r="WGX26"/>
      <c r="WGY26"/>
      <c r="WGZ26"/>
      <c r="WHA26"/>
      <c r="WHB26"/>
      <c r="WHC26"/>
      <c r="WHD26"/>
      <c r="WHE26"/>
      <c r="WHF26"/>
      <c r="WHG26"/>
      <c r="WHH26"/>
      <c r="WHI26"/>
      <c r="WHJ26"/>
      <c r="WHK26"/>
      <c r="WHL26"/>
      <c r="WHM26"/>
      <c r="WHN26"/>
      <c r="WHO26"/>
      <c r="WHP26"/>
      <c r="WHQ26"/>
      <c r="WHR26"/>
      <c r="WHS26"/>
      <c r="WHT26"/>
      <c r="WHU26"/>
      <c r="WHV26"/>
      <c r="WHW26"/>
      <c r="WHX26"/>
      <c r="WHY26"/>
      <c r="WHZ26"/>
      <c r="WIA26"/>
      <c r="WIB26"/>
      <c r="WIC26"/>
      <c r="WID26"/>
      <c r="WIE26"/>
      <c r="WIF26"/>
      <c r="WIG26"/>
      <c r="WIH26"/>
      <c r="WII26"/>
      <c r="WIJ26"/>
      <c r="WIK26"/>
      <c r="WIL26"/>
      <c r="WIM26"/>
      <c r="WIN26"/>
      <c r="WIO26"/>
      <c r="WIP26"/>
      <c r="WIQ26"/>
      <c r="WIR26"/>
      <c r="WIS26"/>
      <c r="WIT26"/>
      <c r="WIU26"/>
      <c r="WIV26"/>
      <c r="WIW26"/>
      <c r="WIX26"/>
      <c r="WIY26"/>
      <c r="WIZ26"/>
      <c r="WJA26"/>
      <c r="WJB26"/>
      <c r="WJC26"/>
      <c r="WJD26"/>
      <c r="WJE26"/>
      <c r="WJF26"/>
      <c r="WJG26"/>
      <c r="WJH26"/>
      <c r="WJI26"/>
      <c r="WJJ26"/>
      <c r="WJK26"/>
      <c r="WJL26"/>
      <c r="WJM26"/>
      <c r="WJN26"/>
      <c r="WJO26"/>
      <c r="WJP26"/>
      <c r="WJQ26"/>
      <c r="WJR26"/>
      <c r="WJS26"/>
      <c r="WJT26"/>
      <c r="WJU26"/>
      <c r="WJV26"/>
      <c r="WJW26"/>
      <c r="WJX26"/>
      <c r="WJY26"/>
      <c r="WJZ26"/>
      <c r="WKA26"/>
      <c r="WKB26"/>
      <c r="WKC26"/>
      <c r="WKD26"/>
      <c r="WKE26"/>
      <c r="WKF26"/>
      <c r="WKG26"/>
      <c r="WKH26"/>
      <c r="WKI26"/>
      <c r="WKJ26"/>
      <c r="WKK26"/>
      <c r="WKL26"/>
      <c r="WKM26"/>
      <c r="WKN26"/>
      <c r="WKO26"/>
      <c r="WKP26"/>
      <c r="WKQ26"/>
      <c r="WKR26"/>
      <c r="WKS26"/>
      <c r="WKT26"/>
      <c r="WKU26"/>
      <c r="WKV26"/>
      <c r="WKW26"/>
      <c r="WKX26"/>
      <c r="WKY26"/>
      <c r="WKZ26"/>
      <c r="WLA26"/>
      <c r="WLB26"/>
      <c r="WLC26"/>
      <c r="WLD26"/>
      <c r="WLE26"/>
      <c r="WLF26"/>
      <c r="WLG26"/>
      <c r="WLH26"/>
      <c r="WLI26"/>
      <c r="WLJ26"/>
      <c r="WLK26"/>
      <c r="WLL26"/>
      <c r="WLM26"/>
      <c r="WLN26"/>
      <c r="WLO26"/>
      <c r="WLP26"/>
      <c r="WLQ26"/>
      <c r="WLR26"/>
      <c r="WLS26"/>
      <c r="WLT26"/>
      <c r="WLU26"/>
      <c r="WLV26"/>
      <c r="WLW26"/>
      <c r="WLX26"/>
      <c r="WLY26"/>
      <c r="WLZ26"/>
      <c r="WMA26"/>
      <c r="WMB26"/>
      <c r="WMC26"/>
      <c r="WMD26"/>
      <c r="WME26"/>
      <c r="WMF26"/>
      <c r="WMG26"/>
      <c r="WMH26"/>
      <c r="WMI26"/>
      <c r="WMJ26"/>
      <c r="WMK26"/>
      <c r="WML26"/>
      <c r="WMM26"/>
      <c r="WMN26"/>
      <c r="WMO26"/>
      <c r="WMP26"/>
      <c r="WMQ26"/>
      <c r="WMR26"/>
      <c r="WMS26"/>
      <c r="WMT26"/>
      <c r="WMU26"/>
      <c r="WMV26"/>
      <c r="WMW26"/>
      <c r="WMX26"/>
      <c r="WMY26"/>
      <c r="WMZ26"/>
      <c r="WNA26"/>
      <c r="WNB26"/>
      <c r="WNC26"/>
      <c r="WND26"/>
      <c r="WNE26"/>
      <c r="WNF26"/>
      <c r="WNG26"/>
      <c r="WNH26"/>
      <c r="WNI26"/>
      <c r="WNJ26"/>
      <c r="WNK26"/>
      <c r="WNL26"/>
      <c r="WNM26"/>
      <c r="WNN26"/>
      <c r="WNO26"/>
      <c r="WNP26"/>
      <c r="WNQ26"/>
      <c r="WNR26"/>
      <c r="WNS26"/>
      <c r="WNT26"/>
      <c r="WNU26"/>
      <c r="WNV26"/>
      <c r="WNW26"/>
      <c r="WNX26"/>
      <c r="WNY26"/>
      <c r="WNZ26"/>
      <c r="WOA26"/>
      <c r="WOB26"/>
      <c r="WOC26"/>
      <c r="WOD26"/>
      <c r="WOE26"/>
      <c r="WOF26"/>
      <c r="WOG26"/>
      <c r="WOH26"/>
      <c r="WOI26"/>
      <c r="WOJ26"/>
      <c r="WOK26"/>
      <c r="WOL26"/>
      <c r="WOM26"/>
      <c r="WON26"/>
      <c r="WOO26"/>
      <c r="WOP26"/>
      <c r="WOQ26"/>
      <c r="WOR26"/>
      <c r="WOS26"/>
      <c r="WOT26"/>
      <c r="WOU26"/>
      <c r="WOV26"/>
      <c r="WOW26"/>
      <c r="WOX26"/>
      <c r="WOY26"/>
      <c r="WOZ26"/>
      <c r="WPA26"/>
      <c r="WPB26"/>
      <c r="WPC26"/>
      <c r="WPD26"/>
      <c r="WPE26"/>
      <c r="WPF26"/>
      <c r="WPG26"/>
      <c r="WPH26"/>
      <c r="WPI26"/>
      <c r="WPJ26"/>
      <c r="WPK26"/>
      <c r="WPL26"/>
      <c r="WPM26"/>
      <c r="WPN26"/>
      <c r="WPO26"/>
      <c r="WPP26"/>
      <c r="WPQ26"/>
      <c r="WPR26"/>
      <c r="WPS26"/>
      <c r="WPT26"/>
      <c r="WPU26"/>
      <c r="WPV26"/>
      <c r="WPW26"/>
      <c r="WPX26"/>
      <c r="WPY26"/>
      <c r="WPZ26"/>
      <c r="WQA26"/>
      <c r="WQB26"/>
      <c r="WQC26"/>
      <c r="WQD26"/>
      <c r="WQE26"/>
      <c r="WQF26"/>
      <c r="WQG26"/>
      <c r="WQH26"/>
      <c r="WQI26"/>
      <c r="WQJ26"/>
      <c r="WQK26"/>
      <c r="WQL26"/>
      <c r="WQM26"/>
      <c r="WQN26"/>
      <c r="WQO26"/>
      <c r="WQP26"/>
      <c r="WQQ26"/>
      <c r="WQR26"/>
      <c r="WQS26"/>
      <c r="WQT26"/>
      <c r="WQU26"/>
      <c r="WQV26"/>
      <c r="WQW26"/>
      <c r="WQX26"/>
      <c r="WQY26"/>
      <c r="WQZ26"/>
      <c r="WRA26"/>
      <c r="WRB26"/>
      <c r="WRC26"/>
      <c r="WRD26"/>
      <c r="WRE26"/>
      <c r="WRF26"/>
      <c r="WRG26"/>
      <c r="WRH26"/>
      <c r="WRI26"/>
      <c r="WRJ26"/>
      <c r="WRK26"/>
      <c r="WRL26"/>
      <c r="WRM26"/>
      <c r="WRN26"/>
      <c r="WRO26"/>
      <c r="WRP26"/>
      <c r="WRQ26"/>
      <c r="WRR26"/>
      <c r="WRS26"/>
      <c r="WRT26"/>
      <c r="WRU26"/>
      <c r="WRV26"/>
      <c r="WRW26"/>
      <c r="WRX26"/>
      <c r="WRY26"/>
      <c r="WRZ26"/>
      <c r="WSA26"/>
      <c r="WSB26"/>
      <c r="WSC26"/>
      <c r="WSD26"/>
      <c r="WSE26"/>
      <c r="WSF26"/>
      <c r="WSG26"/>
      <c r="WSH26"/>
      <c r="WSI26"/>
      <c r="WSJ26"/>
      <c r="WSK26"/>
      <c r="WSL26"/>
      <c r="WSM26"/>
      <c r="WSN26"/>
      <c r="WSO26"/>
      <c r="WSP26"/>
      <c r="WSQ26"/>
      <c r="WSR26"/>
      <c r="WSS26"/>
      <c r="WST26"/>
      <c r="WSU26"/>
      <c r="WSV26"/>
      <c r="WSW26"/>
      <c r="WSX26"/>
      <c r="WSY26"/>
      <c r="WSZ26"/>
      <c r="WTA26"/>
      <c r="WTB26"/>
      <c r="WTC26"/>
      <c r="WTD26"/>
      <c r="WTE26"/>
      <c r="WTF26"/>
      <c r="WTG26"/>
      <c r="WTH26"/>
      <c r="WTI26"/>
      <c r="WTJ26"/>
      <c r="WTK26"/>
      <c r="WTL26"/>
      <c r="WTM26"/>
      <c r="WTN26"/>
      <c r="WTO26"/>
      <c r="WTP26"/>
      <c r="WTQ26"/>
      <c r="WTR26"/>
      <c r="WTS26"/>
      <c r="WTT26"/>
      <c r="WTU26"/>
      <c r="WTV26"/>
      <c r="WTW26"/>
      <c r="WTX26"/>
      <c r="WTY26"/>
      <c r="WTZ26"/>
      <c r="WUA26"/>
      <c r="WUB26"/>
      <c r="WUC26"/>
      <c r="WUD26"/>
      <c r="WUE26"/>
      <c r="WUF26"/>
      <c r="WUG26"/>
      <c r="WUH26"/>
      <c r="WUI26"/>
      <c r="WUJ26"/>
      <c r="WUK26"/>
      <c r="WUL26"/>
      <c r="WUM26"/>
      <c r="WUN26"/>
      <c r="WUO26"/>
      <c r="WUP26"/>
      <c r="WUQ26"/>
      <c r="WUR26"/>
      <c r="WUS26"/>
      <c r="WUT26"/>
      <c r="WUU26"/>
      <c r="WUV26"/>
      <c r="WUW26"/>
      <c r="WUX26"/>
      <c r="WUY26"/>
      <c r="WUZ26"/>
      <c r="WVA26"/>
      <c r="WVB26"/>
      <c r="WVC26"/>
      <c r="WVD26"/>
      <c r="WVE26"/>
      <c r="WVF26"/>
      <c r="WVG26"/>
      <c r="WVH26"/>
      <c r="WVI26"/>
      <c r="WVJ26"/>
      <c r="WVK26"/>
      <c r="WVL26"/>
      <c r="WVM26"/>
      <c r="WVN26"/>
      <c r="WVO26"/>
      <c r="WVP26"/>
      <c r="WVQ26"/>
      <c r="WVR26"/>
      <c r="WVS26"/>
      <c r="WVT26"/>
      <c r="WVU26"/>
      <c r="WVV26"/>
      <c r="WVW26"/>
      <c r="WVX26"/>
      <c r="WVY26"/>
      <c r="WVZ26"/>
      <c r="WWA26"/>
      <c r="WWB26"/>
      <c r="WWC26"/>
      <c r="WWD26"/>
      <c r="WWE26"/>
      <c r="WWF26"/>
      <c r="WWG26"/>
      <c r="WWH26"/>
      <c r="WWI26"/>
      <c r="WWJ26"/>
      <c r="WWK26"/>
      <c r="WWL26"/>
      <c r="WWM26"/>
      <c r="WWN26"/>
      <c r="WWO26"/>
      <c r="WWP26"/>
      <c r="WWQ26"/>
      <c r="WWR26"/>
      <c r="WWS26"/>
      <c r="WWT26"/>
      <c r="WWU26"/>
      <c r="WWV26"/>
      <c r="WWW26"/>
      <c r="WWX26"/>
      <c r="WWY26"/>
      <c r="WWZ26"/>
      <c r="WXA26"/>
      <c r="WXB26"/>
      <c r="WXC26"/>
      <c r="WXD26"/>
      <c r="WXE26"/>
      <c r="WXF26"/>
      <c r="WXG26"/>
      <c r="WXH26"/>
      <c r="WXI26"/>
      <c r="WXJ26"/>
      <c r="WXK26"/>
      <c r="WXL26"/>
      <c r="WXM26"/>
      <c r="WXN26"/>
      <c r="WXO26"/>
      <c r="WXP26"/>
      <c r="WXQ26"/>
      <c r="WXR26"/>
      <c r="WXS26"/>
      <c r="WXT26"/>
      <c r="WXU26"/>
      <c r="WXV26"/>
      <c r="WXW26"/>
      <c r="WXX26"/>
      <c r="WXY26"/>
      <c r="WXZ26"/>
      <c r="WYA26"/>
      <c r="WYB26"/>
      <c r="WYC26"/>
      <c r="WYD26"/>
      <c r="WYE26"/>
      <c r="WYF26"/>
      <c r="WYG26"/>
      <c r="WYH26"/>
      <c r="WYI26"/>
      <c r="WYJ26"/>
      <c r="WYK26"/>
      <c r="WYL26"/>
      <c r="WYM26"/>
      <c r="WYN26"/>
      <c r="WYO26"/>
      <c r="WYP26"/>
      <c r="WYQ26"/>
      <c r="WYR26"/>
      <c r="WYS26"/>
      <c r="WYT26"/>
      <c r="WYU26"/>
      <c r="WYV26"/>
      <c r="WYW26"/>
      <c r="WYX26"/>
      <c r="WYY26"/>
      <c r="WYZ26"/>
      <c r="WZA26"/>
      <c r="WZB26"/>
      <c r="WZC26"/>
      <c r="WZD26"/>
      <c r="WZE26"/>
      <c r="WZF26"/>
      <c r="WZG26"/>
      <c r="WZH26"/>
      <c r="WZI26"/>
      <c r="WZJ26"/>
      <c r="WZK26"/>
      <c r="WZL26"/>
      <c r="WZM26"/>
      <c r="WZN26"/>
      <c r="WZO26"/>
      <c r="WZP26"/>
      <c r="WZQ26"/>
      <c r="WZR26"/>
      <c r="WZS26"/>
      <c r="WZT26"/>
      <c r="WZU26"/>
      <c r="WZV26"/>
      <c r="WZW26"/>
      <c r="WZX26"/>
      <c r="WZY26"/>
      <c r="WZZ26"/>
      <c r="XAA26"/>
      <c r="XAB26"/>
      <c r="XAC26"/>
      <c r="XAD26"/>
      <c r="XAE26"/>
      <c r="XAF26"/>
      <c r="XAG26"/>
      <c r="XAH26"/>
      <c r="XAI26"/>
      <c r="XAJ26"/>
      <c r="XAK26"/>
      <c r="XAL26"/>
      <c r="XAM26"/>
      <c r="XAN26"/>
      <c r="XAO26"/>
      <c r="XAP26"/>
      <c r="XAQ26"/>
      <c r="XAR26"/>
      <c r="XAS26"/>
      <c r="XAT26"/>
      <c r="XAU26"/>
      <c r="XAV26"/>
      <c r="XAW26"/>
      <c r="XAX26"/>
      <c r="XAY26"/>
      <c r="XAZ26"/>
      <c r="XBA26"/>
      <c r="XBB26"/>
      <c r="XBC26"/>
      <c r="XBD26"/>
      <c r="XBE26"/>
      <c r="XBF26"/>
      <c r="XBG26"/>
      <c r="XBH26"/>
      <c r="XBI26"/>
      <c r="XBJ26"/>
      <c r="XBK26"/>
      <c r="XBL26"/>
      <c r="XBM26"/>
      <c r="XBN26"/>
      <c r="XBO26"/>
      <c r="XBP26"/>
      <c r="XBQ26"/>
      <c r="XBR26"/>
      <c r="XBS26"/>
      <c r="XBT26"/>
      <c r="XBU26"/>
      <c r="XBV26"/>
      <c r="XBW26"/>
      <c r="XBX26"/>
      <c r="XBY26"/>
      <c r="XBZ26"/>
      <c r="XCA26"/>
      <c r="XCB26"/>
      <c r="XCC26"/>
      <c r="XCD26"/>
      <c r="XCE26"/>
      <c r="XCF26"/>
      <c r="XCG26"/>
      <c r="XCH26"/>
      <c r="XCI26"/>
      <c r="XCJ26"/>
      <c r="XCK26"/>
      <c r="XCL26"/>
      <c r="XCM26"/>
      <c r="XCN26"/>
      <c r="XCO26"/>
      <c r="XCP26"/>
      <c r="XCQ26"/>
      <c r="XCR26"/>
      <c r="XCS26"/>
      <c r="XCT26"/>
      <c r="XCU26"/>
      <c r="XCV26"/>
      <c r="XCW26"/>
      <c r="XCX26"/>
      <c r="XCY26"/>
      <c r="XCZ26"/>
      <c r="XDA26"/>
      <c r="XDB26"/>
      <c r="XDC26"/>
      <c r="XDD26"/>
      <c r="XDE26"/>
      <c r="XDF26"/>
      <c r="XDG26"/>
      <c r="XDH26"/>
      <c r="XDI26"/>
      <c r="XDJ26"/>
      <c r="XDK26"/>
      <c r="XDL26"/>
      <c r="XDM26"/>
      <c r="XDN26"/>
      <c r="XDO26"/>
      <c r="XDP26"/>
      <c r="XDQ26"/>
      <c r="XDR26"/>
      <c r="XDS26"/>
      <c r="XDT26"/>
      <c r="XDU26"/>
      <c r="XDV26"/>
      <c r="XDW26"/>
      <c r="XDX26"/>
      <c r="XDY26"/>
      <c r="XDZ26"/>
      <c r="XEA26"/>
      <c r="XEB26"/>
      <c r="XEC26"/>
      <c r="XED26"/>
      <c r="XEE26"/>
      <c r="XEF26"/>
      <c r="XEG26"/>
      <c r="XEH26"/>
      <c r="XEI26"/>
      <c r="XEJ26"/>
      <c r="XEK26"/>
      <c r="XEL26"/>
      <c r="XEM26"/>
      <c r="XEN26"/>
      <c r="XEO26"/>
      <c r="XEP26"/>
      <c r="XEQ26"/>
      <c r="XER26"/>
      <c r="XES26"/>
      <c r="XET26"/>
      <c r="XEU26"/>
      <c r="XEV26"/>
      <c r="XEW26"/>
      <c r="XEX26"/>
      <c r="XEY26"/>
      <c r="XEZ26"/>
    </row>
    <row r="27" spans="2:16380" s="169" customFormat="1">
      <c r="B27" s="183"/>
      <c r="C27" s="183"/>
      <c r="D27" s="198" t="s">
        <v>212</v>
      </c>
      <c r="E27" s="312" t="str">
        <f>'I&amp;O'!D85</f>
        <v>yes</v>
      </c>
      <c r="F27" s="115"/>
      <c r="G27"/>
      <c r="J27" s="191"/>
      <c r="Q27" s="195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8"/>
    </row>
    <row r="28" spans="2:16380" s="169" customFormat="1">
      <c r="B28" s="183"/>
      <c r="C28" s="183"/>
      <c r="D28" s="198" t="s">
        <v>213</v>
      </c>
      <c r="E28" s="312">
        <f>'I&amp;O'!D86</f>
        <v>0</v>
      </c>
      <c r="F28" s="115"/>
      <c r="G28"/>
      <c r="J28" s="191"/>
      <c r="Q28" s="195"/>
      <c r="R28" s="187"/>
      <c r="S28" s="187"/>
      <c r="T28" s="187"/>
      <c r="U28" s="187"/>
      <c r="V28" s="187"/>
      <c r="W28" s="187"/>
      <c r="X28" s="187"/>
      <c r="Y28" s="187"/>
      <c r="Z28" s="187"/>
      <c r="AA28" s="187"/>
      <c r="AB28" s="187"/>
      <c r="AC28" s="187"/>
      <c r="AD28" s="187"/>
      <c r="AE28" s="188"/>
    </row>
    <row r="29" spans="2:16380" s="169" customFormat="1">
      <c r="B29" s="183"/>
      <c r="C29" s="183"/>
      <c r="D29" s="198"/>
      <c r="E29" s="312">
        <f>'I&amp;O'!D87</f>
        <v>0</v>
      </c>
      <c r="F29" s="115"/>
      <c r="G29"/>
      <c r="J29" s="191"/>
      <c r="Q29" s="195"/>
      <c r="R29" s="187"/>
      <c r="S29" s="187"/>
      <c r="T29" s="187"/>
      <c r="U29" s="187"/>
      <c r="V29" s="187"/>
      <c r="W29" s="187"/>
      <c r="X29" s="187"/>
      <c r="Y29" s="187"/>
      <c r="Z29" s="187"/>
      <c r="AA29" s="187"/>
      <c r="AB29" s="187"/>
      <c r="AC29" s="187"/>
      <c r="AD29" s="187"/>
      <c r="AE29" s="188"/>
    </row>
    <row r="30" spans="2:16380" s="169" customFormat="1" ht="26.25">
      <c r="B30" s="183"/>
      <c r="C30" s="183"/>
      <c r="D30" s="120" t="s">
        <v>215</v>
      </c>
      <c r="E30"/>
      <c r="H30" t="s">
        <v>317</v>
      </c>
      <c r="J30" s="191"/>
      <c r="Q30" s="195"/>
      <c r="R30" s="187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87"/>
      <c r="AD30" s="187"/>
      <c r="AE30" s="188"/>
    </row>
    <row r="31" spans="2:16380" s="169" customFormat="1">
      <c r="B31" s="183"/>
      <c r="C31" s="183"/>
      <c r="D31" s="115" t="s">
        <v>216</v>
      </c>
      <c r="E31" s="316" t="str">
        <f>'I&amp;O'!D90</f>
        <v>yes</v>
      </c>
      <c r="F31" s="118"/>
      <c r="G31" s="118"/>
      <c r="H31" s="196">
        <v>1</v>
      </c>
      <c r="J31" s="191"/>
      <c r="Q31" s="195"/>
      <c r="R31" s="187"/>
      <c r="S31" s="187"/>
      <c r="T31" s="187"/>
      <c r="U31" s="187"/>
      <c r="V31" s="187"/>
      <c r="W31" s="187"/>
      <c r="X31" s="187"/>
      <c r="Y31" s="187"/>
      <c r="Z31" s="187"/>
      <c r="AA31" s="187"/>
      <c r="AB31" s="187"/>
      <c r="AC31" s="187"/>
      <c r="AD31" s="187"/>
      <c r="AE31" s="188"/>
    </row>
    <row r="32" spans="2:16380" s="169" customFormat="1">
      <c r="B32" s="183"/>
      <c r="C32" s="183"/>
      <c r="D32" s="115" t="s">
        <v>217</v>
      </c>
      <c r="E32" s="316">
        <f>'I&amp;O'!D91</f>
        <v>0</v>
      </c>
      <c r="H32" s="196">
        <v>0</v>
      </c>
      <c r="J32" s="191"/>
      <c r="Q32" s="195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8"/>
    </row>
    <row r="33" spans="2:87" s="169" customFormat="1">
      <c r="B33" s="183"/>
      <c r="C33" s="183"/>
      <c r="D33" s="115" t="s">
        <v>218</v>
      </c>
      <c r="E33" s="316">
        <f>'I&amp;O'!D92</f>
        <v>0</v>
      </c>
      <c r="H33" s="196">
        <v>0.5</v>
      </c>
      <c r="J33" s="191"/>
      <c r="Q33" s="195"/>
      <c r="R33" s="187"/>
      <c r="S33" s="187"/>
      <c r="T33" s="187"/>
      <c r="U33" s="187"/>
      <c r="V33" s="187"/>
      <c r="W33" s="187"/>
      <c r="X33" s="187"/>
      <c r="Y33" s="187"/>
      <c r="Z33" s="187"/>
      <c r="AA33" s="187"/>
      <c r="AB33" s="187"/>
      <c r="AC33" s="187"/>
      <c r="AD33" s="187"/>
      <c r="AE33" s="188"/>
    </row>
    <row r="34" spans="2:87" s="169" customFormat="1">
      <c r="B34" s="183"/>
      <c r="C34" s="183"/>
      <c r="D34" s="124" t="s">
        <v>318</v>
      </c>
      <c r="E34" s="120">
        <f>IF($E$31="yes",$H$31,IF($E$32="yes",$H$32,H33))</f>
        <v>1</v>
      </c>
      <c r="G34"/>
      <c r="J34" s="191"/>
      <c r="Q34" s="195"/>
      <c r="R34" s="187"/>
      <c r="S34" s="187"/>
      <c r="T34" s="187"/>
      <c r="U34" s="187"/>
      <c r="V34" s="187"/>
      <c r="W34" s="187"/>
      <c r="X34" s="187"/>
      <c r="Y34" s="187"/>
      <c r="Z34" s="187"/>
      <c r="AA34" s="187"/>
      <c r="AB34" s="187"/>
      <c r="AC34" s="187"/>
      <c r="AD34" s="187"/>
      <c r="AE34" s="188"/>
    </row>
    <row r="35" spans="2:87" s="169" customFormat="1">
      <c r="B35" s="183"/>
      <c r="C35" s="183"/>
      <c r="D35" s="124" t="s">
        <v>319</v>
      </c>
      <c r="E35" s="199">
        <f>1-E34</f>
        <v>0</v>
      </c>
      <c r="F35" s="120"/>
      <c r="G35"/>
      <c r="J35" s="191"/>
      <c r="Q35" s="195"/>
      <c r="R35" s="187"/>
      <c r="S35" s="187"/>
      <c r="T35" s="187"/>
      <c r="U35" s="187"/>
      <c r="V35" s="187"/>
      <c r="W35" s="187"/>
      <c r="X35" s="187"/>
      <c r="Y35" s="187"/>
      <c r="Z35" s="187"/>
      <c r="AA35" s="187"/>
      <c r="AB35" s="187"/>
      <c r="AC35" s="187"/>
      <c r="AD35" s="187"/>
      <c r="AE35" s="188"/>
    </row>
    <row r="36" spans="2:87" s="169" customFormat="1">
      <c r="B36" s="183"/>
      <c r="C36" s="183"/>
      <c r="D36" s="120" t="s">
        <v>219</v>
      </c>
      <c r="E36"/>
      <c r="F36" s="115"/>
      <c r="G36"/>
      <c r="J36" s="191"/>
      <c r="Q36" s="195"/>
      <c r="R36" s="187"/>
      <c r="S36" s="187"/>
      <c r="T36" s="187"/>
      <c r="U36" s="187"/>
      <c r="V36" s="187"/>
      <c r="W36" s="187"/>
      <c r="X36" s="187"/>
      <c r="Y36" s="187"/>
      <c r="Z36" s="187"/>
      <c r="AA36" s="187"/>
      <c r="AB36" s="187"/>
      <c r="AC36" s="187"/>
      <c r="AD36" s="187"/>
      <c r="AE36" s="188"/>
    </row>
    <row r="37" spans="2:87" s="169" customFormat="1">
      <c r="B37" s="183"/>
      <c r="C37" s="183"/>
      <c r="D37" s="200" t="s">
        <v>221</v>
      </c>
      <c r="E37" s="317">
        <f>'I&amp;O'!D96</f>
        <v>0</v>
      </c>
      <c r="F37"/>
      <c r="G37"/>
      <c r="J37" s="191"/>
      <c r="Q37" s="195"/>
      <c r="R37" s="187"/>
      <c r="S37" s="187"/>
      <c r="T37" s="187"/>
      <c r="U37" s="187"/>
      <c r="V37" s="187"/>
      <c r="W37" s="187"/>
      <c r="X37" s="187"/>
      <c r="Y37" s="187"/>
      <c r="Z37" s="187"/>
      <c r="AA37" s="187"/>
      <c r="AB37" s="187"/>
      <c r="AC37" s="187"/>
      <c r="AD37" s="187"/>
      <c r="AE37" s="188"/>
    </row>
    <row r="38" spans="2:87" s="169" customFormat="1">
      <c r="B38" s="183"/>
      <c r="C38" s="183"/>
      <c r="D38" s="3" t="s">
        <v>223</v>
      </c>
      <c r="E38" s="317">
        <f>'I&amp;O'!D97</f>
        <v>0</v>
      </c>
      <c r="F38" s="115"/>
      <c r="G38"/>
      <c r="J38" s="191"/>
      <c r="Q38" s="195"/>
      <c r="R38" s="187"/>
      <c r="S38" s="187"/>
      <c r="T38" s="187"/>
      <c r="U38" s="187"/>
      <c r="V38" s="187"/>
      <c r="W38" s="187"/>
      <c r="X38" s="187"/>
      <c r="Y38" s="187"/>
      <c r="Z38" s="187"/>
      <c r="AA38" s="187"/>
      <c r="AB38" s="187"/>
      <c r="AC38" s="187"/>
      <c r="AD38" s="187"/>
      <c r="AE38" s="188"/>
    </row>
    <row r="39" spans="2:87" s="169" customFormat="1">
      <c r="B39" s="183"/>
      <c r="C39" s="183"/>
      <c r="D39" s="3" t="s">
        <v>222</v>
      </c>
      <c r="E39" s="317" t="str">
        <f>'I&amp;O'!D98</f>
        <v>yes</v>
      </c>
      <c r="F39" s="115"/>
      <c r="G39"/>
      <c r="J39" s="191"/>
      <c r="Q39" s="195"/>
      <c r="R39" s="187"/>
      <c r="S39" s="187"/>
      <c r="T39" s="187"/>
      <c r="U39" s="187"/>
      <c r="V39" s="187"/>
      <c r="W39" s="187"/>
      <c r="X39" s="187"/>
      <c r="Y39" s="187"/>
      <c r="Z39" s="187"/>
      <c r="AA39" s="187"/>
      <c r="AB39" s="187"/>
      <c r="AC39" s="187"/>
      <c r="AD39" s="187"/>
      <c r="AE39" s="188"/>
    </row>
    <row r="40" spans="2:87" s="169" customFormat="1">
      <c r="B40" s="183"/>
      <c r="C40" s="183"/>
      <c r="D40" s="3" t="s">
        <v>320</v>
      </c>
      <c r="E40" s="317">
        <f>'I&amp;O'!D99</f>
        <v>0</v>
      </c>
      <c r="F40" s="115"/>
      <c r="G40"/>
      <c r="J40" s="191"/>
      <c r="Q40" s="195"/>
      <c r="R40" s="187"/>
      <c r="S40" s="187"/>
      <c r="T40" s="187"/>
      <c r="U40" s="187"/>
      <c r="V40" s="187"/>
      <c r="W40" s="187"/>
      <c r="X40" s="187"/>
      <c r="Y40" s="187"/>
      <c r="Z40" s="187"/>
      <c r="AA40" s="187"/>
      <c r="AB40" s="187"/>
      <c r="AC40" s="187"/>
      <c r="AD40" s="187"/>
      <c r="AE40" s="188"/>
    </row>
    <row r="41" spans="2:87" s="169" customFormat="1">
      <c r="B41" s="183"/>
      <c r="C41" s="183"/>
      <c r="D41" s="3" t="s">
        <v>321</v>
      </c>
      <c r="E41" s="317">
        <f>'I&amp;O'!D100</f>
        <v>0</v>
      </c>
      <c r="F41" s="115"/>
      <c r="G41"/>
      <c r="J41" s="191"/>
      <c r="Q41" s="195"/>
      <c r="R41" s="187"/>
      <c r="S41" s="187"/>
      <c r="T41" s="187"/>
      <c r="U41" s="187"/>
      <c r="V41" s="187"/>
      <c r="W41" s="187"/>
      <c r="X41" s="187"/>
      <c r="Y41" s="187"/>
      <c r="Z41" s="187"/>
      <c r="AA41" s="187"/>
      <c r="AB41" s="187"/>
      <c r="AC41" s="187"/>
      <c r="AD41" s="187"/>
      <c r="AE41" s="188"/>
    </row>
    <row r="42" spans="2:87" s="131" customFormat="1">
      <c r="B42" s="160"/>
      <c r="C42" s="160"/>
      <c r="D42" s="160"/>
      <c r="E42" s="118" t="s">
        <v>322</v>
      </c>
      <c r="F42" s="118" t="s">
        <v>323</v>
      </c>
      <c r="G42" s="118" t="s">
        <v>324</v>
      </c>
      <c r="H42" s="118" t="s">
        <v>325</v>
      </c>
      <c r="I42" s="118" t="s">
        <v>326</v>
      </c>
      <c r="J42" s="201" t="s">
        <v>66</v>
      </c>
      <c r="K42" s="190" t="s">
        <v>67</v>
      </c>
      <c r="L42" s="118" t="s">
        <v>327</v>
      </c>
      <c r="M42" s="118" t="s">
        <v>72</v>
      </c>
      <c r="N42" s="118" t="s">
        <v>328</v>
      </c>
      <c r="O42" s="118" t="s">
        <v>329</v>
      </c>
      <c r="P42" s="118" t="s">
        <v>330</v>
      </c>
      <c r="Q42" s="190" t="s">
        <v>287</v>
      </c>
      <c r="R42" s="190" t="s">
        <v>68</v>
      </c>
      <c r="S42" s="190" t="s">
        <v>241</v>
      </c>
      <c r="T42" s="190" t="s">
        <v>288</v>
      </c>
      <c r="U42" s="193" t="s">
        <v>289</v>
      </c>
      <c r="V42" s="193" t="s">
        <v>290</v>
      </c>
      <c r="W42" s="193" t="s">
        <v>291</v>
      </c>
      <c r="X42" s="193" t="s">
        <v>292</v>
      </c>
      <c r="Y42" s="193" t="s">
        <v>293</v>
      </c>
      <c r="Z42" s="193" t="s">
        <v>69</v>
      </c>
      <c r="AA42" s="193" t="s">
        <v>294</v>
      </c>
      <c r="AB42" s="193" t="s">
        <v>295</v>
      </c>
      <c r="AC42" s="193" t="s">
        <v>296</v>
      </c>
      <c r="AD42" s="193" t="s">
        <v>297</v>
      </c>
      <c r="AE42" s="194" t="s">
        <v>298</v>
      </c>
      <c r="AF42" s="118" t="s">
        <v>299</v>
      </c>
      <c r="AG42" s="118" t="s">
        <v>300</v>
      </c>
      <c r="AH42" s="169"/>
      <c r="AI42" s="169"/>
      <c r="AJ42" s="169"/>
      <c r="AK42" s="169"/>
      <c r="AL42" s="169"/>
      <c r="AM42" s="169"/>
      <c r="AN42" s="169"/>
      <c r="AO42" s="169"/>
      <c r="AP42" s="169"/>
      <c r="AQ42" s="169"/>
      <c r="AR42" s="169"/>
      <c r="AS42" s="169"/>
      <c r="BR42" s="169"/>
      <c r="BS42" s="169"/>
      <c r="BT42" s="169"/>
      <c r="BU42" s="169"/>
      <c r="BV42" s="169"/>
      <c r="BW42" s="169"/>
      <c r="BX42" s="169"/>
      <c r="BY42" s="169"/>
      <c r="BZ42" s="169"/>
      <c r="CA42" s="169"/>
      <c r="CB42" s="169"/>
      <c r="CC42" s="169"/>
      <c r="CD42" s="169"/>
      <c r="CE42" s="169"/>
      <c r="CF42" s="169"/>
      <c r="CG42" s="169"/>
      <c r="CH42" s="169"/>
      <c r="CI42" s="169"/>
    </row>
    <row r="43" spans="2:87" s="131" customFormat="1">
      <c r="B43" s="178"/>
      <c r="C43" s="178">
        <f t="shared" ref="C43:C57" si="13">(E43+F43)*4+G43*9</f>
        <v>90.468000000000004</v>
      </c>
      <c r="D43" s="119" t="s">
        <v>331</v>
      </c>
      <c r="E43" s="202">
        <v>18.815999999999999</v>
      </c>
      <c r="F43" s="202">
        <v>2.1</v>
      </c>
      <c r="G43" s="202">
        <v>0.75600000000000001</v>
      </c>
      <c r="H43" s="202">
        <v>0.16800000000000001</v>
      </c>
      <c r="I43" s="202">
        <v>0</v>
      </c>
      <c r="J43" s="202">
        <v>0.252</v>
      </c>
      <c r="K43" s="202">
        <v>0.252</v>
      </c>
      <c r="L43" s="202">
        <v>1.75</v>
      </c>
      <c r="M43" s="202">
        <v>4.1160000000000005</v>
      </c>
      <c r="N43" s="202">
        <v>11.465999999999999</v>
      </c>
      <c r="O43" s="202">
        <v>253.26</v>
      </c>
      <c r="P43" s="202">
        <v>10</v>
      </c>
      <c r="Q43" s="202">
        <v>0.29399999999999998</v>
      </c>
      <c r="R43" s="202">
        <v>0</v>
      </c>
      <c r="S43" s="202">
        <v>0</v>
      </c>
      <c r="T43" s="202">
        <v>0</v>
      </c>
      <c r="U43" s="202">
        <v>4.2000000000000003E-2</v>
      </c>
      <c r="V43" s="202">
        <v>8.4000000000000005E-2</v>
      </c>
      <c r="W43" s="202">
        <v>0</v>
      </c>
      <c r="X43" s="202">
        <v>1.5</v>
      </c>
      <c r="Y43" s="202">
        <v>0.15</v>
      </c>
      <c r="Z43" s="202">
        <v>4</v>
      </c>
      <c r="AA43" s="202">
        <v>0</v>
      </c>
      <c r="AB43" s="202">
        <v>0.33600000000000002</v>
      </c>
      <c r="AC43" s="202">
        <v>35.28</v>
      </c>
      <c r="AD43" s="202">
        <v>35.28</v>
      </c>
      <c r="AE43" s="202">
        <v>0.504</v>
      </c>
      <c r="AF43" s="202">
        <v>8.4000000000000005E-2</v>
      </c>
      <c r="AG43" s="202">
        <v>8.0220000000000002</v>
      </c>
      <c r="AH43" s="169"/>
      <c r="AI43" s="169"/>
      <c r="AJ43" s="169"/>
      <c r="AK43" s="169"/>
      <c r="AL43" s="169"/>
      <c r="AM43" s="169"/>
      <c r="AN43" s="169"/>
      <c r="AO43" s="169"/>
      <c r="AP43" s="169"/>
      <c r="AQ43" s="169"/>
      <c r="AR43" s="169"/>
      <c r="AS43" s="169"/>
      <c r="BR43" s="169"/>
      <c r="BS43" s="169"/>
      <c r="BT43" s="169"/>
      <c r="BU43" s="169"/>
      <c r="BV43" s="169"/>
      <c r="BW43" s="169"/>
      <c r="BX43" s="169"/>
      <c r="BY43" s="169"/>
      <c r="BZ43" s="169"/>
      <c r="CA43" s="169"/>
      <c r="CB43" s="169"/>
      <c r="CC43" s="169"/>
      <c r="CD43" s="169"/>
      <c r="CE43" s="169"/>
      <c r="CF43" s="169"/>
      <c r="CG43" s="169"/>
      <c r="CH43" s="169"/>
      <c r="CI43" s="169"/>
    </row>
    <row r="44" spans="2:87" s="131" customFormat="1">
      <c r="B44" s="178"/>
      <c r="C44" s="178">
        <f t="shared" si="13"/>
        <v>105.33599999999998</v>
      </c>
      <c r="D44" s="119" t="s">
        <v>332</v>
      </c>
      <c r="E44" s="202">
        <v>23.939999999999998</v>
      </c>
      <c r="F44" s="202">
        <v>2.016</v>
      </c>
      <c r="G44" s="202">
        <v>0.16800000000000001</v>
      </c>
      <c r="H44" s="202">
        <v>4.2000000000000003E-2</v>
      </c>
      <c r="I44" s="202">
        <v>0</v>
      </c>
      <c r="J44" s="202">
        <v>4.2000000000000003E-2</v>
      </c>
      <c r="K44" s="202">
        <v>4.2000000000000003E-2</v>
      </c>
      <c r="L44" s="202">
        <v>0.2</v>
      </c>
      <c r="M44" s="202">
        <v>0</v>
      </c>
      <c r="N44" s="202">
        <v>7.7279999999999989</v>
      </c>
      <c r="O44" s="202">
        <v>35.28</v>
      </c>
      <c r="P44" s="202">
        <v>0.88200000000000001</v>
      </c>
      <c r="Q44" s="202">
        <v>0</v>
      </c>
      <c r="R44" s="202">
        <v>0</v>
      </c>
      <c r="S44" s="202">
        <v>0</v>
      </c>
      <c r="T44" s="202">
        <v>0</v>
      </c>
      <c r="U44" s="202">
        <v>0</v>
      </c>
      <c r="V44" s="202">
        <v>0.03</v>
      </c>
      <c r="W44" s="202">
        <v>0</v>
      </c>
      <c r="X44" s="202">
        <v>0.5</v>
      </c>
      <c r="Y44" s="202">
        <v>4.2000000000000003E-2</v>
      </c>
      <c r="Z44" s="202">
        <v>2</v>
      </c>
      <c r="AA44" s="202">
        <v>0</v>
      </c>
      <c r="AB44" s="202">
        <v>0.16800000000000001</v>
      </c>
      <c r="AC44" s="202">
        <v>6.72</v>
      </c>
      <c r="AD44" s="202">
        <v>22.259999999999998</v>
      </c>
      <c r="AE44" s="202">
        <v>0.33600000000000002</v>
      </c>
      <c r="AF44" s="202">
        <v>4.2000000000000003E-2</v>
      </c>
      <c r="AG44" s="202">
        <v>6</v>
      </c>
      <c r="AH44" s="169"/>
      <c r="AI44" s="169"/>
      <c r="AJ44" s="169"/>
      <c r="AK44" s="169"/>
      <c r="AL44" s="169"/>
      <c r="AM44" s="169"/>
      <c r="AN44" s="169"/>
      <c r="AO44" s="169"/>
      <c r="AP44" s="169"/>
      <c r="AQ44" s="169"/>
      <c r="AR44" s="169"/>
      <c r="AS44" s="169"/>
      <c r="BR44" s="169"/>
      <c r="BS44" s="169"/>
      <c r="BT44" s="169"/>
      <c r="BU44" s="169"/>
      <c r="BV44" s="169"/>
      <c r="BW44" s="169"/>
      <c r="BX44" s="169"/>
      <c r="BY44" s="169"/>
      <c r="BZ44" s="169"/>
      <c r="CA44" s="169"/>
      <c r="CB44" s="169"/>
      <c r="CC44" s="169"/>
      <c r="CD44" s="169"/>
      <c r="CE44" s="169"/>
      <c r="CF44" s="169"/>
      <c r="CG44" s="169"/>
      <c r="CH44" s="169"/>
      <c r="CI44" s="169"/>
    </row>
    <row r="45" spans="2:87" s="131" customFormat="1">
      <c r="B45" s="178"/>
      <c r="C45" s="178">
        <f t="shared" si="13"/>
        <v>98.28</v>
      </c>
      <c r="D45" s="203" t="s">
        <v>333</v>
      </c>
      <c r="E45" s="202">
        <v>22.344000000000001</v>
      </c>
      <c r="F45" s="202">
        <v>1.8480000000000001</v>
      </c>
      <c r="G45" s="202">
        <v>0.16800000000000001</v>
      </c>
      <c r="H45" s="202">
        <v>4.2000000000000003E-2</v>
      </c>
      <c r="I45" s="202">
        <v>0</v>
      </c>
      <c r="J45" s="202">
        <v>4.2000000000000003E-2</v>
      </c>
      <c r="K45" s="202">
        <v>4.2000000000000003E-2</v>
      </c>
      <c r="L45" s="202">
        <v>0.2</v>
      </c>
      <c r="M45" s="202">
        <v>0</v>
      </c>
      <c r="N45" s="202">
        <v>7.8120000000000003</v>
      </c>
      <c r="O45" s="202">
        <v>35.909999999999997</v>
      </c>
      <c r="P45" s="202">
        <v>2.3519999999999999</v>
      </c>
      <c r="Q45" s="202">
        <v>0</v>
      </c>
      <c r="R45" s="202">
        <v>0</v>
      </c>
      <c r="S45" s="202">
        <v>0</v>
      </c>
      <c r="T45" s="202">
        <v>0</v>
      </c>
      <c r="U45" s="202">
        <v>0</v>
      </c>
      <c r="V45" s="202">
        <v>0.03</v>
      </c>
      <c r="W45" s="202">
        <v>0</v>
      </c>
      <c r="X45" s="202">
        <v>0.5</v>
      </c>
      <c r="Y45" s="202">
        <v>4.2000000000000003E-2</v>
      </c>
      <c r="Z45" s="202">
        <v>1.554</v>
      </c>
      <c r="AA45" s="202">
        <v>0</v>
      </c>
      <c r="AB45" s="202">
        <v>0.16800000000000001</v>
      </c>
      <c r="AC45" s="202">
        <v>10.08</v>
      </c>
      <c r="AD45" s="202">
        <v>22.68</v>
      </c>
      <c r="AE45" s="202">
        <v>0.33600000000000002</v>
      </c>
      <c r="AF45" s="202">
        <v>4.2000000000000003E-2</v>
      </c>
      <c r="AG45" s="202">
        <v>5.88</v>
      </c>
      <c r="AH45" s="169"/>
      <c r="AI45" s="169"/>
      <c r="AJ45" s="169"/>
      <c r="AK45" s="169"/>
      <c r="AL45" s="169"/>
      <c r="AM45" s="169"/>
      <c r="AN45" s="169"/>
      <c r="AO45" s="169"/>
      <c r="AP45" s="169"/>
      <c r="AQ45" s="169"/>
      <c r="AR45" s="169"/>
      <c r="AS45" s="169"/>
      <c r="BR45" s="169"/>
      <c r="BS45" s="169"/>
      <c r="BT45" s="169"/>
      <c r="BU45" s="169"/>
      <c r="BV45" s="169"/>
      <c r="BW45" s="169"/>
      <c r="BX45" s="169"/>
      <c r="BY45" s="169"/>
      <c r="BZ45" s="169"/>
      <c r="CA45" s="169"/>
      <c r="CB45" s="169"/>
      <c r="CC45" s="169"/>
      <c r="CD45" s="169"/>
      <c r="CE45" s="169"/>
      <c r="CF45" s="169"/>
      <c r="CG45" s="169"/>
      <c r="CH45" s="169"/>
      <c r="CI45" s="169"/>
    </row>
    <row r="46" spans="2:87" s="131" customFormat="1">
      <c r="B46" s="178"/>
      <c r="C46" s="178">
        <f t="shared" si="13"/>
        <v>83.327999999999989</v>
      </c>
      <c r="D46" s="198" t="s">
        <v>320</v>
      </c>
      <c r="E46" s="202">
        <v>18.689999999999998</v>
      </c>
      <c r="F46" s="202">
        <v>1.764</v>
      </c>
      <c r="G46" s="202">
        <v>0.16800000000000001</v>
      </c>
      <c r="H46" s="202">
        <v>4.2000000000000003E-2</v>
      </c>
      <c r="I46" s="202">
        <v>0</v>
      </c>
      <c r="J46" s="202">
        <v>4.2000000000000003E-2</v>
      </c>
      <c r="K46" s="202">
        <v>0.05</v>
      </c>
      <c r="L46" s="202">
        <v>0.3</v>
      </c>
      <c r="M46" s="202">
        <v>0.84</v>
      </c>
      <c r="N46" s="202">
        <v>8.61</v>
      </c>
      <c r="O46" s="202">
        <v>41.16</v>
      </c>
      <c r="P46" s="202">
        <v>6.72</v>
      </c>
      <c r="Q46" s="202">
        <v>4.2000000000000003E-2</v>
      </c>
      <c r="R46" s="202">
        <v>0</v>
      </c>
      <c r="S46" s="202">
        <v>0</v>
      </c>
      <c r="T46" s="202">
        <v>0</v>
      </c>
      <c r="U46" s="202">
        <v>0</v>
      </c>
      <c r="V46" s="202">
        <v>0.03</v>
      </c>
      <c r="W46" s="202">
        <v>0</v>
      </c>
      <c r="X46" s="202">
        <v>0.5</v>
      </c>
      <c r="Y46" s="202">
        <v>4.2000000000000003E-2</v>
      </c>
      <c r="Z46" s="202">
        <v>1.974</v>
      </c>
      <c r="AA46" s="202">
        <v>0</v>
      </c>
      <c r="AB46" s="202">
        <v>0.126</v>
      </c>
      <c r="AC46" s="202">
        <v>7.9799999999999995</v>
      </c>
      <c r="AD46" s="202">
        <v>23.225999999999999</v>
      </c>
      <c r="AE46" s="202">
        <v>0.33600000000000002</v>
      </c>
      <c r="AF46" s="202">
        <v>4.2000000000000003E-2</v>
      </c>
      <c r="AG46" s="202">
        <v>5.04</v>
      </c>
      <c r="AH46" s="169"/>
      <c r="AI46" s="169"/>
      <c r="AJ46" s="169"/>
      <c r="AK46" s="169"/>
      <c r="AL46" s="169"/>
      <c r="AM46" s="169"/>
      <c r="AN46" s="169"/>
      <c r="AO46" s="169"/>
      <c r="AP46" s="169"/>
      <c r="AQ46" s="169"/>
      <c r="AR46" s="169"/>
      <c r="AS46" s="169"/>
      <c r="BR46" s="169"/>
      <c r="BS46" s="169"/>
      <c r="BT46" s="169"/>
      <c r="BU46" s="169"/>
      <c r="BV46" s="169"/>
      <c r="BW46" s="169"/>
      <c r="BX46" s="169"/>
      <c r="BY46" s="169"/>
      <c r="BZ46" s="169"/>
      <c r="CA46" s="169"/>
      <c r="CB46" s="169"/>
      <c r="CC46" s="169"/>
      <c r="CD46" s="169"/>
      <c r="CE46" s="169"/>
      <c r="CF46" s="169"/>
      <c r="CG46" s="169"/>
      <c r="CH46" s="169"/>
      <c r="CI46" s="169"/>
    </row>
    <row r="47" spans="2:87" s="131" customFormat="1">
      <c r="B47" s="178"/>
      <c r="C47" s="178">
        <f t="shared" si="13"/>
        <v>88.955999999999989</v>
      </c>
      <c r="D47" s="198" t="s">
        <v>334</v>
      </c>
      <c r="E47" s="202">
        <v>19.739999999999998</v>
      </c>
      <c r="F47" s="202">
        <v>1.9319999999999997</v>
      </c>
      <c r="G47" s="202">
        <v>0.252</v>
      </c>
      <c r="H47" s="202">
        <v>4.2000000000000003E-2</v>
      </c>
      <c r="I47" s="202">
        <v>0</v>
      </c>
      <c r="J47" s="202">
        <v>4.2000000000000003E-2</v>
      </c>
      <c r="K47" s="202">
        <v>0.05</v>
      </c>
      <c r="L47" s="202">
        <v>0.58799999999999997</v>
      </c>
      <c r="M47" s="202">
        <v>1.3440000000000001</v>
      </c>
      <c r="N47" s="202">
        <v>11.34</v>
      </c>
      <c r="O47" s="202">
        <v>49.14</v>
      </c>
      <c r="P47" s="202">
        <v>12.6</v>
      </c>
      <c r="Q47" s="202">
        <v>8.4000000000000005E-2</v>
      </c>
      <c r="R47" s="202">
        <v>0</v>
      </c>
      <c r="S47" s="202">
        <v>0</v>
      </c>
      <c r="T47" s="202">
        <v>0</v>
      </c>
      <c r="U47" s="202">
        <v>0</v>
      </c>
      <c r="V47" s="202">
        <v>0.05</v>
      </c>
      <c r="W47" s="202">
        <v>0</v>
      </c>
      <c r="X47" s="202">
        <v>1.5</v>
      </c>
      <c r="Y47" s="202">
        <v>8.4000000000000005E-2</v>
      </c>
      <c r="Z47" s="202">
        <v>2.4</v>
      </c>
      <c r="AA47" s="202">
        <v>0</v>
      </c>
      <c r="AB47" s="202">
        <v>0.16800000000000001</v>
      </c>
      <c r="AC47" s="202">
        <v>5.9639999999999995</v>
      </c>
      <c r="AD47" s="202">
        <v>22</v>
      </c>
      <c r="AE47" s="202">
        <v>0.252</v>
      </c>
      <c r="AF47" s="202">
        <v>4.2000000000000003E-2</v>
      </c>
      <c r="AG47" s="202">
        <v>8</v>
      </c>
      <c r="AH47" s="169"/>
      <c r="AI47" s="169"/>
      <c r="AJ47" s="169"/>
      <c r="AK47" s="169"/>
      <c r="AL47" s="169"/>
      <c r="AM47" s="169"/>
      <c r="AN47" s="169"/>
      <c r="AO47" s="169"/>
      <c r="AP47" s="169"/>
      <c r="AQ47" s="169"/>
      <c r="AR47" s="169"/>
      <c r="AS47" s="169"/>
      <c r="BR47" s="169"/>
      <c r="BS47" s="169"/>
      <c r="BT47" s="169"/>
      <c r="BU47" s="169"/>
      <c r="BV47" s="169"/>
      <c r="BW47" s="169"/>
      <c r="BX47" s="169"/>
      <c r="BY47" s="169"/>
      <c r="BZ47" s="169"/>
      <c r="CA47" s="169"/>
      <c r="CB47" s="169"/>
      <c r="CC47" s="169"/>
      <c r="CD47" s="169"/>
      <c r="CE47" s="169"/>
      <c r="CF47" s="169"/>
      <c r="CG47" s="169"/>
      <c r="CH47" s="169"/>
      <c r="CI47" s="169"/>
    </row>
    <row r="48" spans="2:87" s="131" customFormat="1">
      <c r="B48" s="178"/>
      <c r="C48" s="178">
        <f t="shared" si="13"/>
        <v>93.474999999999994</v>
      </c>
      <c r="D48" s="198" t="s">
        <v>335</v>
      </c>
      <c r="E48" s="202">
        <v>19.875</v>
      </c>
      <c r="F48" s="202">
        <v>2.875</v>
      </c>
      <c r="G48" s="202">
        <v>0.27500000000000002</v>
      </c>
      <c r="H48" s="202">
        <v>6.25E-2</v>
      </c>
      <c r="I48" s="202">
        <v>0</v>
      </c>
      <c r="J48" s="202">
        <v>3.7500000000000006E-2</v>
      </c>
      <c r="K48" s="202">
        <v>0.15000000000000002</v>
      </c>
      <c r="L48" s="202">
        <v>1.25</v>
      </c>
      <c r="M48" s="202">
        <v>4.875</v>
      </c>
      <c r="N48" s="202">
        <v>0</v>
      </c>
      <c r="O48" s="202">
        <v>0</v>
      </c>
      <c r="P48" s="202">
        <v>4.5</v>
      </c>
      <c r="Q48" s="202">
        <v>0</v>
      </c>
      <c r="R48" s="202">
        <v>0</v>
      </c>
      <c r="S48" s="202">
        <v>0</v>
      </c>
      <c r="T48" s="202">
        <v>0</v>
      </c>
      <c r="U48" s="202">
        <v>0</v>
      </c>
      <c r="V48" s="202">
        <v>0.05</v>
      </c>
      <c r="W48" s="202">
        <v>4.7500000000000001E-2</v>
      </c>
      <c r="X48" s="202">
        <v>0.83124999999999993</v>
      </c>
      <c r="Y48" s="202">
        <v>0</v>
      </c>
      <c r="Z48" s="202">
        <v>38.674999999999997</v>
      </c>
      <c r="AA48" s="202">
        <v>0</v>
      </c>
      <c r="AB48" s="202">
        <v>0.71750000000000003</v>
      </c>
      <c r="AC48" s="202">
        <v>9.5250000000000004</v>
      </c>
      <c r="AD48" s="202">
        <v>22</v>
      </c>
      <c r="AE48" s="202">
        <v>0.3125</v>
      </c>
      <c r="AF48" s="202">
        <v>0.15</v>
      </c>
      <c r="AG48" s="202">
        <v>18.5</v>
      </c>
      <c r="AH48" s="169"/>
      <c r="AI48" s="169"/>
      <c r="AJ48" s="169"/>
      <c r="AK48" s="169"/>
      <c r="AL48" s="169"/>
      <c r="AM48" s="169"/>
      <c r="AN48" s="169"/>
      <c r="AO48" s="169"/>
      <c r="AP48" s="169"/>
      <c r="AQ48" s="169"/>
      <c r="AR48" s="169"/>
      <c r="AS48" s="169"/>
      <c r="BR48" s="169"/>
      <c r="BS48" s="169"/>
      <c r="BT48" s="169"/>
      <c r="BU48" s="169"/>
      <c r="BV48" s="169"/>
      <c r="BW48" s="169"/>
      <c r="BX48" s="169"/>
      <c r="BY48" s="169"/>
      <c r="BZ48" s="169"/>
      <c r="CA48" s="169"/>
      <c r="CB48" s="169"/>
      <c r="CC48" s="169"/>
      <c r="CD48" s="169"/>
      <c r="CE48" s="169"/>
      <c r="CF48" s="169"/>
      <c r="CG48" s="169"/>
      <c r="CH48" s="169"/>
      <c r="CI48" s="169"/>
    </row>
    <row r="49" spans="1:87">
      <c r="B49" s="178"/>
      <c r="C49" s="178">
        <f t="shared" si="13"/>
        <v>86.08</v>
      </c>
      <c r="D49" s="198" t="s">
        <v>336</v>
      </c>
      <c r="E49" s="202">
        <v>17.600000000000001</v>
      </c>
      <c r="F49" s="202">
        <v>3.2</v>
      </c>
      <c r="G49" s="202">
        <v>0.32</v>
      </c>
      <c r="H49" s="202">
        <v>0.08</v>
      </c>
      <c r="I49" s="202">
        <v>0</v>
      </c>
      <c r="J49" s="202">
        <v>0.08</v>
      </c>
      <c r="K49" s="202">
        <v>0.16</v>
      </c>
      <c r="L49" s="202">
        <v>3.2</v>
      </c>
      <c r="M49" s="202">
        <v>1.6</v>
      </c>
      <c r="N49" s="202">
        <v>36.799999999999997</v>
      </c>
      <c r="O49" s="202">
        <v>708.8</v>
      </c>
      <c r="P49" s="202">
        <v>8</v>
      </c>
      <c r="Q49" s="202">
        <v>0.4</v>
      </c>
      <c r="R49" s="202">
        <v>1.6</v>
      </c>
      <c r="S49" s="202">
        <v>0</v>
      </c>
      <c r="T49" s="202">
        <v>0</v>
      </c>
      <c r="U49" s="202">
        <v>0</v>
      </c>
      <c r="V49" s="202">
        <v>9.6000000000000002E-2</v>
      </c>
      <c r="W49" s="202">
        <v>0.04</v>
      </c>
      <c r="X49" s="202">
        <v>1.52</v>
      </c>
      <c r="Y49" s="202">
        <v>0.32</v>
      </c>
      <c r="Z49" s="202">
        <v>10.559999999999999</v>
      </c>
      <c r="AA49" s="202">
        <v>0</v>
      </c>
      <c r="AB49" s="202">
        <v>0.91999999999999993</v>
      </c>
      <c r="AC49" s="202">
        <v>33.119999999999997</v>
      </c>
      <c r="AD49" s="202">
        <v>97.6</v>
      </c>
      <c r="AE49" s="202">
        <v>0.72</v>
      </c>
      <c r="AF49" s="202">
        <v>0.4</v>
      </c>
      <c r="AG49" s="202">
        <v>68</v>
      </c>
      <c r="BR49" s="169"/>
      <c r="BS49" s="169"/>
      <c r="BT49" s="169"/>
      <c r="BU49" s="169"/>
      <c r="BV49" s="169"/>
      <c r="BW49" s="169"/>
      <c r="BX49" s="169" t="s">
        <v>337</v>
      </c>
      <c r="BY49" s="169" t="s">
        <v>338</v>
      </c>
      <c r="BZ49" s="169"/>
      <c r="CA49" s="169"/>
      <c r="CB49" s="169"/>
      <c r="CC49" s="169"/>
      <c r="CD49" s="169"/>
      <c r="CE49" s="169"/>
      <c r="CF49" s="169"/>
      <c r="CG49" s="169"/>
      <c r="CH49" s="169"/>
      <c r="CI49" s="169"/>
    </row>
    <row r="50" spans="1:87">
      <c r="B50" s="178"/>
      <c r="C50" s="178">
        <f t="shared" si="13"/>
        <v>83.724999999999994</v>
      </c>
      <c r="D50" s="198" t="s">
        <v>209</v>
      </c>
      <c r="E50" s="204">
        <v>15.13</v>
      </c>
      <c r="F50" s="204">
        <v>2.5499999999999998</v>
      </c>
      <c r="G50" s="204">
        <v>1.4449999999999998</v>
      </c>
      <c r="H50" s="204">
        <v>0.34</v>
      </c>
      <c r="I50" s="204">
        <v>0</v>
      </c>
      <c r="J50" s="204">
        <v>0.255</v>
      </c>
      <c r="K50" s="204">
        <v>0.68</v>
      </c>
      <c r="L50" s="204">
        <v>2.5499999999999998</v>
      </c>
      <c r="M50" s="204">
        <v>146.19999999999999</v>
      </c>
      <c r="N50" s="204">
        <v>71.399999999999991</v>
      </c>
      <c r="O50" s="204">
        <v>751.4</v>
      </c>
      <c r="P50" s="204">
        <v>35.699999999999996</v>
      </c>
      <c r="Q50" s="204">
        <v>2.21</v>
      </c>
      <c r="R50" s="204">
        <v>0</v>
      </c>
      <c r="S50" s="204">
        <v>0</v>
      </c>
      <c r="T50" s="204">
        <v>0</v>
      </c>
      <c r="U50" s="204">
        <v>0.17</v>
      </c>
      <c r="V50" s="204">
        <v>8.5000000000000006E-2</v>
      </c>
      <c r="W50" s="204">
        <v>8.5000000000000006E-2</v>
      </c>
      <c r="X50" s="204">
        <v>1.4449999999999998</v>
      </c>
      <c r="Y50" s="204">
        <v>8.5000000000000006E-2</v>
      </c>
      <c r="Z50" s="204">
        <v>26.094999999999999</v>
      </c>
      <c r="AA50" s="204">
        <v>0</v>
      </c>
      <c r="AB50" s="204">
        <v>0.85</v>
      </c>
      <c r="AC50" s="204">
        <v>27.2</v>
      </c>
      <c r="AD50" s="204">
        <v>79.899999999999991</v>
      </c>
      <c r="AE50" s="204">
        <v>0.59499999999999997</v>
      </c>
      <c r="AF50" s="204">
        <v>8.5000000000000006E-2</v>
      </c>
      <c r="AG50" s="204">
        <v>11.475</v>
      </c>
      <c r="BR50" s="169"/>
      <c r="BS50" s="169"/>
      <c r="BT50" s="169"/>
      <c r="BU50" s="169"/>
      <c r="BV50" s="169"/>
      <c r="BW50" s="169"/>
      <c r="BX50" s="169" t="s">
        <v>339</v>
      </c>
      <c r="BY50" s="205" t="s">
        <v>340</v>
      </c>
      <c r="BZ50" s="169"/>
      <c r="CA50" s="169"/>
      <c r="CB50" s="169"/>
      <c r="CC50" s="169"/>
      <c r="CD50" s="169"/>
      <c r="CE50" s="169"/>
      <c r="CF50" s="169"/>
      <c r="CG50" s="169"/>
      <c r="CH50" s="169"/>
      <c r="CI50" s="169"/>
    </row>
    <row r="51" spans="1:87">
      <c r="B51" s="178"/>
      <c r="C51" s="178">
        <f t="shared" si="13"/>
        <v>79</v>
      </c>
      <c r="D51" s="198" t="s">
        <v>210</v>
      </c>
      <c r="E51" s="204">
        <v>15.2</v>
      </c>
      <c r="F51" s="204">
        <v>2.2999999999999998</v>
      </c>
      <c r="G51" s="204">
        <v>1</v>
      </c>
      <c r="H51" s="204">
        <v>0.2</v>
      </c>
      <c r="I51" s="204">
        <v>0</v>
      </c>
      <c r="J51" s="204">
        <v>0.2</v>
      </c>
      <c r="K51" s="204">
        <v>0.4</v>
      </c>
      <c r="L51" s="204">
        <v>0.7</v>
      </c>
      <c r="M51" s="204">
        <v>204</v>
      </c>
      <c r="N51" s="204">
        <v>42</v>
      </c>
      <c r="O51" s="204">
        <v>365</v>
      </c>
      <c r="P51" s="204">
        <v>45</v>
      </c>
      <c r="Q51" s="204">
        <v>1.3</v>
      </c>
      <c r="R51" s="204">
        <v>0</v>
      </c>
      <c r="S51" s="204">
        <v>0</v>
      </c>
      <c r="T51" s="204">
        <v>0</v>
      </c>
      <c r="U51" s="204">
        <v>0.1</v>
      </c>
      <c r="V51" s="204">
        <v>0.1</v>
      </c>
      <c r="W51" s="204">
        <v>0.1</v>
      </c>
      <c r="X51" s="204">
        <v>1.3</v>
      </c>
      <c r="Y51" s="204">
        <v>0</v>
      </c>
      <c r="Z51" s="204">
        <v>33.299999999999997</v>
      </c>
      <c r="AA51" s="204">
        <v>0</v>
      </c>
      <c r="AB51" s="204">
        <v>1.1000000000000001</v>
      </c>
      <c r="AC51" s="204">
        <v>6.9</v>
      </c>
      <c r="AD51" s="204">
        <v>30</v>
      </c>
      <c r="AE51" s="204">
        <v>0.2</v>
      </c>
      <c r="AF51" s="204">
        <v>0.1</v>
      </c>
      <c r="AG51" s="204">
        <v>0.5</v>
      </c>
      <c r="BR51" s="169"/>
      <c r="BS51" s="169"/>
      <c r="BT51" s="169"/>
      <c r="BU51" s="169"/>
      <c r="BV51" s="169"/>
      <c r="BW51" s="169"/>
      <c r="BX51" s="169" t="s">
        <v>341</v>
      </c>
      <c r="BY51" s="169"/>
      <c r="BZ51" s="169"/>
      <c r="CA51" s="169"/>
      <c r="CB51" s="169"/>
      <c r="CC51" s="169"/>
      <c r="CD51" s="169"/>
      <c r="CE51" s="169"/>
      <c r="CF51" s="169"/>
      <c r="CG51" s="169"/>
      <c r="CH51" s="169"/>
      <c r="CI51" s="169"/>
    </row>
    <row r="52" spans="1:87">
      <c r="B52" s="178"/>
      <c r="C52" s="178">
        <f t="shared" si="13"/>
        <v>115.1</v>
      </c>
      <c r="D52" s="119" t="s">
        <v>211</v>
      </c>
      <c r="E52" s="204">
        <v>25.7</v>
      </c>
      <c r="F52" s="204">
        <v>2.4</v>
      </c>
      <c r="G52" s="204">
        <v>0.3</v>
      </c>
      <c r="H52" s="204">
        <v>0.1</v>
      </c>
      <c r="I52" s="204">
        <v>0</v>
      </c>
      <c r="J52" s="204">
        <v>0</v>
      </c>
      <c r="K52" s="204">
        <v>0.1</v>
      </c>
      <c r="L52" s="204">
        <v>0.8</v>
      </c>
      <c r="M52" s="204">
        <v>230</v>
      </c>
      <c r="N52" s="204">
        <v>5.6</v>
      </c>
      <c r="O52" s="204">
        <v>84</v>
      </c>
      <c r="P52" s="204">
        <v>1.3</v>
      </c>
      <c r="Q52" s="204">
        <v>2.5</v>
      </c>
      <c r="R52" s="204">
        <v>30</v>
      </c>
      <c r="S52" s="204">
        <v>9.9</v>
      </c>
      <c r="T52" s="204">
        <v>0</v>
      </c>
      <c r="U52" s="204">
        <v>0</v>
      </c>
      <c r="V52" s="204">
        <v>0.3</v>
      </c>
      <c r="W52" s="204">
        <v>0.4</v>
      </c>
      <c r="X52" s="204">
        <v>4</v>
      </c>
      <c r="Y52" s="204">
        <v>0.5</v>
      </c>
      <c r="Z52" s="204">
        <v>0</v>
      </c>
      <c r="AA52" s="204">
        <v>0.1</v>
      </c>
      <c r="AB52" s="204">
        <v>5.3</v>
      </c>
      <c r="AC52" s="204">
        <v>2.7</v>
      </c>
      <c r="AD52" s="204">
        <v>20</v>
      </c>
      <c r="AE52" s="204">
        <v>0.13</v>
      </c>
      <c r="AF52" s="204">
        <v>0</v>
      </c>
      <c r="AG52" s="204">
        <v>2.2999999999999998</v>
      </c>
      <c r="BR52" s="169"/>
      <c r="BS52" s="169"/>
      <c r="BT52" s="169"/>
      <c r="BU52" s="169"/>
      <c r="BV52" s="169"/>
      <c r="BW52" s="169"/>
      <c r="BX52" s="169" t="s">
        <v>342</v>
      </c>
      <c r="BY52" s="169" t="s">
        <v>343</v>
      </c>
      <c r="BZ52" s="169"/>
      <c r="CA52" s="169"/>
      <c r="CB52" s="169"/>
      <c r="CC52" s="169"/>
      <c r="CD52" s="169"/>
      <c r="CE52" s="169"/>
      <c r="CF52" s="169"/>
      <c r="CG52" s="169"/>
      <c r="CH52" s="169"/>
      <c r="CI52" s="169"/>
    </row>
    <row r="53" spans="1:87">
      <c r="A53" s="131"/>
      <c r="B53" s="178"/>
      <c r="C53" s="178">
        <f t="shared" si="13"/>
        <v>117.37499999999999</v>
      </c>
      <c r="D53" s="198" t="s">
        <v>212</v>
      </c>
      <c r="E53" s="204">
        <v>23.4</v>
      </c>
      <c r="F53" s="204">
        <v>2.4000000000000004</v>
      </c>
      <c r="G53" s="204">
        <v>1.5750000000000002</v>
      </c>
      <c r="H53" s="204">
        <v>0.22499999999999998</v>
      </c>
      <c r="I53" s="204">
        <v>0</v>
      </c>
      <c r="J53" s="204">
        <v>0.89999999999999991</v>
      </c>
      <c r="K53" s="204">
        <v>0.44999999999999996</v>
      </c>
      <c r="L53" s="204">
        <v>2.1749999999999998</v>
      </c>
      <c r="M53" s="204">
        <v>120</v>
      </c>
      <c r="N53" s="204">
        <v>39</v>
      </c>
      <c r="O53" s="204">
        <v>792</v>
      </c>
      <c r="P53" s="204">
        <v>22.5</v>
      </c>
      <c r="Q53" s="204">
        <v>2.25</v>
      </c>
      <c r="R53" s="204">
        <v>30</v>
      </c>
      <c r="S53" s="204">
        <v>7.5</v>
      </c>
      <c r="T53" s="204">
        <v>0</v>
      </c>
      <c r="U53" s="204">
        <v>0</v>
      </c>
      <c r="V53" s="204">
        <v>0.22499999999999998</v>
      </c>
      <c r="W53" s="204">
        <v>0.30000000000000004</v>
      </c>
      <c r="X53" s="204">
        <v>3</v>
      </c>
      <c r="Y53" s="204">
        <v>0.375</v>
      </c>
      <c r="Z53" s="204">
        <v>73.800000000000011</v>
      </c>
      <c r="AA53" s="204">
        <v>7.5000000000000011E-2</v>
      </c>
      <c r="AB53" s="204">
        <v>4.1999999999999993</v>
      </c>
      <c r="AC53" s="204">
        <v>30.75</v>
      </c>
      <c r="AD53" s="204">
        <v>165</v>
      </c>
      <c r="AE53" s="204">
        <v>2.7750000000000004</v>
      </c>
      <c r="AF53" s="204">
        <v>0.15</v>
      </c>
      <c r="AG53" s="204">
        <v>8</v>
      </c>
      <c r="BR53" s="169"/>
      <c r="BS53" s="169"/>
      <c r="BT53" s="169"/>
      <c r="BU53" s="169"/>
      <c r="BV53" s="169"/>
      <c r="BW53" s="169"/>
      <c r="BX53" s="169"/>
      <c r="BY53" s="169"/>
      <c r="BZ53" s="169"/>
      <c r="CA53" s="169"/>
      <c r="CB53" s="169"/>
      <c r="CC53" s="169"/>
      <c r="CD53" s="169"/>
      <c r="CE53" s="169"/>
      <c r="CF53" s="169"/>
      <c r="CG53" s="169"/>
      <c r="CH53" s="169"/>
      <c r="CI53" s="169"/>
    </row>
    <row r="54" spans="1:87">
      <c r="A54" s="131"/>
      <c r="B54" s="178"/>
      <c r="C54" s="178">
        <f t="shared" si="13"/>
        <v>108.96000000000001</v>
      </c>
      <c r="D54" s="198" t="s">
        <v>213</v>
      </c>
      <c r="E54" s="204">
        <v>17.600000000000001</v>
      </c>
      <c r="F54" s="204">
        <v>4.24</v>
      </c>
      <c r="G54" s="204">
        <v>2.4</v>
      </c>
      <c r="H54" s="204">
        <v>0.48000000000000004</v>
      </c>
      <c r="I54" s="204">
        <v>0</v>
      </c>
      <c r="J54" s="204">
        <v>1.28</v>
      </c>
      <c r="K54" s="204">
        <v>0.96000000000000008</v>
      </c>
      <c r="L54" s="204">
        <v>2.9600000000000004</v>
      </c>
      <c r="M54" s="204">
        <v>1.04</v>
      </c>
      <c r="N54" s="204">
        <v>0.1</v>
      </c>
      <c r="O54" s="204">
        <v>0.86</v>
      </c>
      <c r="P54" s="204">
        <v>13.299999999999999</v>
      </c>
      <c r="Q54" s="204">
        <v>0</v>
      </c>
      <c r="R54" s="204">
        <v>0</v>
      </c>
      <c r="S54" s="204">
        <v>0</v>
      </c>
      <c r="T54" s="204">
        <v>0</v>
      </c>
      <c r="U54" s="204">
        <v>0</v>
      </c>
      <c r="V54" s="204">
        <v>0.14699999999999999</v>
      </c>
      <c r="W54" s="204">
        <v>3.4999999999999996E-2</v>
      </c>
      <c r="X54" s="204">
        <v>0.23099999999999998</v>
      </c>
      <c r="Y54" s="204">
        <v>0</v>
      </c>
      <c r="Z54" s="204">
        <v>13.649999999999999</v>
      </c>
      <c r="AA54" s="204">
        <v>0</v>
      </c>
      <c r="AB54" s="204">
        <v>1.302</v>
      </c>
      <c r="AC54" s="204">
        <v>75.53</v>
      </c>
      <c r="AD54" s="204">
        <v>100.1</v>
      </c>
      <c r="AE54" s="204">
        <v>0.55999999999999994</v>
      </c>
      <c r="AF54" s="204">
        <v>0</v>
      </c>
      <c r="AG54" s="204">
        <v>0</v>
      </c>
      <c r="BR54" s="169"/>
      <c r="BS54" s="169"/>
      <c r="BT54" s="169"/>
      <c r="BU54" s="169"/>
      <c r="BV54" s="169"/>
      <c r="BW54" s="169"/>
      <c r="BX54" s="169"/>
      <c r="BY54" s="169"/>
      <c r="BZ54" s="169"/>
      <c r="CA54" s="169"/>
      <c r="CB54" s="169"/>
      <c r="CC54" s="169"/>
      <c r="CD54" s="169"/>
      <c r="CE54" s="169"/>
      <c r="CF54" s="169"/>
      <c r="CG54" s="169"/>
      <c r="CH54" s="169"/>
      <c r="CI54" s="169"/>
    </row>
    <row r="55" spans="1:87">
      <c r="B55" s="178"/>
      <c r="C55" s="178">
        <f t="shared" si="13"/>
        <v>98.28</v>
      </c>
      <c r="D55" s="206" t="s">
        <v>344</v>
      </c>
      <c r="E55" s="174">
        <f>$E$34*IF($E$37="yes",E43,IF($E$38="yes",E44,IF($E$39="yes",E45,IF($E$40="yes",E46,E47))))+$E$35*E49</f>
        <v>22.344000000000001</v>
      </c>
      <c r="F55" s="174">
        <f>$E$34*IF($E$37="yes",F43,IF($E$38="yes",F44,IF($E$39="yes",F45,IF($E$40="yes",F46,F47))))+$E$35*F49</f>
        <v>1.8480000000000001</v>
      </c>
      <c r="G55" s="174">
        <f t="shared" ref="G55:AG55" si="14">$E$34*IF($E$37="yes",G43,IF($E$38="yes",G44,IF($E$39="yes",G45,IF($E$40="yes",G46,G47))))+$E$35*G49</f>
        <v>0.16800000000000001</v>
      </c>
      <c r="H55" s="174">
        <f t="shared" si="14"/>
        <v>4.2000000000000003E-2</v>
      </c>
      <c r="I55" s="174">
        <f t="shared" si="14"/>
        <v>0</v>
      </c>
      <c r="J55" s="174">
        <f t="shared" si="14"/>
        <v>4.2000000000000003E-2</v>
      </c>
      <c r="K55" s="174">
        <f t="shared" si="14"/>
        <v>4.2000000000000003E-2</v>
      </c>
      <c r="L55" s="174">
        <f t="shared" si="14"/>
        <v>0.2</v>
      </c>
      <c r="M55" s="174">
        <f t="shared" si="14"/>
        <v>0</v>
      </c>
      <c r="N55" s="174">
        <f t="shared" si="14"/>
        <v>7.8120000000000003</v>
      </c>
      <c r="O55" s="174">
        <f t="shared" si="14"/>
        <v>35.909999999999997</v>
      </c>
      <c r="P55" s="174">
        <f t="shared" si="14"/>
        <v>2.3519999999999999</v>
      </c>
      <c r="Q55" s="174">
        <f t="shared" si="14"/>
        <v>0</v>
      </c>
      <c r="R55" s="174">
        <f t="shared" si="14"/>
        <v>0</v>
      </c>
      <c r="S55" s="174">
        <f t="shared" si="14"/>
        <v>0</v>
      </c>
      <c r="T55" s="174">
        <f t="shared" si="14"/>
        <v>0</v>
      </c>
      <c r="U55" s="174">
        <f t="shared" si="14"/>
        <v>0</v>
      </c>
      <c r="V55" s="174">
        <f t="shared" si="14"/>
        <v>0.03</v>
      </c>
      <c r="W55" s="174">
        <f t="shared" si="14"/>
        <v>0</v>
      </c>
      <c r="X55" s="174">
        <f t="shared" si="14"/>
        <v>0.5</v>
      </c>
      <c r="Y55" s="174">
        <f t="shared" si="14"/>
        <v>4.2000000000000003E-2</v>
      </c>
      <c r="Z55" s="174">
        <f t="shared" si="14"/>
        <v>1.554</v>
      </c>
      <c r="AA55" s="174">
        <f t="shared" si="14"/>
        <v>0</v>
      </c>
      <c r="AB55" s="174">
        <f>$E$34*IF($E$37="yes",AB43,IF($E$38="yes",AB44,IF($E$39="yes",AB25,IF($E$40="yes",AB26,AB27))))+$E$35*AB29</f>
        <v>0</v>
      </c>
      <c r="AC55" s="174">
        <f t="shared" si="14"/>
        <v>10.08</v>
      </c>
      <c r="AD55" s="174">
        <f t="shared" si="14"/>
        <v>22.68</v>
      </c>
      <c r="AE55" s="174">
        <f t="shared" si="14"/>
        <v>0.33600000000000002</v>
      </c>
      <c r="AF55" s="174">
        <f t="shared" si="14"/>
        <v>4.2000000000000003E-2</v>
      </c>
      <c r="AG55" s="174">
        <f t="shared" si="14"/>
        <v>5.88</v>
      </c>
      <c r="BR55" s="169"/>
      <c r="BS55" s="169"/>
      <c r="BT55" s="169"/>
      <c r="BU55" s="169"/>
      <c r="BV55" s="169"/>
      <c r="BW55" s="169"/>
      <c r="BX55" s="169" t="s">
        <v>345</v>
      </c>
      <c r="BY55" s="169" t="s">
        <v>346</v>
      </c>
      <c r="BZ55" s="169"/>
      <c r="CA55" s="169"/>
      <c r="CB55" s="169"/>
      <c r="CC55" s="169"/>
      <c r="CD55" s="169"/>
      <c r="CE55" s="169"/>
      <c r="CF55" s="169"/>
      <c r="CG55" s="169"/>
      <c r="CH55" s="169"/>
      <c r="CI55" s="169"/>
    </row>
    <row r="56" spans="1:87">
      <c r="B56" s="178"/>
      <c r="C56" s="178">
        <f t="shared" si="13"/>
        <v>117.37499999999999</v>
      </c>
      <c r="D56" s="119" t="s">
        <v>347</v>
      </c>
      <c r="E56" s="174">
        <f>IF($E$24="yes",E50,IF($E$25="yes",E51,IF($E$26="yes",E52,IF($E$27="yes",E53,IF($E$28="yes",E54,E49)))))</f>
        <v>23.4</v>
      </c>
      <c r="F56" s="174">
        <f t="shared" ref="F56:AG56" si="15">IF($E$24="yes",F50,IF($E$25="yes",F51,IF($E$26="yes",F52,IF($E$27="yes",F53,IF($E$28="yes",F54,F49)))))</f>
        <v>2.4000000000000004</v>
      </c>
      <c r="G56" s="174">
        <f>IF($E$24="yes",G50,IF($E$25="yes",G51,IF($E$26="yes",G52,IF($E$27="yes",G53,IF($E$28="yes",G54,G49)))))</f>
        <v>1.5750000000000002</v>
      </c>
      <c r="H56" s="174">
        <f t="shared" si="15"/>
        <v>0.22499999999999998</v>
      </c>
      <c r="I56" s="174">
        <f t="shared" si="15"/>
        <v>0</v>
      </c>
      <c r="J56" s="174">
        <f t="shared" si="15"/>
        <v>0.89999999999999991</v>
      </c>
      <c r="K56" s="174">
        <f t="shared" si="15"/>
        <v>0.44999999999999996</v>
      </c>
      <c r="L56" s="174">
        <f t="shared" si="15"/>
        <v>2.1749999999999998</v>
      </c>
      <c r="M56" s="174">
        <f t="shared" si="15"/>
        <v>120</v>
      </c>
      <c r="N56" s="174">
        <f t="shared" si="15"/>
        <v>39</v>
      </c>
      <c r="O56" s="174">
        <f t="shared" si="15"/>
        <v>792</v>
      </c>
      <c r="P56" s="174">
        <f t="shared" si="15"/>
        <v>22.5</v>
      </c>
      <c r="Q56" s="174">
        <f t="shared" si="15"/>
        <v>2.25</v>
      </c>
      <c r="R56" s="174">
        <f t="shared" si="15"/>
        <v>30</v>
      </c>
      <c r="S56" s="174">
        <f t="shared" si="15"/>
        <v>7.5</v>
      </c>
      <c r="T56" s="174">
        <f t="shared" si="15"/>
        <v>0</v>
      </c>
      <c r="U56" s="174">
        <f t="shared" si="15"/>
        <v>0</v>
      </c>
      <c r="V56" s="174">
        <f t="shared" si="15"/>
        <v>0.22499999999999998</v>
      </c>
      <c r="W56" s="174">
        <f t="shared" si="15"/>
        <v>0.30000000000000004</v>
      </c>
      <c r="X56" s="174">
        <f t="shared" si="15"/>
        <v>3</v>
      </c>
      <c r="Y56" s="174">
        <f t="shared" si="15"/>
        <v>0.375</v>
      </c>
      <c r="Z56" s="174">
        <f t="shared" si="15"/>
        <v>73.800000000000011</v>
      </c>
      <c r="AA56" s="174">
        <f t="shared" si="15"/>
        <v>7.5000000000000011E-2</v>
      </c>
      <c r="AB56" s="174">
        <f>IF($E$24="yes",AB30,IF($E$25="yes",AB31,IF($E$26="yes",AB32,IF($E$27="yes",AB33,IF($E$28="yes",AB34,AB29)))))</f>
        <v>0</v>
      </c>
      <c r="AC56" s="174">
        <f t="shared" si="15"/>
        <v>30.75</v>
      </c>
      <c r="AD56" s="174">
        <f t="shared" si="15"/>
        <v>165</v>
      </c>
      <c r="AE56" s="174">
        <f t="shared" si="15"/>
        <v>2.7750000000000004</v>
      </c>
      <c r="AF56" s="174">
        <f t="shared" si="15"/>
        <v>0.15</v>
      </c>
      <c r="AG56" s="174">
        <f t="shared" si="15"/>
        <v>8</v>
      </c>
      <c r="BR56" s="169"/>
      <c r="BS56" s="169"/>
      <c r="BT56" s="169"/>
      <c r="BU56" s="169"/>
      <c r="BV56" s="169"/>
      <c r="BW56" s="169"/>
      <c r="BX56" s="169" t="s">
        <v>348</v>
      </c>
      <c r="BY56" s="169" t="s">
        <v>349</v>
      </c>
      <c r="BZ56" s="169"/>
      <c r="CA56" s="169"/>
      <c r="CB56" s="169"/>
      <c r="CC56" s="169"/>
      <c r="CD56" s="169"/>
      <c r="CE56" s="169"/>
      <c r="CF56" s="169"/>
      <c r="CG56" s="169"/>
      <c r="CH56" s="169"/>
      <c r="CI56" s="169"/>
    </row>
    <row r="57" spans="1:87" s="207" customFormat="1">
      <c r="B57" s="178"/>
      <c r="C57" s="178">
        <f t="shared" si="13"/>
        <v>98.28</v>
      </c>
      <c r="D57" s="208" t="s">
        <v>350</v>
      </c>
      <c r="E57" s="209">
        <f t="shared" ref="E57:AG57" si="16">E55*($E$22+$F$22)+E56*$D$22</f>
        <v>22.344000000000001</v>
      </c>
      <c r="F57" s="209">
        <f t="shared" si="16"/>
        <v>1.8480000000000001</v>
      </c>
      <c r="G57" s="209">
        <f t="shared" si="16"/>
        <v>0.16800000000000001</v>
      </c>
      <c r="H57" s="209">
        <f t="shared" si="16"/>
        <v>4.2000000000000003E-2</v>
      </c>
      <c r="I57" s="209">
        <f t="shared" si="16"/>
        <v>0</v>
      </c>
      <c r="J57" s="209">
        <f t="shared" si="16"/>
        <v>4.2000000000000003E-2</v>
      </c>
      <c r="K57" s="209">
        <f t="shared" si="16"/>
        <v>4.2000000000000003E-2</v>
      </c>
      <c r="L57" s="209">
        <f t="shared" si="16"/>
        <v>0.2</v>
      </c>
      <c r="M57" s="209">
        <f>M55*($E$22+$F$22)+M56*$D$22</f>
        <v>0</v>
      </c>
      <c r="N57" s="209">
        <f t="shared" si="16"/>
        <v>7.8120000000000003</v>
      </c>
      <c r="O57" s="209">
        <f t="shared" si="16"/>
        <v>35.909999999999997</v>
      </c>
      <c r="P57" s="209">
        <f t="shared" si="16"/>
        <v>2.3519999999999999</v>
      </c>
      <c r="Q57" s="209">
        <f t="shared" si="16"/>
        <v>0</v>
      </c>
      <c r="R57" s="209">
        <f t="shared" si="16"/>
        <v>0</v>
      </c>
      <c r="S57" s="209">
        <f t="shared" si="16"/>
        <v>0</v>
      </c>
      <c r="T57" s="209">
        <f t="shared" si="16"/>
        <v>0</v>
      </c>
      <c r="U57" s="209">
        <f t="shared" si="16"/>
        <v>0</v>
      </c>
      <c r="V57" s="209">
        <f t="shared" si="16"/>
        <v>0.03</v>
      </c>
      <c r="W57" s="209">
        <f t="shared" si="16"/>
        <v>0</v>
      </c>
      <c r="X57" s="209">
        <f t="shared" si="16"/>
        <v>0.5</v>
      </c>
      <c r="Y57" s="209">
        <f t="shared" si="16"/>
        <v>4.2000000000000003E-2</v>
      </c>
      <c r="Z57" s="209">
        <f t="shared" si="16"/>
        <v>1.554</v>
      </c>
      <c r="AA57" s="209">
        <f t="shared" si="16"/>
        <v>0</v>
      </c>
      <c r="AB57" s="209">
        <f t="shared" si="16"/>
        <v>0</v>
      </c>
      <c r="AC57" s="209">
        <f t="shared" si="16"/>
        <v>10.08</v>
      </c>
      <c r="AD57" s="209">
        <f t="shared" si="16"/>
        <v>22.68</v>
      </c>
      <c r="AE57" s="209">
        <f t="shared" si="16"/>
        <v>0.33600000000000002</v>
      </c>
      <c r="AF57" s="209">
        <f t="shared" si="16"/>
        <v>4.2000000000000003E-2</v>
      </c>
      <c r="AG57" s="209">
        <f t="shared" si="16"/>
        <v>5.88</v>
      </c>
      <c r="AH57" s="130"/>
      <c r="AI57" s="130"/>
      <c r="AJ57" s="130"/>
      <c r="AK57" s="130"/>
      <c r="AL57" s="130"/>
      <c r="AM57" s="130"/>
      <c r="AN57" s="130"/>
      <c r="AO57" s="130"/>
      <c r="AP57" s="130"/>
      <c r="AQ57" s="130"/>
      <c r="AR57" s="130"/>
      <c r="AS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</row>
    <row r="58" spans="1:87">
      <c r="D58" s="210" t="s">
        <v>351</v>
      </c>
      <c r="J58" s="169"/>
      <c r="BR58" s="169"/>
      <c r="BS58" s="169"/>
      <c r="BT58" s="169"/>
      <c r="BU58" s="169"/>
      <c r="BV58" s="169"/>
      <c r="BW58" s="169"/>
      <c r="BX58" s="169"/>
      <c r="BY58" s="169"/>
      <c r="BZ58" s="169"/>
      <c r="CA58" s="169"/>
      <c r="CB58" s="169"/>
      <c r="CC58" s="169"/>
      <c r="CD58" s="169"/>
      <c r="CE58" s="169"/>
      <c r="CF58" s="169"/>
      <c r="CG58" s="169"/>
      <c r="CH58" s="169"/>
      <c r="CI58" s="169"/>
    </row>
    <row r="59" spans="1:87">
      <c r="D59" s="119" t="s">
        <v>352</v>
      </c>
      <c r="J59" s="169"/>
      <c r="BR59" s="169"/>
      <c r="BS59" s="169"/>
      <c r="BT59" s="169"/>
      <c r="BU59" s="169"/>
      <c r="BV59" s="169"/>
      <c r="BW59" s="169"/>
      <c r="BX59" s="169"/>
      <c r="BY59" s="169"/>
      <c r="BZ59" s="169"/>
      <c r="CA59" s="169"/>
      <c r="CB59" s="169"/>
      <c r="CC59" s="169"/>
      <c r="CD59" s="169"/>
      <c r="CE59" s="169"/>
      <c r="CF59" s="169"/>
      <c r="CG59" s="169"/>
      <c r="CH59" s="169"/>
      <c r="CI59" s="169"/>
    </row>
    <row r="60" spans="1:87">
      <c r="D60" s="119" t="s">
        <v>353</v>
      </c>
      <c r="J60" s="169"/>
      <c r="BR60" s="169"/>
      <c r="BS60" s="169"/>
      <c r="BT60" s="169"/>
      <c r="BU60" s="169"/>
      <c r="BV60" s="169"/>
      <c r="BW60" s="169"/>
      <c r="BX60" s="169"/>
      <c r="BY60" s="169"/>
      <c r="BZ60" s="169"/>
      <c r="CA60" s="169"/>
      <c r="CB60" s="169"/>
      <c r="CC60" s="169"/>
      <c r="CD60" s="169"/>
      <c r="CE60" s="169"/>
      <c r="CF60" s="169"/>
      <c r="CG60" s="169"/>
      <c r="CH60" s="169"/>
      <c r="CI60" s="169"/>
    </row>
    <row r="61" spans="1:87">
      <c r="D61" s="119" t="s">
        <v>230</v>
      </c>
      <c r="E61" s="131">
        <v>2</v>
      </c>
      <c r="J61" s="169"/>
      <c r="BR61" s="169"/>
      <c r="BS61" s="169"/>
      <c r="BT61" s="169"/>
      <c r="BU61" s="169"/>
      <c r="BV61" s="169"/>
      <c r="BW61" s="169"/>
      <c r="BX61" s="169"/>
      <c r="BY61" s="169"/>
      <c r="BZ61" s="169"/>
      <c r="CA61" s="169"/>
      <c r="CB61" s="169"/>
      <c r="CC61" s="169"/>
      <c r="CD61" s="169"/>
      <c r="CE61" s="169"/>
      <c r="CF61" s="169"/>
      <c r="CG61" s="169"/>
      <c r="CH61" s="169"/>
      <c r="CI61" s="169"/>
    </row>
    <row r="62" spans="1:87">
      <c r="D62" s="119" t="s">
        <v>354</v>
      </c>
      <c r="E62" s="131">
        <v>2</v>
      </c>
      <c r="J62" s="169"/>
      <c r="BR62" s="169"/>
      <c r="BS62" s="169"/>
      <c r="BT62" s="169"/>
      <c r="BU62" s="169"/>
      <c r="BV62" s="169"/>
      <c r="BW62" s="169"/>
      <c r="BX62" s="169" t="s">
        <v>355</v>
      </c>
      <c r="BY62" s="169" t="s">
        <v>356</v>
      </c>
      <c r="BZ62" s="169"/>
      <c r="CA62" s="169"/>
      <c r="CB62" s="169"/>
      <c r="CC62" s="169"/>
      <c r="CD62" s="169"/>
      <c r="CE62" s="169"/>
      <c r="CF62" s="169"/>
      <c r="CG62" s="169"/>
      <c r="CH62" s="169"/>
      <c r="CI62" s="169"/>
    </row>
    <row r="63" spans="1:87">
      <c r="D63" s="119" t="s">
        <v>357</v>
      </c>
      <c r="E63" s="131">
        <v>10</v>
      </c>
      <c r="J63" s="169"/>
      <c r="BR63" s="169"/>
      <c r="BS63" s="169"/>
      <c r="BT63" s="169"/>
      <c r="BU63" s="169"/>
      <c r="BV63" s="169"/>
      <c r="BW63" s="169"/>
      <c r="BX63" s="169"/>
      <c r="BY63" s="169" t="s">
        <v>358</v>
      </c>
      <c r="BZ63" s="169"/>
      <c r="CA63" s="169"/>
      <c r="CB63" s="169"/>
      <c r="CC63" s="169"/>
      <c r="CD63" s="169"/>
      <c r="CE63" s="169"/>
      <c r="CF63" s="169"/>
      <c r="CG63" s="169"/>
      <c r="CH63" s="169"/>
      <c r="CI63" s="169"/>
    </row>
    <row r="64" spans="1:87">
      <c r="E64" s="131" t="s">
        <v>359</v>
      </c>
      <c r="F64" s="131" t="s">
        <v>323</v>
      </c>
      <c r="G64" s="131" t="s">
        <v>324</v>
      </c>
      <c r="H64" s="131" t="s">
        <v>325</v>
      </c>
      <c r="I64" s="169" t="s">
        <v>326</v>
      </c>
      <c r="J64" s="169" t="s">
        <v>66</v>
      </c>
      <c r="K64" s="169" t="s">
        <v>67</v>
      </c>
      <c r="L64" s="169" t="s">
        <v>71</v>
      </c>
      <c r="M64" s="169" t="s">
        <v>72</v>
      </c>
      <c r="N64" s="169" t="s">
        <v>328</v>
      </c>
      <c r="O64" s="169" t="s">
        <v>329</v>
      </c>
      <c r="P64" s="169" t="s">
        <v>330</v>
      </c>
      <c r="Q64" s="169" t="s">
        <v>287</v>
      </c>
      <c r="R64" s="169" t="s">
        <v>68</v>
      </c>
      <c r="S64" s="169" t="s">
        <v>241</v>
      </c>
      <c r="T64" s="169" t="s">
        <v>288</v>
      </c>
      <c r="U64" s="169" t="s">
        <v>289</v>
      </c>
      <c r="V64" s="169" t="s">
        <v>290</v>
      </c>
      <c r="W64" s="169" t="s">
        <v>291</v>
      </c>
      <c r="X64" s="169" t="s">
        <v>292</v>
      </c>
      <c r="Y64" s="169" t="s">
        <v>293</v>
      </c>
      <c r="Z64" s="169" t="s">
        <v>69</v>
      </c>
      <c r="AA64" s="169" t="s">
        <v>294</v>
      </c>
      <c r="AB64" s="169" t="s">
        <v>295</v>
      </c>
      <c r="AC64" s="169" t="s">
        <v>296</v>
      </c>
      <c r="AD64" s="169" t="s">
        <v>297</v>
      </c>
      <c r="AE64" s="169" t="s">
        <v>298</v>
      </c>
      <c r="AF64" s="169" t="s">
        <v>299</v>
      </c>
      <c r="AG64" s="169" t="s">
        <v>300</v>
      </c>
      <c r="BR64" s="169"/>
      <c r="BS64" s="169"/>
      <c r="BT64" s="169"/>
      <c r="BU64" s="169"/>
      <c r="BV64" s="169"/>
      <c r="BW64" s="169"/>
      <c r="BX64" s="169" t="s">
        <v>360</v>
      </c>
      <c r="BY64" s="169"/>
      <c r="BZ64" s="169"/>
      <c r="CA64" s="169"/>
      <c r="CB64" s="169"/>
      <c r="CC64" s="169"/>
      <c r="CD64" s="169"/>
      <c r="CE64" s="169"/>
      <c r="CF64" s="169"/>
      <c r="CG64" s="169"/>
      <c r="CH64" s="169"/>
      <c r="CI64" s="169"/>
    </row>
    <row r="65" spans="1:87">
      <c r="D65" s="119" t="s">
        <v>361</v>
      </c>
      <c r="E65" s="211">
        <v>20.625</v>
      </c>
      <c r="F65" s="211">
        <v>7.25</v>
      </c>
      <c r="G65" s="211">
        <v>0.65</v>
      </c>
      <c r="H65" s="211">
        <v>0.1125</v>
      </c>
      <c r="I65" s="211">
        <v>0</v>
      </c>
      <c r="J65" s="211">
        <v>0.16250000000000001</v>
      </c>
      <c r="K65" s="211">
        <v>0.375</v>
      </c>
      <c r="L65" s="211">
        <v>7.5</v>
      </c>
      <c r="M65" s="211">
        <v>200</v>
      </c>
      <c r="N65" s="211">
        <v>0</v>
      </c>
      <c r="O65" s="211">
        <v>0</v>
      </c>
      <c r="P65" s="211">
        <v>250</v>
      </c>
      <c r="Q65" s="211">
        <v>0</v>
      </c>
      <c r="R65" s="211">
        <v>1.1000000000000001</v>
      </c>
      <c r="S65" s="211">
        <v>0.78749999999999998</v>
      </c>
      <c r="T65" s="211">
        <v>0</v>
      </c>
      <c r="U65" s="211">
        <v>0</v>
      </c>
      <c r="V65" s="211">
        <v>0.14375000000000002</v>
      </c>
      <c r="W65" s="211">
        <v>0.05</v>
      </c>
      <c r="X65" s="211">
        <v>0.40875</v>
      </c>
      <c r="Y65" s="211">
        <v>0.17500000000000002</v>
      </c>
      <c r="Z65" s="211">
        <v>145.5</v>
      </c>
      <c r="AA65" s="211">
        <v>0</v>
      </c>
      <c r="AB65" s="211">
        <v>2.0662500000000001</v>
      </c>
      <c r="AC65" s="211">
        <v>41.5</v>
      </c>
      <c r="AD65" s="211">
        <v>350</v>
      </c>
      <c r="AE65" s="211">
        <v>1.0375000000000001</v>
      </c>
      <c r="AF65" s="211">
        <v>0.23749999999999999</v>
      </c>
      <c r="AG65" s="211">
        <v>2.875</v>
      </c>
      <c r="BR65" s="169"/>
      <c r="BS65" s="169"/>
      <c r="BT65" s="169"/>
      <c r="BU65" s="169"/>
      <c r="BV65" s="169"/>
      <c r="BW65" s="169"/>
      <c r="BX65" s="169" t="s">
        <v>362</v>
      </c>
      <c r="BY65" s="169"/>
      <c r="BZ65" s="169"/>
      <c r="CA65" s="169"/>
      <c r="CB65" s="169"/>
      <c r="CC65" s="169"/>
      <c r="CD65" s="169"/>
      <c r="CE65" s="169"/>
      <c r="CF65" s="169"/>
      <c r="CG65" s="169"/>
      <c r="CH65" s="169"/>
      <c r="CI65" s="169"/>
    </row>
    <row r="66" spans="1:87">
      <c r="D66" s="119" t="s">
        <v>363</v>
      </c>
      <c r="E66" s="211">
        <v>19.333333333333332</v>
      </c>
      <c r="F66" s="211">
        <v>7.666666666666667</v>
      </c>
      <c r="G66" s="211">
        <v>0.33333333333333331</v>
      </c>
      <c r="H66" s="211">
        <v>0.10000000000000002</v>
      </c>
      <c r="I66" s="211">
        <v>0</v>
      </c>
      <c r="J66" s="211">
        <v>0.10000000000000002</v>
      </c>
      <c r="K66" s="211">
        <v>0.13333333333333333</v>
      </c>
      <c r="L66" s="211">
        <v>8</v>
      </c>
      <c r="M66" s="211">
        <v>220</v>
      </c>
      <c r="N66" s="211">
        <v>37</v>
      </c>
      <c r="O66" s="211">
        <v>135</v>
      </c>
      <c r="P66" s="211">
        <v>24.333333333333332</v>
      </c>
      <c r="Q66" s="211">
        <v>0</v>
      </c>
      <c r="R66" s="211">
        <v>1.6666666666666667</v>
      </c>
      <c r="S66" s="211">
        <v>1.1666666666666667</v>
      </c>
      <c r="T66" s="211">
        <v>0</v>
      </c>
      <c r="U66" s="211">
        <v>0</v>
      </c>
      <c r="V66" s="211">
        <v>0.17</v>
      </c>
      <c r="W66" s="211">
        <v>5.6666666666666671E-2</v>
      </c>
      <c r="X66" s="211">
        <v>0.72666666666666657</v>
      </c>
      <c r="Y66" s="211">
        <v>0.2</v>
      </c>
      <c r="Z66" s="211">
        <v>166.79999999999998</v>
      </c>
      <c r="AA66" s="211">
        <v>0.1</v>
      </c>
      <c r="AB66" s="211">
        <v>2.0299999999999998</v>
      </c>
      <c r="AC66" s="211">
        <v>38.919375000000002</v>
      </c>
      <c r="AD66" s="211">
        <v>301</v>
      </c>
      <c r="AE66" s="211">
        <v>0.96666666666666679</v>
      </c>
      <c r="AF66" s="211">
        <v>0.35922375000000006</v>
      </c>
      <c r="AG66" s="211">
        <v>5.5</v>
      </c>
      <c r="BR66" s="169"/>
      <c r="BS66" s="169"/>
      <c r="BT66" s="169"/>
      <c r="BU66" s="169"/>
      <c r="BV66" s="169"/>
      <c r="BW66" s="169"/>
      <c r="BX66" s="169" t="s">
        <v>364</v>
      </c>
      <c r="BY66" s="169"/>
      <c r="BZ66" s="169"/>
      <c r="CA66" s="169"/>
      <c r="CB66" s="169"/>
      <c r="CC66" s="169"/>
      <c r="CD66" s="169"/>
      <c r="CE66" s="169"/>
      <c r="CF66" s="169"/>
      <c r="CG66" s="169"/>
      <c r="CH66" s="169"/>
      <c r="CI66" s="169"/>
    </row>
    <row r="67" spans="1:87">
      <c r="D67" s="119" t="s">
        <v>365</v>
      </c>
      <c r="E67" s="211">
        <v>19.333333333333332</v>
      </c>
      <c r="F67" s="211">
        <v>7.666666666666667</v>
      </c>
      <c r="G67" s="211">
        <v>0.33333333333333331</v>
      </c>
      <c r="H67" s="211">
        <v>0.10000000000000002</v>
      </c>
      <c r="I67" s="211">
        <v>0</v>
      </c>
      <c r="J67" s="211">
        <v>0.10000000000000002</v>
      </c>
      <c r="K67" s="211">
        <v>0.13333333333333333</v>
      </c>
      <c r="L67" s="211">
        <v>3.25</v>
      </c>
      <c r="M67" s="211">
        <v>220</v>
      </c>
      <c r="N67" s="211">
        <v>37</v>
      </c>
      <c r="O67" s="211">
        <v>135</v>
      </c>
      <c r="P67" s="211">
        <v>24.333333333333332</v>
      </c>
      <c r="Q67" s="211">
        <v>0</v>
      </c>
      <c r="R67" s="211">
        <v>1.6666666666666667</v>
      </c>
      <c r="S67" s="211">
        <v>1.1666666666666667</v>
      </c>
      <c r="T67" s="211">
        <v>0</v>
      </c>
      <c r="U67" s="211">
        <v>0</v>
      </c>
      <c r="V67" s="211">
        <v>0.17</v>
      </c>
      <c r="W67" s="211">
        <v>5.6666666666666671E-2</v>
      </c>
      <c r="X67" s="211">
        <v>0.72666666666666657</v>
      </c>
      <c r="Y67" s="211">
        <v>0.2</v>
      </c>
      <c r="Z67" s="211">
        <v>166.79999999999998</v>
      </c>
      <c r="AA67" s="211">
        <v>0.1</v>
      </c>
      <c r="AB67" s="211">
        <v>2.0299999999999998</v>
      </c>
      <c r="AC67" s="211">
        <v>38.919375000000002</v>
      </c>
      <c r="AD67" s="211">
        <v>301</v>
      </c>
      <c r="AE67" s="211">
        <v>0.96666666666666679</v>
      </c>
      <c r="AF67" s="211">
        <v>0.35922375000000006</v>
      </c>
      <c r="AG67" s="211">
        <v>5.5</v>
      </c>
      <c r="BR67" s="169"/>
      <c r="BS67" s="169"/>
      <c r="BT67" s="169"/>
      <c r="BU67" s="169"/>
      <c r="BV67" s="169"/>
      <c r="BW67" s="169"/>
      <c r="BX67" s="169" t="s">
        <v>240</v>
      </c>
      <c r="BY67" s="169"/>
      <c r="BZ67" s="169"/>
      <c r="CA67" s="169"/>
      <c r="CB67" s="169"/>
      <c r="CC67" s="169"/>
      <c r="CD67" s="169"/>
      <c r="CE67" s="169"/>
      <c r="CF67" s="169"/>
      <c r="CG67" s="169"/>
      <c r="CH67" s="169"/>
      <c r="CI67" s="169"/>
    </row>
    <row r="68" spans="1:87" s="207" customFormat="1">
      <c r="B68" s="208"/>
      <c r="C68" s="208"/>
      <c r="D68" s="208" t="s">
        <v>350</v>
      </c>
      <c r="E68" s="209">
        <f>SUMPRODUCT($E$61:$E$63,E65:E67)*0.9/SUM($E$61:E63)</f>
        <v>17.56607142857143</v>
      </c>
      <c r="F68" s="209">
        <f>SUMPRODUCT($E$61:$E$63,F65:F67)*0.9/SUM($E$61:F63)</f>
        <v>6.8464285714285724</v>
      </c>
      <c r="G68" s="209">
        <f>SUMPRODUCT($E$61:$E$63,G65:G67)*0.9/SUM($E$61:G63)</f>
        <v>0.34071428571428569</v>
      </c>
      <c r="H68" s="209">
        <f>SUMPRODUCT($E$61:$E$63,H65:H67)*0.9/SUM($E$61:H63)</f>
        <v>9.1607142857142873E-2</v>
      </c>
      <c r="I68" s="209">
        <f>SUMPRODUCT($E$61:$E$63,I65:I67)*0.9/SUM($E$61:I63)</f>
        <v>0</v>
      </c>
      <c r="J68" s="209">
        <f>SUMPRODUCT($E$61:$E$63,J65:J67)*0.9/SUM($E$61:J63)</f>
        <v>9.8035714285714309E-2</v>
      </c>
      <c r="K68" s="209">
        <f>SUMPRODUCT($E$61:$E$63,K65:K67)*0.9/SUM($E$61:K63)</f>
        <v>0.15107142857142855</v>
      </c>
      <c r="L68" s="209">
        <f>SUMPRODUCT($E$61:$E$63,L65:L67)*0.9/SUM($E$61:L63)</f>
        <v>4.0821428571428573</v>
      </c>
      <c r="M68" s="209">
        <f>SUMPRODUCT($E$61:$E$63,M65:M67)*0.9/SUM($E$61:M63)</f>
        <v>195.42857142857142</v>
      </c>
      <c r="N68" s="209">
        <f>SUMPRODUCT($E$61:$E$63,N65:N67)*0.9/SUM($E$61:N63)</f>
        <v>28.542857142857144</v>
      </c>
      <c r="O68" s="209">
        <f>SUMPRODUCT($E$61:$E$63,O65:O67)*0.9/SUM($E$61:O63)</f>
        <v>104.14285714285714</v>
      </c>
      <c r="P68" s="209">
        <f>SUMPRODUCT($E$61:$E$63,P65:P67)*0.9/SUM($E$61:P63)</f>
        <v>50.914285714285718</v>
      </c>
      <c r="Q68" s="209">
        <f>SUMPRODUCT($E$61:$E$63,Q65:Q67)*0.9/SUM($E$61:Q63)</f>
        <v>0</v>
      </c>
      <c r="R68" s="209">
        <f>SUMPRODUCT($E$61:$E$63,R65:R67)*0.9/SUM($E$61:R63)</f>
        <v>1.4271428571428575</v>
      </c>
      <c r="S68" s="209">
        <f>SUMPRODUCT($E$61:$E$63,S65:S67)*0.9/SUM($E$61:S63)</f>
        <v>1.0012500000000002</v>
      </c>
      <c r="T68" s="209">
        <f>SUMPRODUCT($E$61:$E$63,T65:T67)*0.9/SUM($E$61:T63)</f>
        <v>0</v>
      </c>
      <c r="U68" s="209">
        <f>SUMPRODUCT($E$61:$E$63,U65:U67)*0.9/SUM($E$61:U63)</f>
        <v>0</v>
      </c>
      <c r="V68" s="209">
        <f>SUMPRODUCT($E$61:$E$63,V65:V67)*0.9/SUM($E$61:V63)</f>
        <v>0.14962500000000004</v>
      </c>
      <c r="W68" s="209">
        <f>SUMPRODUCT($E$61:$E$63,W65:W67)*0.9/SUM($E$61:W63)</f>
        <v>5.0142857142857149E-2</v>
      </c>
      <c r="X68" s="209">
        <f>SUMPRODUCT($E$61:$E$63,X65:X67)*0.9/SUM($E$61:X63)</f>
        <v>0.61312499999999992</v>
      </c>
      <c r="Y68" s="209">
        <f>SUMPRODUCT($E$61:$E$63,Y65:Y67)*0.9/SUM($E$61:Y63)</f>
        <v>0.1767857142857143</v>
      </c>
      <c r="Z68" s="209">
        <f>SUMPRODUCT($E$61:$E$63,Z65:Z67)*0.9/SUM($E$61:Z63)</f>
        <v>147.38142857142856</v>
      </c>
      <c r="AA68" s="209">
        <f>SUMPRODUCT($E$61:$E$63,AA65:AA67)*0.9/SUM($E$61:AA63)</f>
        <v>7.7142857142857152E-2</v>
      </c>
      <c r="AB68" s="209">
        <f>SUMPRODUCT($E$61:$E$63,AB65:AB67)*0.9/SUM($E$61:AB63)</f>
        <v>1.8316607142857142</v>
      </c>
      <c r="AC68" s="209">
        <f>SUMPRODUCT($E$61:$E$63,AC65:AC67)*0.9/SUM($E$61:AC63)</f>
        <v>35.359232142857145</v>
      </c>
      <c r="AD68" s="209">
        <f>SUMPRODUCT($E$61:$E$63,AD65:AD67)*0.9/SUM($E$61:AD63)</f>
        <v>277.2</v>
      </c>
      <c r="AE68" s="209">
        <f>SUMPRODUCT($E$61:$E$63,AE65:AE67)*0.9/SUM($E$61:AE63)</f>
        <v>0.87910714285714298</v>
      </c>
      <c r="AF68" s="209">
        <f>SUMPRODUCT($E$61:$E$63,AF65:AF67)*0.9/SUM($E$61:AF63)</f>
        <v>0.30765117857142865</v>
      </c>
      <c r="AG68" s="209">
        <f>SUMPRODUCT($E$61:$E$63,AG65:AG67)*0.9/SUM($E$61:AG63)</f>
        <v>4.6124999999999998</v>
      </c>
      <c r="AH68" s="130"/>
      <c r="AI68" s="130"/>
      <c r="AJ68" s="130"/>
      <c r="AK68" s="130"/>
      <c r="AL68" s="130"/>
      <c r="AM68" s="130"/>
      <c r="AN68" s="130"/>
      <c r="AO68" s="130"/>
      <c r="AP68" s="130"/>
      <c r="AQ68" s="130"/>
      <c r="AR68" s="130"/>
      <c r="AS68" s="130"/>
      <c r="BR68" s="130"/>
      <c r="BS68" s="130"/>
      <c r="BT68" s="130"/>
      <c r="BU68" s="130"/>
      <c r="BV68" s="130"/>
      <c r="BW68" s="130"/>
      <c r="BX68" s="130">
        <v>6</v>
      </c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</row>
    <row r="69" spans="1:87">
      <c r="A69" s="131"/>
      <c r="D69" s="208"/>
      <c r="J69" s="169"/>
      <c r="K69" s="169"/>
      <c r="L69" s="169"/>
      <c r="M69" s="169"/>
      <c r="N69" s="169"/>
      <c r="O69" s="169"/>
      <c r="P69" s="169"/>
      <c r="BR69" s="169"/>
      <c r="BS69" s="169"/>
      <c r="BT69" s="169"/>
      <c r="BU69" s="169"/>
      <c r="BV69" s="169"/>
      <c r="BW69" s="169"/>
      <c r="BX69" s="169"/>
      <c r="BY69" s="169"/>
      <c r="BZ69" s="169"/>
      <c r="CA69" s="169"/>
      <c r="CB69" s="169"/>
      <c r="CC69" s="169"/>
      <c r="CD69" s="169"/>
      <c r="CE69" s="169"/>
      <c r="CF69" s="169"/>
      <c r="CG69" s="169"/>
      <c r="CH69" s="169"/>
      <c r="CI69" s="169"/>
    </row>
    <row r="70" spans="1:87">
      <c r="A70" s="131"/>
      <c r="D70" s="208"/>
      <c r="E70" s="131" t="s">
        <v>359</v>
      </c>
      <c r="F70" s="131" t="s">
        <v>323</v>
      </c>
      <c r="G70" s="131" t="s">
        <v>324</v>
      </c>
      <c r="H70" s="131" t="s">
        <v>325</v>
      </c>
      <c r="I70" s="169" t="s">
        <v>326</v>
      </c>
      <c r="J70" s="169" t="s">
        <v>66</v>
      </c>
      <c r="K70" s="169" t="s">
        <v>67</v>
      </c>
      <c r="L70" s="169" t="s">
        <v>71</v>
      </c>
      <c r="M70" s="169" t="s">
        <v>72</v>
      </c>
      <c r="N70" s="169" t="s">
        <v>328</v>
      </c>
      <c r="O70" s="169" t="s">
        <v>329</v>
      </c>
      <c r="P70" s="169" t="s">
        <v>330</v>
      </c>
      <c r="Q70" s="169" t="s">
        <v>287</v>
      </c>
      <c r="R70" s="169" t="s">
        <v>68</v>
      </c>
      <c r="S70" s="169" t="s">
        <v>241</v>
      </c>
      <c r="T70" s="169" t="s">
        <v>288</v>
      </c>
      <c r="U70" s="169" t="s">
        <v>289</v>
      </c>
      <c r="V70" s="169" t="s">
        <v>290</v>
      </c>
      <c r="W70" s="169" t="s">
        <v>291</v>
      </c>
      <c r="X70" s="169" t="s">
        <v>292</v>
      </c>
      <c r="Y70" s="169" t="s">
        <v>293</v>
      </c>
      <c r="Z70" s="169" t="s">
        <v>69</v>
      </c>
      <c r="AA70" s="169" t="s">
        <v>294</v>
      </c>
      <c r="AB70" s="169" t="s">
        <v>295</v>
      </c>
      <c r="AC70" s="169" t="s">
        <v>296</v>
      </c>
      <c r="AD70" s="169" t="s">
        <v>297</v>
      </c>
      <c r="AE70" s="169" t="s">
        <v>298</v>
      </c>
      <c r="AF70" s="169" t="s">
        <v>299</v>
      </c>
      <c r="AG70" s="169" t="s">
        <v>300</v>
      </c>
      <c r="BR70" s="169"/>
      <c r="BS70" s="169"/>
      <c r="BT70" s="169"/>
      <c r="BU70" s="169"/>
      <c r="BV70" s="169"/>
      <c r="BW70" s="169"/>
      <c r="BX70" s="169"/>
      <c r="BY70" s="169"/>
      <c r="BZ70" s="169"/>
      <c r="CA70" s="169"/>
      <c r="CB70" s="169"/>
      <c r="CC70" s="169"/>
      <c r="CD70" s="169"/>
      <c r="CE70" s="169"/>
      <c r="CF70" s="169"/>
      <c r="CG70" s="169"/>
      <c r="CH70" s="169"/>
      <c r="CI70" s="169"/>
    </row>
    <row r="71" spans="1:87">
      <c r="A71" s="131"/>
      <c r="D71" s="210" t="s">
        <v>275</v>
      </c>
      <c r="I71" s="169"/>
      <c r="J71" s="169"/>
      <c r="K71" s="169"/>
      <c r="L71" s="169"/>
      <c r="M71" s="169"/>
      <c r="N71" s="169"/>
      <c r="O71" s="169"/>
      <c r="P71" s="169"/>
      <c r="BR71" s="169"/>
      <c r="BS71" s="169"/>
      <c r="BT71" s="169"/>
      <c r="BU71" s="169"/>
      <c r="BV71" s="169"/>
      <c r="BW71" s="169"/>
      <c r="BX71" s="169"/>
      <c r="BY71" s="169"/>
      <c r="BZ71" s="169"/>
      <c r="CA71" s="169"/>
      <c r="CB71" s="169"/>
      <c r="CC71" s="169"/>
      <c r="CD71" s="169"/>
      <c r="CE71" s="169"/>
      <c r="CF71" s="169"/>
      <c r="CG71" s="169"/>
      <c r="CH71" s="169"/>
      <c r="CI71" s="169"/>
    </row>
    <row r="72" spans="1:87">
      <c r="A72" s="131"/>
      <c r="D72" s="212" t="s">
        <v>366</v>
      </c>
      <c r="E72" s="131">
        <v>0.2</v>
      </c>
      <c r="F72" s="131">
        <v>3.6</v>
      </c>
      <c r="G72" s="131">
        <v>0.1</v>
      </c>
      <c r="H72" s="131">
        <v>0</v>
      </c>
      <c r="I72" s="169">
        <v>0</v>
      </c>
      <c r="J72" s="169">
        <v>0</v>
      </c>
      <c r="K72" s="169">
        <v>0</v>
      </c>
      <c r="L72" s="169">
        <v>0</v>
      </c>
      <c r="M72" s="169">
        <v>55</v>
      </c>
      <c r="N72" s="213">
        <v>0</v>
      </c>
      <c r="O72" s="213">
        <v>0</v>
      </c>
      <c r="P72" s="169">
        <v>2.2999999999999998</v>
      </c>
      <c r="Q72" s="169">
        <v>0.2</v>
      </c>
      <c r="R72" s="169">
        <v>0</v>
      </c>
      <c r="S72" s="169">
        <v>0</v>
      </c>
      <c r="T72" s="169">
        <v>0</v>
      </c>
      <c r="U72" s="169">
        <v>0</v>
      </c>
      <c r="V72" s="169">
        <v>0</v>
      </c>
      <c r="W72" s="169">
        <v>0.1</v>
      </c>
      <c r="X72" s="169">
        <v>0</v>
      </c>
      <c r="Y72" s="169">
        <v>0</v>
      </c>
      <c r="Z72" s="169">
        <v>1.3</v>
      </c>
      <c r="AA72" s="169">
        <v>0</v>
      </c>
      <c r="AB72" s="169">
        <v>0</v>
      </c>
      <c r="AC72" s="169">
        <v>3.6</v>
      </c>
      <c r="AD72" s="169">
        <v>54</v>
      </c>
      <c r="AE72" s="169">
        <v>0</v>
      </c>
      <c r="AF72" s="169">
        <v>0</v>
      </c>
      <c r="AG72" s="169">
        <v>6.6</v>
      </c>
      <c r="BR72" s="169"/>
      <c r="BS72" s="169"/>
      <c r="BT72" s="169"/>
      <c r="BU72" s="169"/>
      <c r="BV72" s="169"/>
      <c r="BW72" s="169"/>
      <c r="BX72" s="169"/>
      <c r="BY72" s="169"/>
      <c r="BZ72" s="169"/>
      <c r="CA72" s="169"/>
      <c r="CB72" s="169"/>
      <c r="CC72" s="169"/>
      <c r="CD72" s="169"/>
      <c r="CE72" s="169"/>
      <c r="CF72" s="169"/>
      <c r="CG72" s="169"/>
      <c r="CH72" s="169"/>
      <c r="CI72" s="169"/>
    </row>
    <row r="73" spans="1:87">
      <c r="A73" s="131"/>
      <c r="D73" s="212" t="s">
        <v>367</v>
      </c>
      <c r="E73" s="131">
        <v>0.6</v>
      </c>
      <c r="F73" s="131">
        <v>2.7</v>
      </c>
      <c r="G73" s="131">
        <v>4.5</v>
      </c>
      <c r="H73" s="131">
        <v>1.6</v>
      </c>
      <c r="I73" s="169">
        <v>210</v>
      </c>
      <c r="J73" s="169">
        <v>2</v>
      </c>
      <c r="K73" s="169">
        <v>0.7</v>
      </c>
      <c r="L73" s="169">
        <v>0</v>
      </c>
      <c r="M73" s="169">
        <v>8</v>
      </c>
      <c r="N73" s="213">
        <v>39</v>
      </c>
      <c r="O73" s="213">
        <v>601</v>
      </c>
      <c r="P73" s="169">
        <v>21.9</v>
      </c>
      <c r="Q73" s="169">
        <v>0.1</v>
      </c>
      <c r="R73" s="169">
        <v>245</v>
      </c>
      <c r="S73" s="169">
        <v>0</v>
      </c>
      <c r="T73" s="169">
        <v>18</v>
      </c>
      <c r="U73" s="169">
        <v>0.4</v>
      </c>
      <c r="V73" s="169">
        <v>0</v>
      </c>
      <c r="W73" s="169">
        <v>0.1</v>
      </c>
      <c r="X73" s="169">
        <v>0.1</v>
      </c>
      <c r="Y73" s="169">
        <v>0.1</v>
      </c>
      <c r="Z73" s="169">
        <v>25</v>
      </c>
      <c r="AA73" s="169">
        <v>0.3</v>
      </c>
      <c r="AB73" s="169">
        <v>0.5</v>
      </c>
      <c r="AC73" s="169">
        <v>0</v>
      </c>
      <c r="AD73" s="169">
        <v>18</v>
      </c>
      <c r="AE73" s="169">
        <v>0.4</v>
      </c>
      <c r="AF73" s="169">
        <v>0</v>
      </c>
      <c r="AG73" s="169">
        <v>9.5</v>
      </c>
      <c r="BR73" s="169"/>
      <c r="BS73" s="169"/>
      <c r="BT73" s="169"/>
      <c r="BU73" s="169"/>
      <c r="BV73" s="169"/>
      <c r="BW73" s="169"/>
      <c r="BX73" s="169"/>
      <c r="BY73" s="169"/>
      <c r="BZ73" s="169"/>
      <c r="CA73" s="169"/>
      <c r="CB73" s="169"/>
      <c r="CC73" s="169"/>
      <c r="CD73" s="169"/>
      <c r="CE73" s="169"/>
      <c r="CF73" s="169"/>
      <c r="CG73" s="169"/>
      <c r="CH73" s="169"/>
      <c r="CI73" s="169"/>
    </row>
    <row r="74" spans="1:87">
      <c r="A74" s="131"/>
      <c r="D74" s="212" t="s">
        <v>368</v>
      </c>
      <c r="E74" s="131">
        <v>1.2</v>
      </c>
      <c r="F74" s="131">
        <v>6</v>
      </c>
      <c r="G74" s="131">
        <v>4.3</v>
      </c>
      <c r="H74" s="131">
        <v>1.6</v>
      </c>
      <c r="I74" s="131">
        <v>212</v>
      </c>
      <c r="J74" s="131">
        <v>2</v>
      </c>
      <c r="K74" s="131">
        <v>0.7</v>
      </c>
      <c r="L74" s="131">
        <v>0</v>
      </c>
      <c r="M74" s="131">
        <v>62</v>
      </c>
      <c r="N74" s="131">
        <v>37</v>
      </c>
      <c r="O74" s="131">
        <v>572</v>
      </c>
      <c r="P74" s="131">
        <v>25</v>
      </c>
      <c r="Q74" s="131">
        <v>0</v>
      </c>
      <c r="R74" s="131">
        <v>85</v>
      </c>
      <c r="S74" s="131">
        <v>0</v>
      </c>
      <c r="T74" s="131">
        <v>17</v>
      </c>
      <c r="U74" s="131">
        <v>0.5</v>
      </c>
      <c r="V74" s="131">
        <v>0.02</v>
      </c>
      <c r="W74" s="131">
        <v>0.25</v>
      </c>
      <c r="X74" s="131">
        <v>0.02</v>
      </c>
      <c r="Y74" s="131">
        <v>0.1</v>
      </c>
      <c r="Z74" s="131">
        <v>18</v>
      </c>
      <c r="AA74" s="131">
        <v>0.6</v>
      </c>
      <c r="AB74" s="131">
        <v>0.6</v>
      </c>
      <c r="AC74" s="131">
        <v>5</v>
      </c>
      <c r="AD74" s="131">
        <v>63</v>
      </c>
      <c r="AE74" s="131">
        <v>0.5</v>
      </c>
      <c r="AF74" s="131">
        <v>26.5</v>
      </c>
      <c r="AG74" s="131">
        <v>16</v>
      </c>
      <c r="BR74" s="169"/>
      <c r="BS74" s="169"/>
      <c r="BT74" s="169"/>
      <c r="BU74" s="169"/>
      <c r="BV74" s="169"/>
      <c r="BW74" s="169"/>
      <c r="BX74" s="169"/>
      <c r="BY74" s="169"/>
      <c r="BZ74" s="169"/>
      <c r="CA74" s="169"/>
      <c r="CB74" s="169"/>
      <c r="CC74" s="169"/>
      <c r="CD74" s="169"/>
      <c r="CE74" s="169"/>
      <c r="CF74" s="169"/>
      <c r="CG74" s="169"/>
      <c r="CH74" s="169"/>
      <c r="CI74" s="169"/>
    </row>
    <row r="75" spans="1:87">
      <c r="A75" s="131"/>
      <c r="D75" s="212" t="s">
        <v>369</v>
      </c>
      <c r="Q75" s="131"/>
      <c r="R75" s="131"/>
      <c r="S75" s="131"/>
      <c r="T75" s="131"/>
      <c r="U75" s="131"/>
      <c r="V75" s="131"/>
      <c r="W75" s="131"/>
      <c r="X75" s="131"/>
      <c r="Y75" s="131"/>
      <c r="Z75" s="131"/>
      <c r="AA75" s="131"/>
      <c r="AB75" s="131"/>
      <c r="AC75" s="131"/>
      <c r="AD75" s="131"/>
      <c r="AE75" s="131"/>
      <c r="AF75" s="131"/>
      <c r="AG75" s="131"/>
      <c r="BR75" s="169"/>
      <c r="BS75" s="169"/>
      <c r="BT75" s="169"/>
      <c r="BU75" s="169"/>
      <c r="BV75" s="169"/>
      <c r="BW75" s="169"/>
      <c r="BX75" s="169"/>
      <c r="BY75" s="169"/>
      <c r="BZ75" s="169"/>
      <c r="CA75" s="169"/>
      <c r="CB75" s="169"/>
      <c r="CC75" s="169"/>
      <c r="CD75" s="169"/>
      <c r="CE75" s="169"/>
      <c r="CF75" s="169"/>
      <c r="CG75" s="169"/>
      <c r="CH75" s="169"/>
      <c r="CI75" s="169"/>
    </row>
    <row r="76" spans="1:87">
      <c r="A76" s="131"/>
      <c r="D76" s="208" t="s">
        <v>350</v>
      </c>
      <c r="E76" s="131">
        <v>1.2</v>
      </c>
      <c r="F76" s="131">
        <v>6</v>
      </c>
      <c r="G76" s="131">
        <v>4.3</v>
      </c>
      <c r="H76" s="131">
        <v>1.6</v>
      </c>
      <c r="I76" s="131">
        <v>212</v>
      </c>
      <c r="J76" s="131">
        <v>2</v>
      </c>
      <c r="K76" s="131">
        <v>0.7</v>
      </c>
      <c r="L76" s="131">
        <v>0</v>
      </c>
      <c r="M76" s="131">
        <v>62</v>
      </c>
      <c r="N76" s="131">
        <v>37</v>
      </c>
      <c r="O76" s="131">
        <v>572</v>
      </c>
      <c r="P76" s="131">
        <v>25</v>
      </c>
      <c r="Q76" s="131">
        <v>0</v>
      </c>
      <c r="R76" s="131">
        <v>85</v>
      </c>
      <c r="S76" s="131">
        <v>0</v>
      </c>
      <c r="T76" s="131">
        <v>17</v>
      </c>
      <c r="U76" s="131">
        <v>0.5</v>
      </c>
      <c r="V76" s="131">
        <v>0.02</v>
      </c>
      <c r="W76" s="131">
        <v>0.25</v>
      </c>
      <c r="X76" s="131">
        <v>0.02</v>
      </c>
      <c r="Y76" s="131">
        <v>0.1</v>
      </c>
      <c r="Z76" s="131">
        <v>18</v>
      </c>
      <c r="AA76" s="131">
        <v>0.6</v>
      </c>
      <c r="AB76" s="131">
        <v>0.6</v>
      </c>
      <c r="AC76" s="131">
        <v>5</v>
      </c>
      <c r="AD76" s="131">
        <v>63</v>
      </c>
      <c r="AE76" s="131">
        <v>0.5</v>
      </c>
      <c r="AF76" s="131">
        <v>26.5</v>
      </c>
      <c r="AG76" s="131">
        <v>16</v>
      </c>
      <c r="BR76" s="169"/>
      <c r="BS76" s="169"/>
      <c r="BT76" s="169"/>
      <c r="BU76" s="169"/>
      <c r="BV76" s="169"/>
      <c r="BW76" s="169"/>
      <c r="BX76" s="169"/>
      <c r="BY76" s="169"/>
      <c r="BZ76" s="169"/>
      <c r="CA76" s="169"/>
      <c r="CB76" s="169"/>
      <c r="CC76" s="169"/>
      <c r="CD76" s="169"/>
      <c r="CE76" s="169"/>
      <c r="CF76" s="169"/>
      <c r="CG76" s="169"/>
      <c r="CH76" s="169"/>
      <c r="CI76" s="169"/>
    </row>
    <row r="77" spans="1:87">
      <c r="A77" s="131"/>
      <c r="D77" s="208"/>
      <c r="I77" s="169"/>
      <c r="J77" s="169"/>
      <c r="K77" s="169"/>
      <c r="L77" s="169"/>
      <c r="M77" s="169"/>
      <c r="N77" s="213"/>
      <c r="O77" s="213"/>
      <c r="P77" s="169"/>
      <c r="BR77" s="169"/>
      <c r="BS77" s="169"/>
      <c r="BT77" s="169"/>
      <c r="BU77" s="169"/>
      <c r="BV77" s="169"/>
      <c r="BW77" s="169"/>
      <c r="BX77" s="169"/>
      <c r="BY77" s="169"/>
      <c r="BZ77" s="169"/>
      <c r="CA77" s="169"/>
      <c r="CB77" s="169"/>
      <c r="CC77" s="169"/>
      <c r="CD77" s="169"/>
      <c r="CE77" s="169"/>
      <c r="CF77" s="169"/>
      <c r="CG77" s="169"/>
      <c r="CH77" s="169"/>
      <c r="CI77" s="169"/>
    </row>
    <row r="78" spans="1:87">
      <c r="A78" s="131"/>
      <c r="D78" s="210" t="s">
        <v>370</v>
      </c>
      <c r="E78" s="131" t="s">
        <v>359</v>
      </c>
      <c r="F78" s="131" t="s">
        <v>323</v>
      </c>
      <c r="G78" s="131" t="s">
        <v>324</v>
      </c>
      <c r="H78" s="131" t="s">
        <v>325</v>
      </c>
      <c r="I78" s="169" t="s">
        <v>326</v>
      </c>
      <c r="J78" s="169" t="s">
        <v>66</v>
      </c>
      <c r="K78" s="169" t="s">
        <v>67</v>
      </c>
      <c r="L78" s="169" t="s">
        <v>71</v>
      </c>
      <c r="M78" s="169" t="s">
        <v>72</v>
      </c>
      <c r="N78" s="169" t="s">
        <v>328</v>
      </c>
      <c r="O78" s="169" t="s">
        <v>329</v>
      </c>
      <c r="P78" s="169" t="s">
        <v>330</v>
      </c>
      <c r="Q78" s="169" t="s">
        <v>287</v>
      </c>
      <c r="R78" s="169" t="s">
        <v>68</v>
      </c>
      <c r="S78" s="169" t="s">
        <v>241</v>
      </c>
      <c r="T78" s="169" t="s">
        <v>288</v>
      </c>
      <c r="U78" s="169" t="s">
        <v>289</v>
      </c>
      <c r="V78" s="169" t="s">
        <v>290</v>
      </c>
      <c r="W78" s="169" t="s">
        <v>291</v>
      </c>
      <c r="X78" s="169" t="s">
        <v>292</v>
      </c>
      <c r="Y78" s="169" t="s">
        <v>293</v>
      </c>
      <c r="Z78" s="169" t="s">
        <v>69</v>
      </c>
      <c r="AA78" s="169" t="s">
        <v>294</v>
      </c>
      <c r="AB78" s="169" t="s">
        <v>295</v>
      </c>
      <c r="AC78" s="169" t="s">
        <v>296</v>
      </c>
      <c r="AD78" s="169" t="s">
        <v>297</v>
      </c>
      <c r="AE78" s="169" t="s">
        <v>298</v>
      </c>
      <c r="AF78" s="169" t="s">
        <v>299</v>
      </c>
      <c r="AG78" s="169" t="s">
        <v>300</v>
      </c>
      <c r="BR78" s="169"/>
      <c r="BS78" s="169"/>
      <c r="BT78" s="169"/>
      <c r="BU78" s="169"/>
      <c r="BV78" s="169"/>
      <c r="BW78" s="169"/>
      <c r="BX78" s="169"/>
      <c r="BY78" s="169"/>
      <c r="BZ78" s="169"/>
      <c r="CA78" s="169"/>
      <c r="CB78" s="169"/>
      <c r="CC78" s="169"/>
      <c r="CD78" s="169"/>
      <c r="CE78" s="169"/>
      <c r="CF78" s="169"/>
      <c r="CG78" s="169"/>
      <c r="CH78" s="169"/>
      <c r="CI78" s="169"/>
    </row>
    <row r="79" spans="1:87">
      <c r="A79" s="131"/>
      <c r="D79" s="119" t="s">
        <v>371</v>
      </c>
      <c r="E79" s="131">
        <v>2</v>
      </c>
      <c r="F79" s="131">
        <v>9.1999999999999993</v>
      </c>
      <c r="G79" s="131">
        <v>4.8</v>
      </c>
      <c r="H79" s="131">
        <v>0.8</v>
      </c>
      <c r="J79" s="131">
        <v>1.2</v>
      </c>
      <c r="K79" s="191">
        <v>2</v>
      </c>
      <c r="L79" s="131">
        <v>1.2</v>
      </c>
      <c r="M79" s="131">
        <v>4</v>
      </c>
      <c r="N79" s="131">
        <v>202</v>
      </c>
      <c r="O79" s="131">
        <v>1796</v>
      </c>
      <c r="P79" s="131">
        <v>225</v>
      </c>
      <c r="Q79" s="131">
        <v>0.8</v>
      </c>
      <c r="R79" s="131">
        <v>0</v>
      </c>
      <c r="S79" s="131">
        <v>0.4</v>
      </c>
      <c r="T79" s="131">
        <v>0</v>
      </c>
      <c r="U79" s="131">
        <v>0</v>
      </c>
      <c r="V79" s="193">
        <v>0</v>
      </c>
      <c r="W79" s="193">
        <v>0</v>
      </c>
      <c r="X79" s="193">
        <v>0</v>
      </c>
      <c r="Y79" s="193">
        <v>0</v>
      </c>
      <c r="Z79" s="193">
        <v>21.2</v>
      </c>
      <c r="AA79" s="193">
        <v>0</v>
      </c>
      <c r="AB79" s="193">
        <v>2</v>
      </c>
      <c r="AC79" s="193">
        <v>41.6</v>
      </c>
      <c r="AD79" s="193">
        <v>165.6</v>
      </c>
      <c r="AE79" s="194">
        <v>0.8</v>
      </c>
      <c r="AF79" s="169">
        <v>0.4</v>
      </c>
      <c r="AG79" s="169">
        <v>11.2</v>
      </c>
      <c r="BR79" s="169"/>
      <c r="BS79" s="169"/>
      <c r="BT79" s="169"/>
      <c r="BU79" s="169"/>
      <c r="BV79" s="169"/>
      <c r="BW79" s="169"/>
      <c r="BX79" s="169"/>
      <c r="BY79" s="169"/>
      <c r="BZ79" s="169"/>
      <c r="CA79" s="169"/>
      <c r="CB79" s="169"/>
      <c r="CC79" s="169"/>
      <c r="CD79" s="169"/>
      <c r="CE79" s="169"/>
      <c r="CF79" s="169"/>
      <c r="CG79" s="169"/>
      <c r="CH79" s="169"/>
      <c r="CI79" s="169"/>
    </row>
    <row r="80" spans="1:87">
      <c r="A80" s="131"/>
      <c r="D80" s="119" t="s">
        <v>372</v>
      </c>
      <c r="E80" s="169"/>
      <c r="F80" s="169"/>
      <c r="G80" s="169"/>
      <c r="H80" s="169"/>
      <c r="I80" s="169"/>
      <c r="J80" s="169"/>
      <c r="K80" s="169"/>
      <c r="L80" s="169"/>
      <c r="M80" s="169"/>
      <c r="N80" s="169"/>
      <c r="O80" s="169"/>
      <c r="P80" s="169"/>
      <c r="BR80" s="169"/>
      <c r="BS80" s="169"/>
      <c r="BT80" s="169"/>
      <c r="BU80" s="169"/>
      <c r="BV80" s="169"/>
      <c r="BW80" s="169"/>
      <c r="BX80" s="169"/>
      <c r="BY80" s="169"/>
      <c r="BZ80" s="169"/>
      <c r="CA80" s="169"/>
      <c r="CB80" s="169"/>
      <c r="CC80" s="169"/>
      <c r="CD80" s="169"/>
      <c r="CE80" s="169"/>
      <c r="CF80" s="169"/>
      <c r="CG80" s="169"/>
      <c r="CH80" s="169"/>
      <c r="CI80" s="169"/>
    </row>
    <row r="81" spans="1:87">
      <c r="A81" s="131"/>
      <c r="D81" s="119"/>
      <c r="E81" s="169"/>
      <c r="F81" s="169"/>
      <c r="G81" s="169"/>
      <c r="H81" s="169"/>
      <c r="I81" s="169"/>
      <c r="J81" s="169"/>
      <c r="K81" s="169"/>
      <c r="L81" s="169"/>
      <c r="M81" s="169"/>
      <c r="N81" s="169"/>
      <c r="O81" s="169"/>
      <c r="P81" s="169"/>
      <c r="BR81" s="169"/>
      <c r="BS81" s="169"/>
      <c r="BT81" s="169"/>
      <c r="BU81" s="169"/>
      <c r="BV81" s="169"/>
      <c r="BW81" s="169"/>
      <c r="BX81" s="169"/>
      <c r="BY81" s="169"/>
      <c r="BZ81" s="169"/>
      <c r="CA81" s="169"/>
      <c r="CB81" s="169"/>
      <c r="CC81" s="169"/>
      <c r="CD81" s="169"/>
      <c r="CE81" s="169"/>
      <c r="CF81" s="169"/>
      <c r="CG81" s="169"/>
      <c r="CH81" s="169"/>
      <c r="CI81" s="169"/>
    </row>
    <row r="82" spans="1:87">
      <c r="D82" s="210" t="s">
        <v>373</v>
      </c>
      <c r="F82" s="125"/>
      <c r="J82" s="214"/>
      <c r="K82" s="169"/>
      <c r="L82" s="169"/>
      <c r="M82" s="169"/>
      <c r="N82" s="169"/>
      <c r="O82" s="169"/>
      <c r="P82" s="169"/>
      <c r="BR82" s="169"/>
      <c r="BS82" s="169"/>
      <c r="BT82" s="169"/>
      <c r="BU82" s="169"/>
      <c r="BV82" s="169"/>
      <c r="BW82" s="169"/>
      <c r="BX82" s="169" t="s">
        <v>374</v>
      </c>
      <c r="BY82" s="169"/>
      <c r="BZ82" s="169"/>
      <c r="CA82" s="169"/>
      <c r="CB82" s="169"/>
      <c r="CC82" s="169"/>
      <c r="CD82" s="169"/>
      <c r="CE82" s="169"/>
      <c r="CF82" s="169"/>
      <c r="CG82" s="169"/>
      <c r="CH82" s="169"/>
      <c r="CI82" s="169"/>
    </row>
    <row r="83" spans="1:87" s="169" customFormat="1">
      <c r="B83" s="183"/>
      <c r="C83" s="183"/>
      <c r="D83" s="124" t="s">
        <v>375</v>
      </c>
      <c r="E83" s="1">
        <f>E19</f>
        <v>2</v>
      </c>
      <c r="F83" s="215"/>
    </row>
    <row r="84" spans="1:87" s="169" customFormat="1">
      <c r="B84" s="183"/>
      <c r="C84" s="183"/>
      <c r="D84" s="120" t="s">
        <v>376</v>
      </c>
      <c r="E84" s="1">
        <f>E83*7</f>
        <v>14</v>
      </c>
      <c r="F84" s="215"/>
    </row>
    <row r="85" spans="1:87" s="169" customFormat="1" ht="60">
      <c r="B85" s="183"/>
      <c r="C85" s="183"/>
      <c r="D85" s="124" t="s">
        <v>377</v>
      </c>
      <c r="E85" s="313">
        <f>'I&amp;O'!E103</f>
        <v>7</v>
      </c>
      <c r="F85" s="12"/>
    </row>
    <row r="86" spans="1:87" s="169" customFormat="1">
      <c r="B86" s="183"/>
      <c r="C86" s="183"/>
      <c r="D86" s="216" t="s">
        <v>378</v>
      </c>
      <c r="E86" s="191"/>
      <c r="F86" s="191"/>
      <c r="G86" s="191"/>
      <c r="H86" s="191"/>
      <c r="I86" s="191"/>
      <c r="J86" s="191"/>
      <c r="K86" s="191"/>
      <c r="L86" s="191"/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217"/>
      <c r="AD86" s="217"/>
      <c r="AE86" s="191"/>
      <c r="AF86" s="217"/>
      <c r="AG86" s="217"/>
      <c r="AH86" s="191"/>
      <c r="AI86" s="218"/>
      <c r="AJ86" s="191"/>
      <c r="AK86" s="191"/>
    </row>
    <row r="87" spans="1:87" s="169" customFormat="1">
      <c r="B87" s="183"/>
      <c r="C87" s="183"/>
      <c r="D87" s="219"/>
      <c r="E87" s="220">
        <v>1000</v>
      </c>
      <c r="F87" s="221">
        <v>1200</v>
      </c>
      <c r="G87" s="222">
        <v>1400</v>
      </c>
      <c r="H87" s="222">
        <v>1600</v>
      </c>
      <c r="I87" s="222">
        <v>1800</v>
      </c>
      <c r="J87" s="222">
        <v>2000</v>
      </c>
      <c r="K87" s="222">
        <v>2200</v>
      </c>
      <c r="L87" s="222">
        <v>2400</v>
      </c>
      <c r="M87" s="222">
        <v>2600</v>
      </c>
      <c r="N87" s="222">
        <v>2800</v>
      </c>
      <c r="O87" s="222">
        <v>3000</v>
      </c>
      <c r="P87" s="222">
        <v>3200</v>
      </c>
      <c r="Q87" s="222"/>
      <c r="R87" s="223"/>
      <c r="S87" s="224"/>
      <c r="T87" s="224"/>
      <c r="U87" s="224"/>
      <c r="V87" s="224"/>
      <c r="W87" s="224"/>
      <c r="X87" s="224"/>
      <c r="Y87" s="224"/>
      <c r="Z87" s="224"/>
      <c r="AA87" s="224"/>
      <c r="AB87" s="224"/>
      <c r="AC87" s="224"/>
      <c r="AD87" s="224"/>
      <c r="AE87" s="224"/>
      <c r="AF87" s="224"/>
      <c r="AG87" s="224"/>
      <c r="AH87" s="224"/>
      <c r="AI87" s="224"/>
      <c r="AJ87" s="224"/>
      <c r="AK87" s="224"/>
    </row>
    <row r="88" spans="1:87" s="169" customFormat="1">
      <c r="B88" s="183"/>
      <c r="C88" s="183"/>
      <c r="D88" s="219" t="s">
        <v>39</v>
      </c>
      <c r="E88" s="220">
        <v>3</v>
      </c>
      <c r="F88" s="221">
        <v>3</v>
      </c>
      <c r="G88" s="222">
        <v>3</v>
      </c>
      <c r="H88" s="222">
        <v>8</v>
      </c>
      <c r="I88" s="222">
        <v>8</v>
      </c>
      <c r="J88" s="222">
        <v>8</v>
      </c>
      <c r="K88" s="222">
        <v>8</v>
      </c>
      <c r="L88" s="222">
        <v>8</v>
      </c>
      <c r="M88" s="222">
        <v>8</v>
      </c>
      <c r="N88" s="222">
        <v>8</v>
      </c>
      <c r="O88" s="222">
        <v>8</v>
      </c>
      <c r="P88" s="222">
        <v>8</v>
      </c>
      <c r="Q88" s="222"/>
      <c r="R88" s="222"/>
      <c r="S88" s="224"/>
      <c r="T88" s="224"/>
      <c r="U88" s="224"/>
      <c r="V88" s="224"/>
      <c r="W88" s="224"/>
      <c r="X88" s="224"/>
      <c r="Y88" s="224"/>
      <c r="Z88" s="224"/>
      <c r="AA88" s="224"/>
      <c r="AB88" s="224"/>
      <c r="AC88" s="224"/>
      <c r="AD88" s="224"/>
      <c r="AE88" s="224"/>
      <c r="AF88" s="224"/>
      <c r="AG88" s="224"/>
      <c r="AH88" s="224"/>
      <c r="AI88" s="224"/>
      <c r="AJ88" s="224"/>
      <c r="AK88" s="224"/>
    </row>
    <row r="89" spans="1:87" s="169" customFormat="1">
      <c r="B89" s="183"/>
      <c r="C89" s="183"/>
      <c r="D89" s="219" t="s">
        <v>59</v>
      </c>
      <c r="E89" s="220">
        <v>3</v>
      </c>
      <c r="F89" s="221">
        <v>5</v>
      </c>
      <c r="G89" s="222">
        <v>6</v>
      </c>
      <c r="H89" s="222">
        <v>8</v>
      </c>
      <c r="I89" s="222">
        <v>8</v>
      </c>
      <c r="J89" s="222">
        <v>8</v>
      </c>
      <c r="K89" s="222">
        <v>8</v>
      </c>
      <c r="L89" s="222">
        <v>9</v>
      </c>
      <c r="M89" s="222">
        <v>10</v>
      </c>
      <c r="N89" s="222">
        <v>11</v>
      </c>
      <c r="O89" s="222">
        <v>11</v>
      </c>
      <c r="P89" s="222">
        <v>11</v>
      </c>
      <c r="Q89" s="222"/>
      <c r="R89" s="222"/>
      <c r="S89" s="224"/>
      <c r="T89" s="224"/>
      <c r="U89" s="224"/>
      <c r="V89" s="224"/>
      <c r="W89" s="224"/>
      <c r="X89" s="224"/>
      <c r="Y89" s="224"/>
      <c r="Z89" s="224"/>
      <c r="AA89" s="224"/>
      <c r="AB89" s="224"/>
      <c r="AC89" s="224"/>
      <c r="AD89" s="224"/>
      <c r="AE89" s="224"/>
      <c r="AF89" s="224"/>
      <c r="AG89" s="224"/>
      <c r="AH89" s="224"/>
      <c r="AI89" s="224"/>
      <c r="AJ89" s="224"/>
      <c r="AK89" s="224"/>
    </row>
    <row r="90" spans="1:87" s="169" customFormat="1">
      <c r="B90" s="183"/>
      <c r="C90" s="183"/>
      <c r="D90" s="219" t="s">
        <v>60</v>
      </c>
      <c r="E90" s="220">
        <v>5</v>
      </c>
      <c r="F90" s="221">
        <v>5</v>
      </c>
      <c r="G90" s="222">
        <v>6</v>
      </c>
      <c r="H90" s="222">
        <v>8</v>
      </c>
      <c r="I90" s="222">
        <v>8</v>
      </c>
      <c r="J90" s="222">
        <v>8</v>
      </c>
      <c r="K90" s="222">
        <v>9</v>
      </c>
      <c r="L90" s="222">
        <v>9</v>
      </c>
      <c r="M90" s="222">
        <v>10</v>
      </c>
      <c r="N90" s="222">
        <v>10</v>
      </c>
      <c r="O90" s="222">
        <v>10</v>
      </c>
      <c r="P90" s="222">
        <v>11</v>
      </c>
      <c r="Q90" s="222"/>
      <c r="R90" s="222"/>
      <c r="S90" s="224"/>
      <c r="T90" s="224"/>
      <c r="U90" s="224"/>
      <c r="V90" s="224"/>
      <c r="W90" s="224"/>
      <c r="X90" s="224"/>
      <c r="Y90" s="224"/>
      <c r="Z90" s="224"/>
      <c r="AA90" s="224"/>
      <c r="AB90" s="224"/>
      <c r="AC90" s="224"/>
      <c r="AD90" s="224"/>
      <c r="AE90" s="224"/>
      <c r="AF90" s="224"/>
      <c r="AG90" s="224"/>
      <c r="AH90" s="224"/>
      <c r="AI90" s="224"/>
      <c r="AJ90" s="224"/>
      <c r="AK90" s="224"/>
    </row>
    <row r="91" spans="1:87" s="169" customFormat="1">
      <c r="B91" s="183"/>
      <c r="C91" s="183"/>
      <c r="D91" s="216" t="s">
        <v>379</v>
      </c>
      <c r="E91" s="220">
        <v>1000</v>
      </c>
      <c r="F91" s="221">
        <v>1200</v>
      </c>
      <c r="G91" s="222">
        <v>1400</v>
      </c>
      <c r="H91" s="222">
        <v>1600</v>
      </c>
      <c r="I91" s="222">
        <v>1800</v>
      </c>
      <c r="J91" s="222">
        <v>2000</v>
      </c>
      <c r="K91" s="222">
        <v>2200</v>
      </c>
      <c r="L91" s="222">
        <v>2400</v>
      </c>
      <c r="M91" s="222">
        <v>2600</v>
      </c>
      <c r="N91" s="222">
        <v>2800</v>
      </c>
      <c r="O91" s="222">
        <v>3000</v>
      </c>
      <c r="P91" s="222">
        <v>3200</v>
      </c>
      <c r="Q91" s="222"/>
      <c r="R91" s="222"/>
      <c r="S91" s="224"/>
      <c r="T91" s="224"/>
      <c r="U91" s="224"/>
      <c r="V91" s="224"/>
      <c r="W91" s="224"/>
      <c r="X91" s="224"/>
      <c r="Y91" s="224"/>
      <c r="Z91" s="224"/>
      <c r="AA91" s="224"/>
      <c r="AB91" s="224"/>
      <c r="AC91" s="224"/>
      <c r="AD91" s="224"/>
      <c r="AE91" s="224"/>
      <c r="AF91" s="224"/>
      <c r="AG91" s="224"/>
      <c r="AH91" s="224"/>
      <c r="AI91" s="224"/>
      <c r="AJ91" s="224"/>
      <c r="AK91" s="224"/>
    </row>
    <row r="92" spans="1:87" s="169" customFormat="1">
      <c r="B92" s="183"/>
      <c r="C92" s="183"/>
      <c r="D92" s="225" t="s">
        <v>39</v>
      </c>
      <c r="E92" s="226">
        <v>1</v>
      </c>
      <c r="F92" s="226">
        <v>2</v>
      </c>
      <c r="G92" s="226">
        <v>3</v>
      </c>
      <c r="H92" s="226">
        <v>3</v>
      </c>
      <c r="I92" s="226">
        <v>4</v>
      </c>
      <c r="J92" s="226">
        <v>4</v>
      </c>
      <c r="K92" s="226">
        <v>4</v>
      </c>
      <c r="L92" s="226">
        <v>4</v>
      </c>
      <c r="M92" s="226">
        <v>4</v>
      </c>
      <c r="N92" s="226">
        <v>4</v>
      </c>
      <c r="O92" s="226">
        <v>4</v>
      </c>
      <c r="P92" s="226">
        <v>4</v>
      </c>
      <c r="Q92" s="222"/>
      <c r="R92" s="222"/>
      <c r="S92" s="224"/>
      <c r="T92" s="224"/>
      <c r="U92" s="224"/>
      <c r="V92" s="224"/>
      <c r="W92" s="224"/>
      <c r="X92" s="224"/>
      <c r="Y92" s="224"/>
      <c r="Z92" s="224"/>
      <c r="AA92" s="224"/>
      <c r="AB92" s="224"/>
      <c r="AC92" s="224"/>
      <c r="AD92" s="224"/>
      <c r="AE92" s="224"/>
      <c r="AF92" s="224"/>
      <c r="AG92" s="224"/>
      <c r="AH92" s="224"/>
      <c r="AI92" s="224"/>
      <c r="AJ92" s="224"/>
      <c r="AK92" s="224"/>
    </row>
    <row r="93" spans="1:87" s="169" customFormat="1">
      <c r="B93" s="183"/>
      <c r="C93" s="183"/>
      <c r="D93" s="219" t="s">
        <v>59</v>
      </c>
      <c r="E93" s="220">
        <v>1</v>
      </c>
      <c r="F93" s="220">
        <v>2</v>
      </c>
      <c r="G93" s="220">
        <v>3</v>
      </c>
      <c r="H93" s="220">
        <v>3</v>
      </c>
      <c r="I93" s="220">
        <v>3</v>
      </c>
      <c r="J93" s="220">
        <v>3</v>
      </c>
      <c r="K93" s="220">
        <v>4</v>
      </c>
      <c r="L93" s="220">
        <v>4</v>
      </c>
      <c r="M93" s="220">
        <v>5</v>
      </c>
      <c r="N93" s="220">
        <v>5</v>
      </c>
      <c r="O93" s="220">
        <v>6</v>
      </c>
      <c r="P93" s="220">
        <v>6</v>
      </c>
      <c r="Q93" s="222"/>
      <c r="R93" s="222"/>
      <c r="S93" s="224"/>
      <c r="T93" s="224"/>
      <c r="U93" s="224"/>
      <c r="V93" s="224"/>
      <c r="W93" s="224"/>
      <c r="X93" s="224"/>
      <c r="Y93" s="224"/>
      <c r="Z93" s="224"/>
      <c r="AA93" s="224"/>
      <c r="AB93" s="224"/>
      <c r="AC93" s="224"/>
      <c r="AD93" s="224"/>
      <c r="AE93" s="224"/>
      <c r="AF93" s="224"/>
      <c r="AG93" s="224"/>
      <c r="AH93" s="224"/>
      <c r="AI93" s="224"/>
      <c r="AJ93" s="224"/>
      <c r="AK93" s="224"/>
    </row>
    <row r="94" spans="1:87" s="169" customFormat="1">
      <c r="B94" s="183"/>
      <c r="C94" s="183"/>
      <c r="D94" s="219" t="s">
        <v>60</v>
      </c>
      <c r="E94" s="220">
        <v>1</v>
      </c>
      <c r="F94" s="220">
        <v>2</v>
      </c>
      <c r="G94" s="220">
        <v>3</v>
      </c>
      <c r="H94" s="220">
        <v>3</v>
      </c>
      <c r="I94" s="220">
        <v>3</v>
      </c>
      <c r="J94" s="220">
        <v>3</v>
      </c>
      <c r="K94" s="220">
        <v>3.5</v>
      </c>
      <c r="L94" s="220">
        <v>3.5</v>
      </c>
      <c r="M94" s="220">
        <v>4</v>
      </c>
      <c r="N94" s="220">
        <v>4</v>
      </c>
      <c r="O94" s="220">
        <v>4.5</v>
      </c>
      <c r="P94" s="220">
        <v>4.5</v>
      </c>
      <c r="Q94" s="222"/>
      <c r="R94" s="222"/>
      <c r="S94" s="224"/>
      <c r="T94" s="224"/>
      <c r="U94" s="224"/>
      <c r="V94" s="224"/>
      <c r="W94" s="224"/>
      <c r="X94" s="224"/>
      <c r="Y94" s="224"/>
      <c r="Z94" s="224"/>
      <c r="AA94" s="224"/>
      <c r="AB94" s="224"/>
      <c r="AC94" s="224"/>
      <c r="AD94" s="224"/>
      <c r="AE94" s="224"/>
      <c r="AF94" s="224"/>
      <c r="AG94" s="224"/>
      <c r="AH94" s="224"/>
      <c r="AI94" s="224"/>
      <c r="AJ94" s="224"/>
      <c r="AK94" s="224"/>
    </row>
    <row r="95" spans="1:87" s="169" customFormat="1">
      <c r="B95" s="183"/>
      <c r="C95" s="183"/>
      <c r="D95" s="219" t="s">
        <v>465</v>
      </c>
      <c r="E95" s="231">
        <f>LOOKUP('I&amp;O'!$C$28,$E$87:$P$87,E88:P88)/2</f>
        <v>4</v>
      </c>
      <c r="F95" s="231">
        <f>LOOKUP('I&amp;O'!$C$28,$E$87:$P$87,E89:P89)/2</f>
        <v>4</v>
      </c>
      <c r="G95" s="231">
        <f>LOOKUP('I&amp;O'!$C$28,$E$87:$P$87,E90:P90)/2</f>
        <v>4</v>
      </c>
      <c r="H95" s="222"/>
      <c r="I95" s="222"/>
      <c r="J95" s="222"/>
      <c r="K95" s="222"/>
      <c r="L95" s="222"/>
      <c r="M95" s="222"/>
      <c r="N95" s="222"/>
      <c r="O95" s="222"/>
      <c r="P95" s="222"/>
      <c r="Q95" s="222"/>
      <c r="R95" s="222"/>
      <c r="S95" s="224"/>
      <c r="T95" s="224"/>
      <c r="U95" s="224"/>
      <c r="V95" s="224"/>
      <c r="W95" s="224"/>
      <c r="X95" s="224"/>
      <c r="Y95" s="224"/>
      <c r="Z95" s="224"/>
      <c r="AA95" s="224"/>
      <c r="AB95" s="224"/>
      <c r="AC95" s="224"/>
      <c r="AD95" s="224"/>
      <c r="AE95" s="224"/>
      <c r="AF95" s="224"/>
      <c r="AG95" s="224"/>
      <c r="AH95" s="224"/>
      <c r="AI95" s="224"/>
      <c r="AJ95" s="224"/>
      <c r="AK95" s="224"/>
    </row>
    <row r="96" spans="1:87" s="169" customFormat="1">
      <c r="B96" s="183"/>
      <c r="C96" s="183"/>
      <c r="D96" s="115"/>
      <c r="E96" s="115" t="s">
        <v>39</v>
      </c>
      <c r="F96" s="3" t="s">
        <v>59</v>
      </c>
      <c r="G96" t="s">
        <v>60</v>
      </c>
    </row>
    <row r="97" spans="1:87" s="169" customFormat="1">
      <c r="B97" s="183"/>
      <c r="C97" s="183"/>
      <c r="D97" s="200" t="s">
        <v>380</v>
      </c>
      <c r="E97">
        <f>E84</f>
        <v>14</v>
      </c>
      <c r="F97" s="3">
        <f>E84</f>
        <v>14</v>
      </c>
      <c r="G97" s="227">
        <f>E84</f>
        <v>14</v>
      </c>
      <c r="H97" s="115"/>
      <c r="I97" s="115"/>
      <c r="J97" s="115"/>
    </row>
    <row r="98" spans="1:87" s="169" customFormat="1">
      <c r="B98" s="183"/>
      <c r="C98" s="183"/>
      <c r="D98" s="228" t="s">
        <v>381</v>
      </c>
      <c r="E98" s="318">
        <f>'I&amp;O'!E111</f>
        <v>3</v>
      </c>
      <c r="F98" s="318">
        <f>'I&amp;O'!F111</f>
        <v>3</v>
      </c>
      <c r="G98" s="318">
        <f>'I&amp;O'!G111</f>
        <v>3</v>
      </c>
      <c r="H98" s="229"/>
      <c r="I98" s="230"/>
      <c r="J98" s="230"/>
    </row>
    <row r="99" spans="1:87" s="169" customFormat="1">
      <c r="B99" s="183"/>
      <c r="C99" s="183"/>
      <c r="D99" s="198" t="s">
        <v>228</v>
      </c>
      <c r="E99" s="263">
        <f>'I&amp;O'!E112</f>
        <v>4</v>
      </c>
      <c r="F99" s="263">
        <f>'I&amp;O'!F112</f>
        <v>4</v>
      </c>
      <c r="G99" s="263">
        <f>'I&amp;O'!G112</f>
        <v>4</v>
      </c>
      <c r="H99" s="232"/>
      <c r="I99" s="232"/>
      <c r="J99" s="232"/>
    </row>
    <row r="100" spans="1:87" s="169" customFormat="1">
      <c r="B100" s="183"/>
      <c r="C100" s="183"/>
      <c r="D100" s="198" t="s">
        <v>229</v>
      </c>
      <c r="E100" s="318">
        <f>'I&amp;O'!E113</f>
        <v>0</v>
      </c>
      <c r="F100" s="318">
        <f>'I&amp;O'!F113</f>
        <v>0</v>
      </c>
      <c r="G100" s="318">
        <f>'I&amp;O'!G113</f>
        <v>0</v>
      </c>
      <c r="H100" s="230"/>
      <c r="I100" s="233"/>
      <c r="J100" s="233"/>
    </row>
    <row r="101" spans="1:87" s="169" customFormat="1">
      <c r="B101" s="183"/>
      <c r="C101" s="183"/>
      <c r="D101" s="198" t="s">
        <v>382</v>
      </c>
      <c r="E101" s="318">
        <f>'I&amp;O'!E114</f>
        <v>0</v>
      </c>
      <c r="F101" s="318">
        <f>'I&amp;O'!F114</f>
        <v>0</v>
      </c>
      <c r="G101" s="318">
        <f>'I&amp;O'!G114</f>
        <v>0</v>
      </c>
      <c r="H101" s="230"/>
      <c r="I101" s="233"/>
      <c r="J101" s="233"/>
    </row>
    <row r="102" spans="1:87" s="169" customFormat="1">
      <c r="B102" s="183"/>
      <c r="C102" s="183"/>
      <c r="D102" s="119" t="s">
        <v>383</v>
      </c>
      <c r="E102" s="318">
        <f>'I&amp;O'!E115</f>
        <v>0</v>
      </c>
      <c r="F102" s="318">
        <f>'I&amp;O'!F115</f>
        <v>0</v>
      </c>
      <c r="G102" s="318">
        <f>'I&amp;O'!G115</f>
        <v>0</v>
      </c>
      <c r="H102" s="230"/>
      <c r="I102" s="233"/>
      <c r="J102" s="233"/>
    </row>
    <row r="103" spans="1:87" s="169" customFormat="1">
      <c r="B103" s="183"/>
      <c r="C103" s="183"/>
      <c r="D103" s="119" t="s">
        <v>384</v>
      </c>
      <c r="E103" s="318">
        <f>'I&amp;O'!E116</f>
        <v>0</v>
      </c>
      <c r="F103" s="318">
        <f>'I&amp;O'!F116</f>
        <v>0</v>
      </c>
      <c r="G103" s="318">
        <f>'I&amp;O'!G116</f>
        <v>0</v>
      </c>
      <c r="H103" s="230"/>
      <c r="I103" s="233"/>
      <c r="J103" s="233"/>
    </row>
    <row r="104" spans="1:87" s="169" customFormat="1">
      <c r="B104" s="183"/>
      <c r="C104" s="183"/>
      <c r="D104" s="198" t="s">
        <v>385</v>
      </c>
      <c r="E104" s="282">
        <f>E97-SUM(E98:E103)</f>
        <v>7</v>
      </c>
      <c r="F104" s="282">
        <f t="shared" ref="F104:G104" si="17">F97-SUM(F98:F103)</f>
        <v>7</v>
      </c>
      <c r="G104" s="282">
        <f t="shared" si="17"/>
        <v>7</v>
      </c>
    </row>
    <row r="105" spans="1:87" s="169" customFormat="1">
      <c r="B105" s="183"/>
      <c r="C105" s="183"/>
      <c r="D105" s="198" t="s">
        <v>466</v>
      </c>
      <c r="E105" s="319">
        <f>LOOKUP('I&amp;O'!$C$28,'Basic diet cal'!$E$91:$P$91,'Basic diet cal'!E92:P92)</f>
        <v>3</v>
      </c>
      <c r="F105" s="319">
        <f>LOOKUP('I&amp;O'!$C$28,'Basic diet cal'!$E$91:$P$91,'Basic diet cal'!E93:P93)</f>
        <v>3</v>
      </c>
      <c r="G105" s="319">
        <f>LOOKUP('I&amp;O'!$C$28,'Basic diet cal'!$E$91:$P$91,'Basic diet cal'!E94:P94)</f>
        <v>3</v>
      </c>
    </row>
    <row r="106" spans="1:87">
      <c r="D106" s="228" t="s">
        <v>381</v>
      </c>
      <c r="E106" s="230">
        <f t="shared" ref="E106:G112" si="18">E98/E$97</f>
        <v>0.21428571428571427</v>
      </c>
      <c r="F106" s="230">
        <f t="shared" si="18"/>
        <v>0.21428571428571427</v>
      </c>
      <c r="G106" s="230">
        <f t="shared" si="18"/>
        <v>0.21428571428571427</v>
      </c>
      <c r="H106" s="125"/>
      <c r="I106" s="230"/>
      <c r="K106" s="169"/>
      <c r="L106" s="169"/>
      <c r="M106" s="169"/>
      <c r="N106" s="169"/>
      <c r="O106" s="169"/>
      <c r="P106" s="169"/>
      <c r="BR106" s="169"/>
      <c r="BS106" s="169"/>
      <c r="BT106" s="169"/>
      <c r="BU106" s="169"/>
      <c r="BV106" s="169"/>
      <c r="BW106" s="169"/>
      <c r="BX106" s="169"/>
      <c r="BY106" s="169" t="s">
        <v>386</v>
      </c>
      <c r="BZ106" s="169"/>
      <c r="CA106" s="169"/>
      <c r="CB106" s="169"/>
      <c r="CC106" s="169"/>
      <c r="CD106" s="169"/>
      <c r="CE106" s="169"/>
      <c r="CF106" s="169"/>
      <c r="CG106" s="169"/>
      <c r="CH106" s="169"/>
      <c r="CI106" s="169"/>
    </row>
    <row r="107" spans="1:87">
      <c r="D107" s="198" t="s">
        <v>228</v>
      </c>
      <c r="E107" s="230">
        <f t="shared" ref="E107:G107" si="19">E99/E$97</f>
        <v>0.2857142857142857</v>
      </c>
      <c r="F107" s="230">
        <f t="shared" si="19"/>
        <v>0.2857142857142857</v>
      </c>
      <c r="G107" s="230">
        <f t="shared" si="19"/>
        <v>0.2857142857142857</v>
      </c>
      <c r="H107" s="234"/>
      <c r="I107" s="230"/>
      <c r="K107" s="169"/>
      <c r="L107" s="169"/>
      <c r="M107" s="169"/>
      <c r="N107" s="169"/>
      <c r="O107" s="169"/>
      <c r="P107" s="169"/>
      <c r="BR107" s="169"/>
      <c r="BS107" s="169"/>
      <c r="BT107" s="169"/>
      <c r="BU107" s="169"/>
      <c r="BV107" s="169"/>
      <c r="BW107" s="169"/>
      <c r="BX107" s="169"/>
      <c r="BY107" s="169" t="s">
        <v>387</v>
      </c>
      <c r="BZ107" s="169"/>
      <c r="CA107" s="169"/>
      <c r="CB107" s="169"/>
      <c r="CC107" s="169"/>
      <c r="CD107" s="169"/>
      <c r="CE107" s="169"/>
      <c r="CF107" s="169"/>
      <c r="CG107" s="169"/>
      <c r="CH107" s="169"/>
      <c r="CI107" s="169"/>
    </row>
    <row r="108" spans="1:87">
      <c r="D108" s="198" t="s">
        <v>229</v>
      </c>
      <c r="E108" s="230">
        <f t="shared" ref="E108:G108" si="20">E100/E$97</f>
        <v>0</v>
      </c>
      <c r="F108" s="230">
        <f t="shared" si="20"/>
        <v>0</v>
      </c>
      <c r="G108" s="230">
        <f t="shared" si="20"/>
        <v>0</v>
      </c>
      <c r="H108" s="234"/>
      <c r="I108" s="235"/>
      <c r="K108" s="169"/>
      <c r="L108" s="169"/>
      <c r="M108" s="169"/>
      <c r="N108" s="169"/>
      <c r="O108" s="169"/>
      <c r="P108" s="169"/>
      <c r="BR108" s="169"/>
      <c r="BS108" s="169"/>
      <c r="BT108" s="169"/>
      <c r="BU108" s="169"/>
      <c r="BV108" s="169"/>
      <c r="BW108" s="169"/>
      <c r="BX108" s="169"/>
      <c r="BY108" s="169" t="s">
        <v>388</v>
      </c>
      <c r="BZ108" s="169"/>
      <c r="CA108" s="169"/>
      <c r="CB108" s="169"/>
      <c r="CC108" s="169"/>
      <c r="CD108" s="169"/>
      <c r="CE108" s="169"/>
      <c r="CF108" s="169"/>
      <c r="CG108" s="169"/>
      <c r="CH108" s="169"/>
      <c r="CI108" s="169"/>
    </row>
    <row r="109" spans="1:87">
      <c r="D109" s="198" t="s">
        <v>382</v>
      </c>
      <c r="E109" s="230">
        <f t="shared" ref="E109:G109" si="21">E101/E$97</f>
        <v>0</v>
      </c>
      <c r="F109" s="230">
        <f t="shared" si="21"/>
        <v>0</v>
      </c>
      <c r="G109" s="230">
        <f t="shared" si="21"/>
        <v>0</v>
      </c>
      <c r="H109" s="234"/>
      <c r="I109" s="236"/>
      <c r="K109" s="169"/>
      <c r="L109" s="169"/>
      <c r="M109" s="169"/>
      <c r="N109" s="169"/>
      <c r="O109" s="169"/>
      <c r="P109" s="169"/>
      <c r="BR109" s="169"/>
      <c r="BS109" s="169"/>
      <c r="BT109" s="169"/>
      <c r="BU109" s="169"/>
      <c r="BV109" s="169"/>
      <c r="BW109" s="169"/>
      <c r="BX109" s="169"/>
      <c r="BY109" s="169" t="s">
        <v>389</v>
      </c>
      <c r="BZ109" s="169"/>
      <c r="CA109" s="169"/>
      <c r="CB109" s="169"/>
      <c r="CC109" s="169"/>
      <c r="CD109" s="169"/>
      <c r="CE109" s="169"/>
      <c r="CF109" s="169"/>
      <c r="CG109" s="169"/>
      <c r="CH109" s="169"/>
      <c r="CI109" s="169"/>
    </row>
    <row r="110" spans="1:87">
      <c r="D110" s="119" t="s">
        <v>383</v>
      </c>
      <c r="E110" s="230">
        <f t="shared" ref="E110:G110" si="22">E102/E$97</f>
        <v>0</v>
      </c>
      <c r="F110" s="230">
        <f t="shared" si="22"/>
        <v>0</v>
      </c>
      <c r="G110" s="230">
        <f t="shared" si="22"/>
        <v>0</v>
      </c>
      <c r="J110" s="169"/>
      <c r="K110" s="169"/>
      <c r="L110" s="169"/>
      <c r="M110" s="169"/>
      <c r="N110" s="169"/>
      <c r="O110" s="169"/>
      <c r="P110" s="169"/>
      <c r="BR110" s="169"/>
      <c r="BS110" s="169"/>
      <c r="BT110" s="169"/>
      <c r="BU110" s="169"/>
      <c r="BV110" s="169"/>
      <c r="BW110" s="169"/>
      <c r="BX110" s="169"/>
      <c r="BY110" s="169" t="s">
        <v>390</v>
      </c>
      <c r="BZ110" s="169"/>
      <c r="CA110" s="169"/>
      <c r="CB110" s="169"/>
      <c r="CC110" s="169"/>
      <c r="CD110" s="169"/>
      <c r="CE110" s="169"/>
      <c r="CF110" s="169"/>
      <c r="CG110" s="169"/>
      <c r="CH110" s="169"/>
      <c r="CI110" s="169"/>
    </row>
    <row r="111" spans="1:87">
      <c r="A111" s="131"/>
      <c r="D111" s="119" t="s">
        <v>384</v>
      </c>
      <c r="E111" s="230">
        <f t="shared" ref="E111:G111" si="23">E103/E$97</f>
        <v>0</v>
      </c>
      <c r="F111" s="230">
        <f t="shared" si="23"/>
        <v>0</v>
      </c>
      <c r="G111" s="230">
        <f t="shared" si="23"/>
        <v>0</v>
      </c>
      <c r="J111" s="169"/>
      <c r="K111" s="169"/>
      <c r="L111" s="169"/>
      <c r="M111" s="169"/>
      <c r="N111" s="169"/>
      <c r="O111" s="169"/>
      <c r="P111" s="169"/>
      <c r="BR111" s="169"/>
      <c r="BS111" s="169"/>
      <c r="BT111" s="169"/>
      <c r="BU111" s="169"/>
      <c r="BV111" s="169"/>
      <c r="BW111" s="169"/>
      <c r="BX111" s="169"/>
      <c r="BY111" s="169"/>
      <c r="BZ111" s="169"/>
      <c r="CA111" s="169"/>
      <c r="CB111" s="169"/>
      <c r="CC111" s="169"/>
      <c r="CD111" s="169"/>
      <c r="CE111" s="169"/>
      <c r="CF111" s="169"/>
      <c r="CG111" s="169"/>
      <c r="CH111" s="169"/>
      <c r="CI111" s="169"/>
    </row>
    <row r="112" spans="1:87">
      <c r="A112" s="131"/>
      <c r="D112" s="119" t="s">
        <v>385</v>
      </c>
      <c r="E112" s="230">
        <f t="shared" si="18"/>
        <v>0.5</v>
      </c>
      <c r="F112" s="230">
        <f t="shared" ref="F112:G112" si="24">F104/F$97</f>
        <v>0.5</v>
      </c>
      <c r="G112" s="230">
        <f t="shared" si="24"/>
        <v>0.5</v>
      </c>
      <c r="J112" s="169"/>
      <c r="K112" s="169"/>
      <c r="L112" s="169"/>
      <c r="M112" s="169"/>
      <c r="N112" s="169"/>
      <c r="O112" s="169"/>
      <c r="P112" s="169"/>
      <c r="BR112" s="169"/>
      <c r="BS112" s="169"/>
      <c r="BT112" s="169"/>
      <c r="BU112" s="169"/>
      <c r="BV112" s="169"/>
      <c r="BW112" s="169"/>
      <c r="BX112" s="169"/>
      <c r="BY112" s="169"/>
      <c r="BZ112" s="169"/>
      <c r="CA112" s="169"/>
      <c r="CB112" s="169"/>
      <c r="CC112" s="169"/>
      <c r="CD112" s="169"/>
      <c r="CE112" s="169"/>
      <c r="CF112" s="169"/>
      <c r="CG112" s="169"/>
      <c r="CH112" s="169"/>
      <c r="CI112" s="169"/>
    </row>
    <row r="113" spans="1:89">
      <c r="D113" s="237"/>
      <c r="E113" s="190" t="s">
        <v>322</v>
      </c>
      <c r="F113" s="118" t="s">
        <v>323</v>
      </c>
      <c r="G113" s="118" t="s">
        <v>324</v>
      </c>
      <c r="H113" s="118" t="s">
        <v>325</v>
      </c>
      <c r="I113" s="118" t="s">
        <v>326</v>
      </c>
      <c r="J113" s="118" t="s">
        <v>66</v>
      </c>
      <c r="K113" s="118" t="s">
        <v>67</v>
      </c>
      <c r="L113" s="190" t="s">
        <v>327</v>
      </c>
      <c r="M113" s="190" t="s">
        <v>72</v>
      </c>
      <c r="N113" s="118" t="s">
        <v>64</v>
      </c>
      <c r="O113" s="118" t="s">
        <v>391</v>
      </c>
      <c r="P113" s="118" t="s">
        <v>70</v>
      </c>
      <c r="Q113" s="190" t="s">
        <v>287</v>
      </c>
      <c r="R113" s="190" t="s">
        <v>68</v>
      </c>
      <c r="S113" s="190" t="s">
        <v>241</v>
      </c>
      <c r="T113" s="190" t="s">
        <v>288</v>
      </c>
      <c r="U113" s="193" t="s">
        <v>289</v>
      </c>
      <c r="V113" s="193" t="s">
        <v>290</v>
      </c>
      <c r="W113" s="193" t="s">
        <v>291</v>
      </c>
      <c r="X113" s="193" t="s">
        <v>292</v>
      </c>
      <c r="Y113" s="193" t="s">
        <v>293</v>
      </c>
      <c r="Z113" s="193" t="s">
        <v>69</v>
      </c>
      <c r="AA113" s="193" t="s">
        <v>294</v>
      </c>
      <c r="AB113" s="193" t="s">
        <v>295</v>
      </c>
      <c r="AC113" s="193" t="s">
        <v>296</v>
      </c>
      <c r="AD113" s="193" t="s">
        <v>297</v>
      </c>
      <c r="AE113" s="194" t="s">
        <v>298</v>
      </c>
      <c r="AF113" s="118" t="s">
        <v>299</v>
      </c>
      <c r="AG113" s="118" t="s">
        <v>300</v>
      </c>
      <c r="BR113" s="169"/>
      <c r="BS113" s="169"/>
      <c r="BT113" s="169"/>
      <c r="BU113" s="169"/>
      <c r="BV113" s="169"/>
      <c r="BW113" s="169"/>
      <c r="BX113" s="169"/>
      <c r="BY113" s="169" t="s">
        <v>392</v>
      </c>
      <c r="BZ113" s="169"/>
      <c r="CA113" s="169"/>
      <c r="CB113" s="169"/>
      <c r="CC113" s="169"/>
      <c r="CD113" s="169"/>
      <c r="CE113" s="169"/>
      <c r="CF113" s="169"/>
      <c r="CG113" s="169"/>
      <c r="CH113" s="169"/>
      <c r="CI113" s="169"/>
    </row>
    <row r="114" spans="1:89">
      <c r="D114" s="198" t="s">
        <v>381</v>
      </c>
      <c r="E114" s="238">
        <v>0</v>
      </c>
      <c r="F114" s="238">
        <v>15.288000000000002</v>
      </c>
      <c r="G114" s="238">
        <v>3.7520000000000007</v>
      </c>
      <c r="H114" s="238">
        <v>1.0080000000000002</v>
      </c>
      <c r="I114" s="238">
        <v>46.480000000000004</v>
      </c>
      <c r="J114" s="238">
        <v>1.3440000000000001</v>
      </c>
      <c r="K114" s="238">
        <v>0.84000000000000008</v>
      </c>
      <c r="L114" s="238">
        <v>0</v>
      </c>
      <c r="M114" s="238">
        <v>39.200000000000003</v>
      </c>
      <c r="N114" s="238">
        <v>72.800000000000011</v>
      </c>
      <c r="O114" s="238">
        <v>694.40000000000009</v>
      </c>
      <c r="P114" s="238">
        <v>7.8400000000000007</v>
      </c>
      <c r="Q114" s="238">
        <v>0</v>
      </c>
      <c r="R114" s="238">
        <v>93.352000000000004</v>
      </c>
      <c r="S114" s="238">
        <v>0</v>
      </c>
      <c r="T114" s="238">
        <v>0</v>
      </c>
      <c r="U114" s="238">
        <v>0.16800000000000001</v>
      </c>
      <c r="V114" s="238">
        <v>0</v>
      </c>
      <c r="W114" s="238">
        <v>0</v>
      </c>
      <c r="X114" s="238">
        <v>3.4159999999999999</v>
      </c>
      <c r="Y114" s="238">
        <v>0.16800000000000001</v>
      </c>
      <c r="Z114" s="238">
        <v>3.3600000000000003</v>
      </c>
      <c r="AA114" s="238">
        <v>0.11200000000000002</v>
      </c>
      <c r="AB114" s="238">
        <v>0.67200000000000004</v>
      </c>
      <c r="AC114" s="238">
        <v>11.760000000000002</v>
      </c>
      <c r="AD114" s="238">
        <v>100.80000000000001</v>
      </c>
      <c r="AE114" s="238">
        <v>1.1200000000000001</v>
      </c>
      <c r="AF114" s="238">
        <v>5.6000000000000008E-2</v>
      </c>
      <c r="AG114" s="238">
        <v>11.760000000000002</v>
      </c>
      <c r="BR114" s="169"/>
      <c r="BS114" s="169"/>
      <c r="BT114" s="169"/>
      <c r="BU114" s="169"/>
      <c r="BV114" s="169"/>
      <c r="BW114" s="169"/>
      <c r="BX114" s="169"/>
      <c r="BY114" s="169" t="s">
        <v>393</v>
      </c>
      <c r="BZ114" s="169"/>
      <c r="CA114" s="169"/>
      <c r="CB114" s="169"/>
      <c r="CC114" s="169"/>
      <c r="CD114" s="169"/>
      <c r="CE114" s="169"/>
      <c r="CF114" s="169"/>
      <c r="CG114" s="169"/>
      <c r="CH114" s="169"/>
      <c r="CI114" s="169"/>
    </row>
    <row r="115" spans="1:89">
      <c r="D115" s="198" t="s">
        <v>394</v>
      </c>
      <c r="E115" s="238">
        <v>0</v>
      </c>
      <c r="F115" s="238">
        <v>12.8469</v>
      </c>
      <c r="G115" s="238">
        <v>4.0392000000000001</v>
      </c>
      <c r="H115" s="238">
        <v>0.78539999999999999</v>
      </c>
      <c r="I115" s="238">
        <v>35.342999999999996</v>
      </c>
      <c r="J115" s="238">
        <v>1.6830000000000001</v>
      </c>
      <c r="K115" s="238">
        <v>1.0098</v>
      </c>
      <c r="L115" s="238">
        <v>0</v>
      </c>
      <c r="M115" s="238">
        <v>35.342999999999996</v>
      </c>
      <c r="N115" s="238">
        <v>506.02199999999999</v>
      </c>
      <c r="O115" s="238">
        <v>371.94299999999998</v>
      </c>
      <c r="P115" s="238">
        <v>29.171999999999997</v>
      </c>
      <c r="Q115" s="238">
        <v>0</v>
      </c>
      <c r="R115" s="238">
        <v>59.862000000000002</v>
      </c>
      <c r="S115" s="238">
        <v>0.89760000000000006</v>
      </c>
      <c r="T115" s="238">
        <v>0</v>
      </c>
      <c r="U115" s="238">
        <v>0</v>
      </c>
      <c r="V115" s="238">
        <v>5.6100000000000004E-2</v>
      </c>
      <c r="W115" s="238">
        <v>5.6100000000000004E-2</v>
      </c>
      <c r="X115" s="238">
        <v>1.1780999999999999</v>
      </c>
      <c r="Y115" s="238">
        <v>0.11220000000000001</v>
      </c>
      <c r="Z115" s="238">
        <v>9.5370000000000008</v>
      </c>
      <c r="AA115" s="238">
        <v>0.84150000000000003</v>
      </c>
      <c r="AB115" s="238">
        <v>0.89760000000000006</v>
      </c>
      <c r="AC115" s="238">
        <v>21.317999999999998</v>
      </c>
      <c r="AD115" s="238">
        <v>239.547</v>
      </c>
      <c r="AE115" s="238">
        <v>1.0659000000000001</v>
      </c>
      <c r="AF115" s="238">
        <v>5.6100000000000004E-2</v>
      </c>
      <c r="AG115" s="238">
        <v>8.9760000000000009</v>
      </c>
      <c r="BR115" s="169"/>
      <c r="BS115" s="169"/>
      <c r="BT115" s="169"/>
      <c r="BU115" s="169"/>
      <c r="BV115" s="169"/>
      <c r="BW115" s="169"/>
      <c r="BX115" s="169"/>
      <c r="BY115" s="169" t="s">
        <v>395</v>
      </c>
      <c r="BZ115" s="169"/>
      <c r="CA115" s="169"/>
      <c r="CB115" s="169"/>
      <c r="CC115" s="169"/>
      <c r="CD115" s="169"/>
      <c r="CE115" s="169"/>
      <c r="CF115" s="169"/>
      <c r="CG115" s="169"/>
      <c r="CH115" s="169"/>
      <c r="CI115" s="169"/>
    </row>
    <row r="116" spans="1:89">
      <c r="D116" s="198" t="s">
        <v>396</v>
      </c>
      <c r="E116" s="238">
        <v>0</v>
      </c>
      <c r="F116" s="238">
        <v>14.520000000000001</v>
      </c>
      <c r="G116" s="238">
        <v>9.5040000000000013</v>
      </c>
      <c r="H116" s="238">
        <v>4.3559999999999999</v>
      </c>
      <c r="I116" s="238">
        <v>48.84</v>
      </c>
      <c r="J116" s="238">
        <v>4.7520000000000007</v>
      </c>
      <c r="K116" s="238">
        <v>0.39600000000000002</v>
      </c>
      <c r="L116" s="238">
        <v>0</v>
      </c>
      <c r="M116" s="238">
        <v>35.64</v>
      </c>
      <c r="N116" s="238">
        <v>106.92</v>
      </c>
      <c r="O116" s="238">
        <v>274.56</v>
      </c>
      <c r="P116" s="238">
        <v>5.28</v>
      </c>
      <c r="Q116" s="238">
        <v>0</v>
      </c>
      <c r="R116" s="238">
        <v>0</v>
      </c>
      <c r="S116" s="238">
        <v>0</v>
      </c>
      <c r="T116" s="238">
        <v>0</v>
      </c>
      <c r="U116" s="238">
        <v>0.13200000000000001</v>
      </c>
      <c r="V116" s="238">
        <v>4.6200000000000005E-2</v>
      </c>
      <c r="W116" s="238">
        <v>0.1188</v>
      </c>
      <c r="X116" s="238">
        <v>2.0856000000000003</v>
      </c>
      <c r="Y116" s="238">
        <v>0.19800000000000001</v>
      </c>
      <c r="Z116" s="238">
        <v>3.96</v>
      </c>
      <c r="AA116" s="238">
        <v>1.3860000000000001</v>
      </c>
      <c r="AB116" s="238">
        <v>1.4982</v>
      </c>
      <c r="AC116" s="238">
        <v>12.936000000000002</v>
      </c>
      <c r="AD116" s="238">
        <v>178.86</v>
      </c>
      <c r="AE116" s="238">
        <v>3.3660000000000001</v>
      </c>
      <c r="AF116" s="238">
        <v>6.6000000000000003E-2</v>
      </c>
      <c r="AG116" s="238">
        <v>11.22</v>
      </c>
      <c r="BR116" s="169"/>
      <c r="BS116" s="169"/>
      <c r="BT116" s="169"/>
      <c r="BU116" s="169"/>
      <c r="BV116" s="169"/>
      <c r="BW116" s="169"/>
      <c r="BX116" s="169"/>
      <c r="BY116" s="169"/>
      <c r="BZ116" s="169"/>
      <c r="CA116" s="169"/>
      <c r="CB116" s="169"/>
      <c r="CC116" s="169"/>
      <c r="CD116" s="169"/>
      <c r="CE116" s="169"/>
      <c r="CF116" s="169"/>
      <c r="CG116" s="169"/>
      <c r="CH116" s="169"/>
      <c r="CI116" s="169"/>
    </row>
    <row r="117" spans="1:89">
      <c r="D117" s="198" t="s">
        <v>382</v>
      </c>
      <c r="E117" s="238">
        <v>0</v>
      </c>
      <c r="F117" s="238">
        <v>17.82</v>
      </c>
      <c r="G117" s="238">
        <v>1.98</v>
      </c>
      <c r="H117" s="238">
        <v>0.59400000000000008</v>
      </c>
      <c r="I117" s="238">
        <v>49.5</v>
      </c>
      <c r="J117" s="238">
        <v>0.92399999999999993</v>
      </c>
      <c r="K117" s="238">
        <v>0.13200000000000001</v>
      </c>
      <c r="L117" s="238">
        <v>0</v>
      </c>
      <c r="M117" s="238">
        <v>56.1</v>
      </c>
      <c r="N117" s="238">
        <v>13.200000000000001</v>
      </c>
      <c r="O117" s="238">
        <v>85.8</v>
      </c>
      <c r="P117" s="238">
        <v>11.22</v>
      </c>
      <c r="Q117" s="238">
        <v>0</v>
      </c>
      <c r="R117" s="238">
        <v>0</v>
      </c>
      <c r="S117" s="238">
        <v>0</v>
      </c>
      <c r="T117" s="238">
        <v>0</v>
      </c>
      <c r="U117" s="238">
        <v>0.19800000000000001</v>
      </c>
      <c r="V117" s="238">
        <v>6.6000000000000003E-2</v>
      </c>
      <c r="W117" s="238">
        <v>0.39600000000000002</v>
      </c>
      <c r="X117" s="238">
        <v>2.5739999999999998</v>
      </c>
      <c r="Y117" s="238">
        <v>0</v>
      </c>
      <c r="Z117" s="238">
        <v>3.3000000000000003</v>
      </c>
      <c r="AA117" s="238">
        <v>0.79200000000000004</v>
      </c>
      <c r="AB117" s="238">
        <v>2.4420000000000002</v>
      </c>
      <c r="AC117" s="238">
        <v>0</v>
      </c>
      <c r="AD117" s="238">
        <v>132.66</v>
      </c>
      <c r="AE117" s="238">
        <v>3.4980000000000002</v>
      </c>
      <c r="AF117" s="238">
        <v>0.19800000000000001</v>
      </c>
      <c r="AG117" s="238">
        <v>7.92</v>
      </c>
      <c r="BR117" s="169"/>
      <c r="BS117" s="169"/>
      <c r="BT117" s="169"/>
      <c r="BU117" s="169"/>
      <c r="BV117" s="169"/>
      <c r="BW117" s="169"/>
      <c r="BX117" s="169"/>
      <c r="BY117" s="169"/>
      <c r="BZ117" s="169"/>
      <c r="CA117" s="169"/>
      <c r="CB117" s="169"/>
      <c r="CC117" s="169"/>
      <c r="CD117" s="169"/>
      <c r="CE117" s="169"/>
      <c r="CF117" s="169"/>
      <c r="CG117" s="169"/>
      <c r="CH117" s="169"/>
      <c r="CI117" s="169"/>
    </row>
    <row r="118" spans="1:89">
      <c r="D118" s="198" t="s">
        <v>397</v>
      </c>
      <c r="E118" s="238">
        <v>0</v>
      </c>
      <c r="F118" s="238">
        <v>14.952000000000002</v>
      </c>
      <c r="G118" s="238">
        <v>5.3760000000000003</v>
      </c>
      <c r="H118" s="238">
        <v>2.2400000000000002</v>
      </c>
      <c r="I118" s="238">
        <v>0</v>
      </c>
      <c r="J118" s="238">
        <v>2.1840000000000002</v>
      </c>
      <c r="K118" s="238">
        <v>0.22400000000000003</v>
      </c>
      <c r="L118" s="238">
        <v>0</v>
      </c>
      <c r="M118" s="238">
        <v>44.800000000000004</v>
      </c>
      <c r="N118" s="238">
        <v>64.960000000000008</v>
      </c>
      <c r="O118" s="238">
        <v>0</v>
      </c>
      <c r="P118" s="238">
        <v>8.9600000000000009</v>
      </c>
      <c r="Q118" s="238">
        <v>0</v>
      </c>
      <c r="R118" s="238">
        <v>0</v>
      </c>
      <c r="S118" s="238">
        <v>0</v>
      </c>
      <c r="T118" s="238">
        <v>0</v>
      </c>
      <c r="U118" s="238">
        <v>0</v>
      </c>
      <c r="V118" s="238">
        <v>5.6000000000000008E-2</v>
      </c>
      <c r="W118" s="238">
        <v>0.22400000000000003</v>
      </c>
      <c r="X118" s="238">
        <v>3.2480000000000002</v>
      </c>
      <c r="Y118" s="238">
        <v>0.22400000000000003</v>
      </c>
      <c r="Z118" s="238">
        <v>0</v>
      </c>
      <c r="AA118" s="238">
        <v>1.6800000000000002</v>
      </c>
      <c r="AB118" s="238">
        <v>1.1760000000000002</v>
      </c>
      <c r="AC118" s="238">
        <v>13.440000000000001</v>
      </c>
      <c r="AD118" s="238">
        <v>178.08</v>
      </c>
      <c r="AE118" s="238">
        <v>2.8000000000000003</v>
      </c>
      <c r="AF118" s="238">
        <v>0.11200000000000002</v>
      </c>
      <c r="AG118" s="238">
        <v>6.16</v>
      </c>
      <c r="BR118" s="169"/>
      <c r="BS118" s="169"/>
      <c r="BT118" s="169"/>
      <c r="BU118" s="169"/>
      <c r="BV118" s="169"/>
      <c r="BW118" s="169"/>
      <c r="BX118" s="169"/>
      <c r="BY118" s="169"/>
      <c r="BZ118" s="169"/>
      <c r="CA118" s="169"/>
      <c r="CB118" s="169"/>
      <c r="CC118" s="169"/>
      <c r="CD118" s="169"/>
      <c r="CE118" s="169"/>
      <c r="CF118" s="169"/>
      <c r="CG118" s="169"/>
      <c r="CH118" s="169"/>
      <c r="CI118" s="169"/>
    </row>
    <row r="119" spans="1:89">
      <c r="D119" s="198" t="s">
        <v>398</v>
      </c>
      <c r="E119" s="238">
        <v>0</v>
      </c>
      <c r="F119" s="238">
        <v>15.84</v>
      </c>
      <c r="G119" s="238">
        <v>7.3260000000000005</v>
      </c>
      <c r="H119" s="238">
        <v>2.97</v>
      </c>
      <c r="I119" s="238">
        <v>9.24</v>
      </c>
      <c r="J119" s="238">
        <v>3.6959999999999997</v>
      </c>
      <c r="K119" s="238">
        <v>0.66</v>
      </c>
      <c r="L119" s="238">
        <v>0</v>
      </c>
      <c r="M119" s="238">
        <v>31.68</v>
      </c>
      <c r="N119" s="238">
        <v>0</v>
      </c>
      <c r="O119" s="238">
        <v>0</v>
      </c>
      <c r="P119" s="238">
        <v>13.200000000000001</v>
      </c>
      <c r="Q119" s="238">
        <v>0</v>
      </c>
      <c r="R119" s="238">
        <v>1.32</v>
      </c>
      <c r="S119" s="238">
        <v>0.19800000000000001</v>
      </c>
      <c r="T119" s="238">
        <v>0</v>
      </c>
      <c r="U119" s="238">
        <v>0</v>
      </c>
      <c r="V119" s="238">
        <v>0.47520000000000001</v>
      </c>
      <c r="W119" s="238">
        <v>0.18480000000000002</v>
      </c>
      <c r="X119" s="238">
        <v>2.7786</v>
      </c>
      <c r="Y119" s="238">
        <v>0</v>
      </c>
      <c r="Z119" s="238">
        <v>3.3660000000000001</v>
      </c>
      <c r="AA119" s="238">
        <v>0</v>
      </c>
      <c r="AB119" s="238">
        <v>0.54779999999999995</v>
      </c>
      <c r="AC119" s="238">
        <v>13.464</v>
      </c>
      <c r="AD119" s="238">
        <v>203.28</v>
      </c>
      <c r="AE119" s="238">
        <v>1.4520000000000002</v>
      </c>
      <c r="AF119" s="238">
        <v>0</v>
      </c>
      <c r="AG119" s="238">
        <v>0</v>
      </c>
      <c r="BR119" s="169"/>
      <c r="BS119" s="169"/>
      <c r="BT119" s="169"/>
      <c r="BU119" s="169"/>
      <c r="BV119" s="169"/>
      <c r="BW119" s="169"/>
      <c r="BX119" s="169"/>
      <c r="BY119" s="169"/>
      <c r="BZ119" s="169"/>
      <c r="CA119" s="169"/>
      <c r="CB119" s="169"/>
      <c r="CC119" s="169"/>
      <c r="CD119" s="169"/>
      <c r="CE119" s="169"/>
      <c r="CF119" s="169"/>
      <c r="CG119" s="169"/>
      <c r="CH119" s="169"/>
      <c r="CI119" s="169"/>
    </row>
    <row r="120" spans="1:89">
      <c r="A120" s="131"/>
      <c r="D120" s="119" t="s">
        <v>385</v>
      </c>
      <c r="E120" s="238">
        <v>17.566071428571426</v>
      </c>
      <c r="F120" s="238">
        <v>6.8464285714285706</v>
      </c>
      <c r="G120" s="238">
        <v>0.34071428571428569</v>
      </c>
      <c r="H120" s="238">
        <v>9.1607142857142859E-2</v>
      </c>
      <c r="I120" s="238">
        <v>0</v>
      </c>
      <c r="J120" s="238">
        <v>9.8035714285714295E-2</v>
      </c>
      <c r="K120" s="238">
        <v>0.15107142857142855</v>
      </c>
      <c r="L120" s="238">
        <v>4.6928571428571422</v>
      </c>
      <c r="M120" s="238">
        <v>1.8964285714285711</v>
      </c>
      <c r="N120" s="238">
        <v>28.542857142857144</v>
      </c>
      <c r="O120" s="238">
        <v>104.14285714285714</v>
      </c>
      <c r="P120" s="238">
        <v>50.914285714285711</v>
      </c>
      <c r="Q120" s="238">
        <v>0</v>
      </c>
      <c r="R120" s="238">
        <v>1.427142857142857</v>
      </c>
      <c r="S120" s="238">
        <v>1.00125</v>
      </c>
      <c r="T120" s="238">
        <v>0</v>
      </c>
      <c r="U120" s="238">
        <v>0</v>
      </c>
      <c r="V120" s="238">
        <v>0.14962500000000001</v>
      </c>
      <c r="W120" s="238">
        <v>5.0142857142857142E-2</v>
      </c>
      <c r="X120" s="238">
        <v>0.61312499999999992</v>
      </c>
      <c r="Y120" s="238">
        <v>0.1767857142857143</v>
      </c>
      <c r="Z120" s="238">
        <v>147.38142857142856</v>
      </c>
      <c r="AA120" s="238">
        <v>7.7142857142857152E-2</v>
      </c>
      <c r="AB120" s="238">
        <v>1.8316607142857142</v>
      </c>
      <c r="AC120" s="238">
        <v>35.359232142857145</v>
      </c>
      <c r="AD120" s="238">
        <v>277.2</v>
      </c>
      <c r="AE120" s="238">
        <v>0.87910714285714298</v>
      </c>
      <c r="AF120" s="238">
        <v>0.3076511785714286</v>
      </c>
      <c r="AG120" s="238">
        <v>4.6124999999999998</v>
      </c>
      <c r="BR120" s="169"/>
      <c r="BS120" s="169"/>
      <c r="BT120" s="169"/>
      <c r="BU120" s="169"/>
      <c r="BV120" s="169"/>
      <c r="BW120" s="169"/>
      <c r="BX120" s="364"/>
      <c r="BY120" s="239"/>
      <c r="BZ120" s="364"/>
      <c r="CA120" s="364"/>
      <c r="CB120" s="364"/>
      <c r="CC120" s="240"/>
      <c r="CD120" s="169"/>
      <c r="CE120" s="169"/>
      <c r="CF120" s="169"/>
      <c r="CG120" s="169"/>
      <c r="CH120" s="169"/>
      <c r="CI120" s="169"/>
    </row>
    <row r="121" spans="1:89">
      <c r="A121" s="131"/>
      <c r="D121" s="208" t="s">
        <v>350</v>
      </c>
      <c r="E121" s="211">
        <f t="shared" ref="E121:AG121" si="25">SUMPRODUCT($E$106:$E$112,E114:E120)</f>
        <v>8.7830357142857132</v>
      </c>
      <c r="F121" s="211">
        <f t="shared" si="25"/>
        <v>10.369757142857143</v>
      </c>
      <c r="G121" s="211">
        <f t="shared" si="25"/>
        <v>2.1284142857142858</v>
      </c>
      <c r="H121" s="211">
        <f t="shared" si="25"/>
        <v>0.48620357142857146</v>
      </c>
      <c r="I121" s="211">
        <f t="shared" si="25"/>
        <v>20.058</v>
      </c>
      <c r="J121" s="211">
        <f t="shared" si="25"/>
        <v>0.81787500000000002</v>
      </c>
      <c r="K121" s="211">
        <f t="shared" si="25"/>
        <v>0.54405000000000003</v>
      </c>
      <c r="L121" s="211">
        <f t="shared" si="25"/>
        <v>2.3464285714285711</v>
      </c>
      <c r="M121" s="211">
        <f t="shared" si="25"/>
        <v>19.446214285714284</v>
      </c>
      <c r="N121" s="211">
        <f t="shared" si="25"/>
        <v>174.44914285714285</v>
      </c>
      <c r="O121" s="211">
        <f t="shared" si="25"/>
        <v>307.14085714285716</v>
      </c>
      <c r="P121" s="211">
        <f t="shared" si="25"/>
        <v>35.471999999999994</v>
      </c>
      <c r="Q121" s="211">
        <f t="shared" si="25"/>
        <v>0</v>
      </c>
      <c r="R121" s="211">
        <f t="shared" si="25"/>
        <v>37.820999999999998</v>
      </c>
      <c r="S121" s="211">
        <f t="shared" si="25"/>
        <v>0.75708214285714281</v>
      </c>
      <c r="T121" s="211">
        <f t="shared" si="25"/>
        <v>0</v>
      </c>
      <c r="U121" s="211">
        <f t="shared" si="25"/>
        <v>3.5999999999999997E-2</v>
      </c>
      <c r="V121" s="211">
        <f t="shared" si="25"/>
        <v>9.0841071428571438E-2</v>
      </c>
      <c r="W121" s="211">
        <f t="shared" si="25"/>
        <v>4.1099999999999998E-2</v>
      </c>
      <c r="X121" s="211">
        <f t="shared" si="25"/>
        <v>1.3751625000000001</v>
      </c>
      <c r="Y121" s="211">
        <f t="shared" si="25"/>
        <v>0.15645000000000001</v>
      </c>
      <c r="Z121" s="211">
        <f t="shared" si="25"/>
        <v>77.135571428571424</v>
      </c>
      <c r="AA121" s="211">
        <f t="shared" si="25"/>
        <v>0.30300000000000005</v>
      </c>
      <c r="AB121" s="211">
        <f t="shared" si="25"/>
        <v>1.3162875000000001</v>
      </c>
      <c r="AC121" s="211">
        <f t="shared" si="25"/>
        <v>26.290473214285715</v>
      </c>
      <c r="AD121" s="211">
        <f t="shared" si="25"/>
        <v>228.642</v>
      </c>
      <c r="AE121" s="211">
        <f t="shared" si="25"/>
        <v>0.98409642857142865</v>
      </c>
      <c r="AF121" s="211">
        <f t="shared" si="25"/>
        <v>0.18185416071428573</v>
      </c>
      <c r="AG121" s="211">
        <f t="shared" si="25"/>
        <v>7.390821428571428</v>
      </c>
      <c r="BR121" s="169"/>
      <c r="BS121" s="169"/>
      <c r="BT121" s="169"/>
      <c r="BU121" s="169"/>
      <c r="BV121" s="169"/>
      <c r="BW121" s="169"/>
      <c r="BX121" s="364"/>
      <c r="BY121" s="239"/>
      <c r="BZ121" s="364"/>
      <c r="CA121" s="364"/>
      <c r="CB121" s="364"/>
      <c r="CC121" s="240"/>
      <c r="CD121" s="169"/>
      <c r="CE121" s="169"/>
      <c r="CF121" s="169"/>
      <c r="CG121" s="169"/>
      <c r="CH121" s="169"/>
      <c r="CI121" s="169"/>
    </row>
    <row r="122" spans="1:89">
      <c r="A122" s="131"/>
      <c r="D122" s="190"/>
      <c r="E122" s="211"/>
      <c r="F122" s="211"/>
      <c r="G122" s="211"/>
      <c r="H122" s="223"/>
      <c r="I122" s="211"/>
      <c r="J122" s="211"/>
      <c r="K122" s="211"/>
      <c r="L122" s="211"/>
      <c r="M122" s="211"/>
      <c r="N122" s="241"/>
      <c r="O122" s="241"/>
      <c r="P122" s="241"/>
      <c r="Q122" s="202"/>
      <c r="R122" s="202"/>
      <c r="S122" s="202"/>
      <c r="T122" s="202"/>
      <c r="U122" s="202"/>
      <c r="V122" s="202"/>
      <c r="W122" s="202"/>
      <c r="X122" s="202"/>
      <c r="Y122" s="202"/>
      <c r="Z122" s="202"/>
      <c r="AA122" s="202"/>
      <c r="AB122" s="202"/>
      <c r="AC122" s="202"/>
      <c r="AD122" s="202"/>
      <c r="AE122" s="202"/>
      <c r="AF122" s="202"/>
      <c r="AG122" s="202"/>
      <c r="AT122" s="169"/>
      <c r="AU122" s="169"/>
      <c r="BT122" s="169"/>
      <c r="BU122" s="169"/>
      <c r="BV122" s="169"/>
      <c r="BW122" s="169"/>
      <c r="BX122" s="169"/>
      <c r="BY122" s="169"/>
      <c r="BZ122" s="169"/>
      <c r="CA122" s="169"/>
      <c r="CB122" s="169"/>
      <c r="CC122" s="169"/>
      <c r="CD122" s="169"/>
      <c r="CE122" s="169"/>
      <c r="CF122" s="169"/>
      <c r="CG122" s="169"/>
      <c r="CH122" s="169"/>
      <c r="CI122" s="169"/>
      <c r="CJ122" s="169"/>
      <c r="CK122" s="169"/>
    </row>
    <row r="123" spans="1:89">
      <c r="A123" s="131"/>
      <c r="D123" s="210" t="s">
        <v>99</v>
      </c>
      <c r="F123" s="177"/>
      <c r="G123" s="177"/>
      <c r="H123" s="177"/>
      <c r="I123" s="177"/>
      <c r="J123" s="177"/>
      <c r="K123" s="177"/>
      <c r="L123" s="177"/>
      <c r="N123" s="169"/>
      <c r="O123" s="177"/>
      <c r="P123" s="177"/>
      <c r="BR123" s="169"/>
      <c r="BS123" s="169"/>
      <c r="BT123" s="169"/>
      <c r="BU123" s="169"/>
      <c r="BV123" s="169"/>
      <c r="BW123" s="169"/>
      <c r="BX123" s="242"/>
      <c r="BY123" s="239"/>
      <c r="BZ123" s="242"/>
      <c r="CA123" s="242"/>
      <c r="CB123" s="242"/>
      <c r="CC123" s="240"/>
      <c r="CD123" s="169"/>
      <c r="CE123" s="169"/>
      <c r="CF123" s="169"/>
      <c r="CG123" s="169"/>
      <c r="CH123" s="169"/>
      <c r="CI123" s="169"/>
    </row>
    <row r="124" spans="1:89">
      <c r="A124" s="131"/>
      <c r="D124" s="198" t="s">
        <v>231</v>
      </c>
      <c r="F124" s="177"/>
      <c r="G124" s="177"/>
      <c r="H124" s="202"/>
      <c r="I124" s="202"/>
      <c r="J124" s="202"/>
      <c r="K124" s="202"/>
      <c r="L124" s="202"/>
      <c r="M124" s="190"/>
      <c r="N124" s="118"/>
      <c r="O124" s="202"/>
      <c r="P124" s="202"/>
      <c r="BR124" s="169"/>
      <c r="BS124" s="169"/>
      <c r="BT124" s="169"/>
      <c r="BU124" s="169"/>
      <c r="BV124" s="169"/>
      <c r="BW124" s="169"/>
      <c r="BX124" s="242"/>
      <c r="BY124" s="239"/>
      <c r="BZ124" s="242"/>
      <c r="CA124" s="242"/>
      <c r="CB124" s="242"/>
      <c r="CC124" s="240"/>
      <c r="CD124" s="169"/>
      <c r="CE124" s="169"/>
      <c r="CF124" s="169"/>
      <c r="CG124" s="169"/>
      <c r="CH124" s="169"/>
      <c r="CI124" s="169"/>
    </row>
    <row r="125" spans="1:89">
      <c r="A125" s="131"/>
      <c r="D125" s="198" t="s">
        <v>233</v>
      </c>
      <c r="E125" s="320">
        <f>'I&amp;O'!D121</f>
        <v>0</v>
      </c>
      <c r="F125" s="177"/>
      <c r="G125" s="177"/>
      <c r="H125" s="177"/>
      <c r="I125" s="177"/>
      <c r="J125" s="177"/>
      <c r="K125" s="177"/>
      <c r="L125" s="177"/>
      <c r="N125" s="169"/>
      <c r="O125" s="177"/>
      <c r="P125" s="177"/>
      <c r="BR125" s="169"/>
      <c r="BS125" s="169"/>
      <c r="BT125" s="169"/>
      <c r="BU125" s="169"/>
      <c r="BV125" s="169"/>
      <c r="BW125" s="169"/>
      <c r="BX125" s="242"/>
      <c r="BY125" s="239"/>
      <c r="BZ125" s="242"/>
      <c r="CA125" s="242"/>
      <c r="CB125" s="242"/>
      <c r="CC125" s="240"/>
      <c r="CD125" s="169"/>
      <c r="CE125" s="169"/>
      <c r="CF125" s="169"/>
      <c r="CG125" s="169"/>
      <c r="CH125" s="169"/>
      <c r="CI125" s="169"/>
    </row>
    <row r="126" spans="1:89">
      <c r="A126" s="131"/>
      <c r="D126" s="198" t="s">
        <v>234</v>
      </c>
      <c r="E126" s="320">
        <f>'I&amp;O'!D122</f>
        <v>0</v>
      </c>
      <c r="F126" s="177"/>
      <c r="G126" s="177"/>
      <c r="H126" s="177"/>
      <c r="I126" s="177"/>
      <c r="J126" s="177"/>
      <c r="K126" s="177"/>
      <c r="L126" s="177"/>
      <c r="N126" s="169"/>
      <c r="O126" s="177"/>
      <c r="P126" s="177"/>
      <c r="BR126" s="169"/>
      <c r="BS126" s="169"/>
      <c r="BT126" s="169"/>
      <c r="BU126" s="169"/>
      <c r="BV126" s="169"/>
      <c r="BW126" s="169"/>
      <c r="BX126" s="242"/>
      <c r="BY126" s="239"/>
      <c r="BZ126" s="242"/>
      <c r="CA126" s="242"/>
      <c r="CB126" s="242"/>
      <c r="CC126" s="240"/>
      <c r="CD126" s="169"/>
      <c r="CE126" s="169"/>
      <c r="CF126" s="169"/>
      <c r="CG126" s="169"/>
      <c r="CH126" s="169"/>
      <c r="CI126" s="169"/>
    </row>
    <row r="127" spans="1:89">
      <c r="A127" s="131"/>
      <c r="D127" s="198" t="s">
        <v>235</v>
      </c>
      <c r="E127" s="320">
        <f>'I&amp;O'!D123</f>
        <v>0</v>
      </c>
      <c r="F127" s="177"/>
      <c r="G127" s="177"/>
      <c r="H127" s="177"/>
      <c r="I127" s="177"/>
      <c r="J127" s="177"/>
      <c r="K127" s="177"/>
      <c r="L127" s="177"/>
      <c r="N127" s="169"/>
      <c r="O127" s="177"/>
      <c r="P127" s="177"/>
      <c r="BR127" s="169"/>
      <c r="BS127" s="169"/>
      <c r="BT127" s="169"/>
      <c r="BU127" s="169"/>
      <c r="BV127" s="169"/>
      <c r="BW127" s="169"/>
      <c r="BX127" s="242"/>
      <c r="BY127" s="239"/>
      <c r="BZ127" s="242"/>
      <c r="CA127" s="242"/>
      <c r="CB127" s="242"/>
      <c r="CC127" s="240"/>
      <c r="CD127" s="169"/>
      <c r="CE127" s="169"/>
      <c r="CF127" s="169"/>
      <c r="CG127" s="169"/>
      <c r="CH127" s="169"/>
      <c r="CI127" s="169"/>
    </row>
    <row r="128" spans="1:89">
      <c r="A128" s="131"/>
      <c r="D128" s="198" t="s">
        <v>236</v>
      </c>
      <c r="E128" s="320">
        <f>'I&amp;O'!D124</f>
        <v>0</v>
      </c>
      <c r="F128" s="177"/>
      <c r="G128" s="177"/>
      <c r="H128" s="177"/>
      <c r="I128" s="177"/>
      <c r="J128" s="177"/>
      <c r="K128" s="177"/>
      <c r="L128" s="177"/>
      <c r="N128" s="169"/>
      <c r="O128" s="177"/>
      <c r="P128" s="177"/>
      <c r="BR128" s="169"/>
      <c r="BS128" s="169"/>
      <c r="BT128" s="169"/>
      <c r="BU128" s="169"/>
      <c r="BV128" s="169"/>
      <c r="BW128" s="169"/>
      <c r="BX128" s="242"/>
      <c r="BY128" s="239"/>
      <c r="BZ128" s="242"/>
      <c r="CA128" s="242"/>
      <c r="CB128" s="242"/>
      <c r="CC128" s="240"/>
      <c r="CD128" s="169"/>
      <c r="CE128" s="169"/>
      <c r="CF128" s="169"/>
      <c r="CG128" s="169"/>
      <c r="CH128" s="169"/>
      <c r="CI128" s="169"/>
    </row>
    <row r="129" spans="1:87">
      <c r="A129" s="131"/>
      <c r="D129" s="198" t="s">
        <v>238</v>
      </c>
      <c r="E129" s="320">
        <f>'I&amp;O'!D125</f>
        <v>0</v>
      </c>
      <c r="F129" s="177"/>
      <c r="G129" s="177"/>
      <c r="H129" s="177"/>
      <c r="I129" s="177"/>
      <c r="J129" s="177"/>
      <c r="K129" s="177"/>
      <c r="L129" s="177"/>
      <c r="N129" s="169"/>
      <c r="O129" s="177"/>
      <c r="P129" s="177"/>
      <c r="BR129" s="169"/>
      <c r="BS129" s="169"/>
      <c r="BT129" s="169"/>
      <c r="BU129" s="169"/>
      <c r="BV129" s="169"/>
      <c r="BW129" s="169"/>
      <c r="BX129" s="242"/>
      <c r="BY129" s="239"/>
      <c r="BZ129" s="242"/>
      <c r="CA129" s="242"/>
      <c r="CB129" s="242"/>
      <c r="CC129" s="240"/>
      <c r="CD129" s="169"/>
      <c r="CE129" s="169"/>
      <c r="CF129" s="169"/>
      <c r="CG129" s="169"/>
      <c r="CH129" s="169"/>
      <c r="CI129" s="169"/>
    </row>
    <row r="130" spans="1:87">
      <c r="A130" s="131"/>
      <c r="D130" s="198" t="s">
        <v>237</v>
      </c>
      <c r="E130" s="320">
        <f>'I&amp;O'!D126</f>
        <v>0</v>
      </c>
      <c r="F130" s="177"/>
      <c r="G130" s="177"/>
      <c r="H130" s="177"/>
      <c r="I130" s="177"/>
      <c r="J130" s="177"/>
      <c r="K130" s="177"/>
      <c r="L130" s="177"/>
      <c r="N130" s="169"/>
      <c r="O130" s="177"/>
      <c r="P130" s="177"/>
      <c r="BR130" s="169"/>
      <c r="BS130" s="169"/>
      <c r="BT130" s="169"/>
      <c r="BU130" s="169"/>
      <c r="BV130" s="169"/>
      <c r="BW130" s="169"/>
      <c r="BX130" s="242"/>
      <c r="BY130" s="239"/>
      <c r="BZ130" s="242"/>
      <c r="CA130" s="242"/>
      <c r="CB130" s="242"/>
      <c r="CC130" s="240"/>
      <c r="CD130" s="169"/>
      <c r="CE130" s="169"/>
      <c r="CF130" s="169"/>
      <c r="CG130" s="169"/>
      <c r="CH130" s="169"/>
      <c r="CI130" s="169"/>
    </row>
    <row r="131" spans="1:87">
      <c r="D131" s="203"/>
      <c r="I131" s="190"/>
      <c r="J131" s="169"/>
      <c r="K131" s="169"/>
      <c r="L131" s="169"/>
      <c r="M131" s="169"/>
      <c r="N131" s="169"/>
      <c r="O131" s="169"/>
      <c r="P131" s="169"/>
      <c r="AA131" s="118" t="s">
        <v>399</v>
      </c>
      <c r="BR131" s="169"/>
      <c r="BS131" s="169"/>
      <c r="BT131" s="169"/>
      <c r="BU131" s="169"/>
      <c r="BV131" s="169"/>
      <c r="BW131" s="169"/>
      <c r="BX131" s="364"/>
      <c r="BY131" s="239"/>
      <c r="BZ131" s="364"/>
      <c r="CA131" s="364"/>
      <c r="CB131" s="364"/>
      <c r="CC131" s="240"/>
      <c r="CD131" s="169"/>
      <c r="CE131" s="169"/>
      <c r="CF131" s="169"/>
      <c r="CG131" s="169"/>
      <c r="CH131" s="169"/>
      <c r="CI131" s="169"/>
    </row>
    <row r="132" spans="1:87" ht="30">
      <c r="D132" s="136" t="s">
        <v>400</v>
      </c>
      <c r="E132" s="190" t="s">
        <v>322</v>
      </c>
      <c r="F132" s="134" t="s">
        <v>284</v>
      </c>
      <c r="G132" s="134" t="s">
        <v>324</v>
      </c>
      <c r="H132" s="134" t="s">
        <v>62</v>
      </c>
      <c r="I132" s="134" t="s">
        <v>401</v>
      </c>
      <c r="J132" s="201" t="s">
        <v>66</v>
      </c>
      <c r="K132" s="190" t="s">
        <v>67</v>
      </c>
      <c r="L132" s="190" t="s">
        <v>71</v>
      </c>
      <c r="M132" s="118" t="s">
        <v>72</v>
      </c>
      <c r="N132" s="118" t="s">
        <v>64</v>
      </c>
      <c r="O132" s="118" t="s">
        <v>391</v>
      </c>
      <c r="P132" s="134" t="s">
        <v>402</v>
      </c>
      <c r="Q132" s="190" t="s">
        <v>287</v>
      </c>
      <c r="R132" s="190" t="s">
        <v>68</v>
      </c>
      <c r="S132" s="190" t="s">
        <v>241</v>
      </c>
      <c r="T132" s="190" t="s">
        <v>288</v>
      </c>
      <c r="U132" s="193" t="s">
        <v>289</v>
      </c>
      <c r="V132" s="193" t="s">
        <v>290</v>
      </c>
      <c r="W132" s="193" t="s">
        <v>291</v>
      </c>
      <c r="X132" s="193" t="s">
        <v>292</v>
      </c>
      <c r="Y132" s="193" t="s">
        <v>293</v>
      </c>
      <c r="Z132" s="193" t="s">
        <v>69</v>
      </c>
      <c r="AA132" s="193" t="s">
        <v>294</v>
      </c>
      <c r="AB132" s="193" t="s">
        <v>295</v>
      </c>
      <c r="AC132" s="193" t="s">
        <v>296</v>
      </c>
      <c r="AD132" s="193" t="s">
        <v>297</v>
      </c>
      <c r="AE132" s="194" t="s">
        <v>298</v>
      </c>
      <c r="AF132" s="118" t="s">
        <v>299</v>
      </c>
      <c r="AG132" s="118" t="s">
        <v>300</v>
      </c>
      <c r="BR132" s="169"/>
      <c r="BS132" s="169"/>
      <c r="BT132" s="169"/>
      <c r="BU132" s="169"/>
      <c r="BV132" s="169"/>
      <c r="BW132" s="169"/>
      <c r="BX132" s="364"/>
      <c r="BY132" s="239"/>
      <c r="BZ132" s="364"/>
      <c r="CA132" s="364"/>
      <c r="CB132" s="364"/>
      <c r="CC132" s="240"/>
      <c r="CD132" s="169"/>
      <c r="CE132" s="169"/>
      <c r="CF132" s="169"/>
      <c r="CG132" s="169"/>
      <c r="CH132" s="169"/>
      <c r="CI132" s="169"/>
    </row>
    <row r="133" spans="1:87">
      <c r="B133" s="243"/>
      <c r="C133" s="243">
        <f t="shared" ref="C133:C141" si="26">(E133+F133)*4+G133*9</f>
        <v>87.2</v>
      </c>
      <c r="D133" s="136" t="s">
        <v>403</v>
      </c>
      <c r="E133" s="174">
        <v>5</v>
      </c>
      <c r="F133" s="174">
        <v>3.3</v>
      </c>
      <c r="G133" s="174">
        <v>6</v>
      </c>
      <c r="H133" s="174">
        <v>3.7</v>
      </c>
      <c r="I133" s="211">
        <v>16</v>
      </c>
      <c r="J133" s="211">
        <v>1.5</v>
      </c>
      <c r="K133" s="174">
        <v>0.15</v>
      </c>
      <c r="L133" s="211">
        <v>0</v>
      </c>
      <c r="M133" s="211">
        <v>44</v>
      </c>
      <c r="N133" s="211">
        <v>76</v>
      </c>
      <c r="O133" s="211">
        <v>120</v>
      </c>
      <c r="P133" s="211">
        <v>120</v>
      </c>
      <c r="Q133" s="211">
        <v>0</v>
      </c>
      <c r="R133" s="211">
        <v>65</v>
      </c>
      <c r="S133" s="211">
        <v>2</v>
      </c>
      <c r="T133" s="211">
        <v>0</v>
      </c>
      <c r="U133" s="211">
        <v>0.08</v>
      </c>
      <c r="V133" s="174">
        <v>0.03</v>
      </c>
      <c r="W133" s="174">
        <v>0.23</v>
      </c>
      <c r="X133" s="174">
        <v>0.1</v>
      </c>
      <c r="Y133" s="211">
        <v>0.06</v>
      </c>
      <c r="Z133" s="211">
        <v>7.5</v>
      </c>
      <c r="AA133" s="244">
        <v>0.14000000000000001</v>
      </c>
      <c r="AB133" s="211">
        <v>0.03</v>
      </c>
      <c r="AC133" s="211">
        <v>11</v>
      </c>
      <c r="AD133" s="211">
        <v>161</v>
      </c>
      <c r="AE133" s="211">
        <v>0.4</v>
      </c>
      <c r="AF133" s="211">
        <v>0</v>
      </c>
      <c r="AG133" s="211">
        <v>1</v>
      </c>
      <c r="BR133" s="169"/>
      <c r="BS133" s="169"/>
      <c r="BT133" s="169"/>
      <c r="BU133" s="169"/>
      <c r="BV133" s="169"/>
      <c r="BW133" s="169"/>
      <c r="BX133" s="364"/>
      <c r="BY133" s="239"/>
      <c r="BZ133" s="364"/>
      <c r="CA133" s="364"/>
      <c r="CB133" s="364"/>
      <c r="CC133" s="240"/>
      <c r="CD133" s="169"/>
      <c r="CE133" s="169"/>
      <c r="CF133" s="169"/>
      <c r="CG133" s="169"/>
      <c r="CH133" s="169"/>
      <c r="CI133" s="169"/>
    </row>
    <row r="134" spans="1:87">
      <c r="B134" s="243"/>
      <c r="C134" s="243">
        <f t="shared" si="26"/>
        <v>58.2</v>
      </c>
      <c r="D134" s="136" t="s">
        <v>404</v>
      </c>
      <c r="E134" s="174">
        <v>4.7</v>
      </c>
      <c r="F134" s="174">
        <v>3.1</v>
      </c>
      <c r="G134" s="174">
        <v>3</v>
      </c>
      <c r="H134" s="174">
        <v>1.9</v>
      </c>
      <c r="I134" s="211">
        <v>8</v>
      </c>
      <c r="J134" s="211">
        <v>1.89</v>
      </c>
      <c r="K134" s="211">
        <v>0.1</v>
      </c>
      <c r="L134" s="211">
        <v>0</v>
      </c>
      <c r="M134" s="211">
        <v>44</v>
      </c>
      <c r="N134" s="211">
        <v>75</v>
      </c>
      <c r="O134" s="211">
        <v>120</v>
      </c>
      <c r="P134" s="211">
        <v>120</v>
      </c>
      <c r="Q134" s="211">
        <v>0</v>
      </c>
      <c r="R134" s="211">
        <v>32</v>
      </c>
      <c r="S134" s="211">
        <v>2</v>
      </c>
      <c r="T134" s="211">
        <v>0</v>
      </c>
      <c r="U134" s="211">
        <v>0.04</v>
      </c>
      <c r="V134" s="174">
        <v>0.03</v>
      </c>
      <c r="W134" s="174">
        <v>0.23</v>
      </c>
      <c r="X134" s="174">
        <v>0.1</v>
      </c>
      <c r="Y134" s="211">
        <v>0</v>
      </c>
      <c r="Z134" s="211">
        <v>7.5</v>
      </c>
      <c r="AA134" s="174">
        <v>0.14000000000000001</v>
      </c>
      <c r="AB134" s="211">
        <v>0.1</v>
      </c>
      <c r="AC134" s="211">
        <v>11</v>
      </c>
      <c r="AD134" s="211">
        <v>161</v>
      </c>
      <c r="AE134" s="211">
        <v>0.4</v>
      </c>
      <c r="AF134" s="211">
        <v>0</v>
      </c>
      <c r="AG134" s="211">
        <v>1</v>
      </c>
      <c r="BR134" s="169"/>
      <c r="BS134" s="169"/>
      <c r="BT134" s="169"/>
      <c r="BU134" s="169"/>
      <c r="BV134" s="169"/>
      <c r="BW134" s="169"/>
      <c r="BX134" s="364"/>
      <c r="BY134" s="239"/>
      <c r="BZ134" s="242"/>
      <c r="CA134" s="242"/>
      <c r="CB134" s="242"/>
      <c r="CC134" s="240"/>
      <c r="CD134" s="169"/>
      <c r="CE134" s="169"/>
      <c r="CF134" s="169"/>
      <c r="CG134" s="169"/>
      <c r="CH134" s="169"/>
      <c r="CI134" s="169"/>
    </row>
    <row r="135" spans="1:87">
      <c r="B135" s="243"/>
      <c r="C135" s="243">
        <f t="shared" si="26"/>
        <v>45.9</v>
      </c>
      <c r="D135" s="136" t="s">
        <v>405</v>
      </c>
      <c r="E135" s="174">
        <v>5</v>
      </c>
      <c r="F135" s="174">
        <v>3.1</v>
      </c>
      <c r="G135" s="174">
        <v>1.5</v>
      </c>
      <c r="H135" s="174">
        <v>1</v>
      </c>
      <c r="I135" s="211">
        <v>4</v>
      </c>
      <c r="J135" s="211">
        <v>0.9</v>
      </c>
      <c r="K135" s="211">
        <v>0.06</v>
      </c>
      <c r="L135" s="211">
        <v>0</v>
      </c>
      <c r="M135" s="211">
        <v>44</v>
      </c>
      <c r="N135" s="211">
        <v>8</v>
      </c>
      <c r="O135" s="211">
        <v>62</v>
      </c>
      <c r="P135" s="211">
        <v>124</v>
      </c>
      <c r="Q135" s="211">
        <v>0</v>
      </c>
      <c r="R135" s="211">
        <v>16</v>
      </c>
      <c r="S135" s="211">
        <v>1</v>
      </c>
      <c r="T135" s="211">
        <v>0</v>
      </c>
      <c r="U135" s="211">
        <v>0.04</v>
      </c>
      <c r="V135" s="174">
        <v>0.03</v>
      </c>
      <c r="W135" s="174">
        <v>0.23</v>
      </c>
      <c r="X135" s="174">
        <v>0.1</v>
      </c>
      <c r="Y135" s="211">
        <v>0</v>
      </c>
      <c r="Z135" s="211">
        <v>8</v>
      </c>
      <c r="AA135" s="174">
        <v>0.14000000000000001</v>
      </c>
      <c r="AB135" s="211">
        <v>0.1</v>
      </c>
      <c r="AC135" s="211">
        <v>11</v>
      </c>
      <c r="AD135" s="211">
        <v>161</v>
      </c>
      <c r="AE135" s="211">
        <v>0</v>
      </c>
      <c r="AF135" s="211">
        <v>0</v>
      </c>
      <c r="AG135" s="211">
        <v>1</v>
      </c>
      <c r="BR135" s="169"/>
      <c r="BS135" s="169"/>
      <c r="BT135" s="169"/>
      <c r="BU135" s="169"/>
      <c r="BV135" s="169"/>
      <c r="BW135" s="169"/>
      <c r="BX135" s="364"/>
      <c r="BY135" s="239"/>
      <c r="BZ135" s="240"/>
      <c r="CA135" s="365"/>
      <c r="CB135" s="365"/>
      <c r="CC135" s="365"/>
      <c r="CD135" s="169"/>
      <c r="CE135" s="169"/>
      <c r="CF135" s="169"/>
      <c r="CG135" s="169"/>
      <c r="CH135" s="169"/>
      <c r="CI135" s="169"/>
    </row>
    <row r="136" spans="1:87">
      <c r="B136" s="243"/>
      <c r="C136" s="243">
        <f t="shared" si="26"/>
        <v>36.700000000000003</v>
      </c>
      <c r="D136" s="136" t="s">
        <v>406</v>
      </c>
      <c r="E136" s="174">
        <v>5.0999999999999996</v>
      </c>
      <c r="F136" s="174">
        <v>3.4</v>
      </c>
      <c r="G136" s="174">
        <v>0.3</v>
      </c>
      <c r="H136" s="174">
        <v>0.2</v>
      </c>
      <c r="I136" s="211">
        <v>2</v>
      </c>
      <c r="J136" s="211">
        <v>0.1</v>
      </c>
      <c r="K136" s="211">
        <v>0</v>
      </c>
      <c r="L136" s="211">
        <v>0</v>
      </c>
      <c r="M136" s="211">
        <v>44</v>
      </c>
      <c r="N136" s="211">
        <v>2</v>
      </c>
      <c r="O136" s="211">
        <v>15</v>
      </c>
      <c r="P136" s="211">
        <v>124</v>
      </c>
      <c r="Q136" s="211">
        <v>0</v>
      </c>
      <c r="R136" s="211">
        <v>2</v>
      </c>
      <c r="S136" s="211">
        <v>0.3</v>
      </c>
      <c r="T136" s="211">
        <v>0</v>
      </c>
      <c r="U136" s="211">
        <v>0</v>
      </c>
      <c r="V136" s="174">
        <v>0.03</v>
      </c>
      <c r="W136" s="174">
        <v>0.23</v>
      </c>
      <c r="X136" s="174">
        <v>0.1</v>
      </c>
      <c r="Y136" s="211">
        <v>0</v>
      </c>
      <c r="Z136" s="211">
        <v>8</v>
      </c>
      <c r="AA136" s="174">
        <v>0.14000000000000001</v>
      </c>
      <c r="AB136" s="211">
        <v>0.1</v>
      </c>
      <c r="AC136" s="211">
        <v>11</v>
      </c>
      <c r="AD136" s="211">
        <v>161</v>
      </c>
      <c r="AE136" s="211">
        <v>0.1</v>
      </c>
      <c r="AF136" s="211">
        <v>0</v>
      </c>
      <c r="AG136" s="211">
        <v>0.6</v>
      </c>
      <c r="BR136" s="169"/>
      <c r="BS136" s="169"/>
      <c r="BT136" s="169"/>
      <c r="BU136" s="169"/>
      <c r="BV136" s="169"/>
      <c r="BW136" s="169"/>
      <c r="BX136" s="364"/>
      <c r="BY136" s="239"/>
      <c r="BZ136" s="240"/>
      <c r="CA136" s="240"/>
      <c r="CB136" s="240"/>
      <c r="CC136" s="245"/>
      <c r="CD136" s="169"/>
      <c r="CE136" s="169"/>
      <c r="CF136" s="169"/>
      <c r="CG136" s="169"/>
      <c r="CH136" s="169"/>
      <c r="CI136" s="169"/>
    </row>
    <row r="137" spans="1:87">
      <c r="A137" s="131"/>
      <c r="B137" s="243"/>
      <c r="C137" s="243">
        <f t="shared" si="26"/>
        <v>69.699999999999989</v>
      </c>
      <c r="D137" s="136" t="s">
        <v>238</v>
      </c>
      <c r="E137" s="174">
        <v>5</v>
      </c>
      <c r="F137" s="174">
        <v>3.2</v>
      </c>
      <c r="G137" s="174">
        <v>4.0999999999999996</v>
      </c>
      <c r="H137" s="174">
        <v>2.6</v>
      </c>
      <c r="I137" s="211">
        <v>16</v>
      </c>
      <c r="J137" s="211">
        <v>1.1000000000000001</v>
      </c>
      <c r="K137" s="211">
        <v>0.2</v>
      </c>
      <c r="L137" s="211">
        <v>0</v>
      </c>
      <c r="M137" s="211">
        <v>44</v>
      </c>
      <c r="N137" s="211">
        <v>40</v>
      </c>
      <c r="O137" s="211">
        <v>160</v>
      </c>
      <c r="P137" s="211">
        <v>120</v>
      </c>
      <c r="Q137" s="211">
        <v>0</v>
      </c>
      <c r="R137" s="211">
        <v>44</v>
      </c>
      <c r="S137" s="211">
        <v>2</v>
      </c>
      <c r="T137" s="211">
        <v>0</v>
      </c>
      <c r="U137" s="211">
        <v>0</v>
      </c>
      <c r="V137" s="211">
        <v>0.05</v>
      </c>
      <c r="W137" s="211">
        <v>0.2</v>
      </c>
      <c r="X137" s="211">
        <v>0.1</v>
      </c>
      <c r="Y137" s="211">
        <v>0</v>
      </c>
      <c r="Z137" s="211">
        <v>8.5</v>
      </c>
      <c r="AA137" s="174">
        <v>0.14000000000000001</v>
      </c>
      <c r="AB137" s="211">
        <v>0.2</v>
      </c>
      <c r="AC137" s="211">
        <v>11</v>
      </c>
      <c r="AD137" s="211">
        <v>140</v>
      </c>
      <c r="AE137" s="211">
        <v>0</v>
      </c>
      <c r="AF137" s="211">
        <v>0</v>
      </c>
      <c r="AG137" s="211">
        <v>1</v>
      </c>
      <c r="BR137" s="169"/>
      <c r="BS137" s="169"/>
      <c r="BT137" s="169"/>
      <c r="BU137" s="169"/>
      <c r="BV137" s="169"/>
      <c r="BW137" s="169"/>
      <c r="BX137" s="242"/>
      <c r="BY137" s="239"/>
      <c r="BZ137" s="240"/>
      <c r="CA137" s="240"/>
      <c r="CB137" s="240"/>
      <c r="CC137" s="245"/>
      <c r="CD137" s="169"/>
      <c r="CE137" s="169"/>
      <c r="CF137" s="169"/>
      <c r="CG137" s="169"/>
      <c r="CH137" s="169"/>
      <c r="CI137" s="169"/>
    </row>
    <row r="138" spans="1:87">
      <c r="A138" s="131"/>
      <c r="B138" s="243"/>
      <c r="C138" s="243">
        <f t="shared" si="26"/>
        <v>101.7</v>
      </c>
      <c r="D138" s="136" t="s">
        <v>237</v>
      </c>
      <c r="E138" s="174">
        <v>6.5</v>
      </c>
      <c r="F138" s="174">
        <v>4.3</v>
      </c>
      <c r="G138" s="174">
        <v>6.5</v>
      </c>
      <c r="H138" s="174">
        <v>4.5999999999999996</v>
      </c>
      <c r="I138" s="211">
        <v>16</v>
      </c>
      <c r="J138" s="211">
        <v>2.2000000000000002</v>
      </c>
      <c r="K138" s="211">
        <v>0.2</v>
      </c>
      <c r="L138" s="211">
        <v>0</v>
      </c>
      <c r="M138" s="211">
        <v>19</v>
      </c>
      <c r="N138" s="211">
        <v>40</v>
      </c>
      <c r="O138" s="211">
        <v>160</v>
      </c>
      <c r="P138" s="211">
        <v>210</v>
      </c>
      <c r="Q138" s="211">
        <v>0</v>
      </c>
      <c r="R138" s="211">
        <v>40</v>
      </c>
      <c r="S138" s="211">
        <v>1</v>
      </c>
      <c r="T138" s="211">
        <v>0</v>
      </c>
      <c r="U138" s="211">
        <v>0</v>
      </c>
      <c r="V138" s="211">
        <v>0.04</v>
      </c>
      <c r="W138" s="211">
        <v>0.1</v>
      </c>
      <c r="X138" s="211">
        <v>0.1</v>
      </c>
      <c r="Y138" s="211">
        <v>0</v>
      </c>
      <c r="Z138" s="211">
        <v>5.6</v>
      </c>
      <c r="AA138" s="174">
        <v>0.14000000000000001</v>
      </c>
      <c r="AB138" s="211">
        <v>0.2</v>
      </c>
      <c r="AC138" s="211">
        <v>11</v>
      </c>
      <c r="AD138" s="211">
        <v>90</v>
      </c>
      <c r="AE138" s="211">
        <v>0</v>
      </c>
      <c r="AF138" s="211">
        <v>0</v>
      </c>
      <c r="AG138" s="211">
        <v>1</v>
      </c>
      <c r="BR138" s="169"/>
      <c r="BS138" s="169"/>
      <c r="BT138" s="169"/>
      <c r="BU138" s="169"/>
      <c r="BV138" s="169"/>
      <c r="BW138" s="169"/>
      <c r="BX138" s="242"/>
      <c r="BY138" s="239"/>
      <c r="BZ138" s="240"/>
      <c r="CA138" s="240"/>
      <c r="CB138" s="240"/>
      <c r="CC138" s="245"/>
      <c r="CD138" s="169"/>
      <c r="CE138" s="169"/>
      <c r="CF138" s="169"/>
      <c r="CG138" s="169"/>
      <c r="CH138" s="169"/>
      <c r="CI138" s="169"/>
    </row>
    <row r="139" spans="1:87" ht="30">
      <c r="A139" s="131"/>
      <c r="B139" s="243"/>
      <c r="C139" s="243">
        <f t="shared" si="26"/>
        <v>61.900000000000006</v>
      </c>
      <c r="D139" s="136" t="s">
        <v>407</v>
      </c>
      <c r="E139" s="174">
        <v>4.4000000000000004</v>
      </c>
      <c r="F139" s="174">
        <v>4.0999999999999996</v>
      </c>
      <c r="G139" s="174">
        <v>3.1</v>
      </c>
      <c r="H139" s="174">
        <v>1.9</v>
      </c>
      <c r="I139" s="211">
        <v>8</v>
      </c>
      <c r="J139" s="211">
        <v>0.7</v>
      </c>
      <c r="K139" s="211">
        <v>0.2</v>
      </c>
      <c r="L139" s="211">
        <v>0</v>
      </c>
      <c r="M139" s="211">
        <v>61</v>
      </c>
      <c r="N139" s="211">
        <v>40</v>
      </c>
      <c r="O139" s="211">
        <v>160</v>
      </c>
      <c r="P139" s="211">
        <v>183</v>
      </c>
      <c r="Q139" s="211"/>
      <c r="R139" s="211">
        <v>65</v>
      </c>
      <c r="S139" s="211">
        <v>0</v>
      </c>
      <c r="T139" s="211">
        <v>0</v>
      </c>
      <c r="U139" s="211">
        <v>0</v>
      </c>
      <c r="V139" s="211">
        <v>0.05</v>
      </c>
      <c r="W139" s="211">
        <v>0.14000000000000001</v>
      </c>
      <c r="X139" s="211">
        <v>0.12</v>
      </c>
      <c r="Y139" s="211">
        <v>0</v>
      </c>
      <c r="Z139" s="211">
        <v>8</v>
      </c>
      <c r="AA139" s="174">
        <v>0.1</v>
      </c>
      <c r="AB139" s="211">
        <v>0</v>
      </c>
      <c r="AC139" s="211">
        <v>11</v>
      </c>
      <c r="AD139" s="211">
        <v>200</v>
      </c>
      <c r="AE139" s="211">
        <v>0</v>
      </c>
      <c r="AF139" s="211">
        <v>0</v>
      </c>
      <c r="AG139" s="211">
        <v>1</v>
      </c>
      <c r="BR139" s="169"/>
      <c r="BS139" s="169"/>
      <c r="BT139" s="169"/>
      <c r="BU139" s="169"/>
      <c r="BV139" s="169"/>
      <c r="BW139" s="169"/>
      <c r="BX139" s="242"/>
      <c r="BY139" s="239"/>
      <c r="BZ139" s="240"/>
      <c r="CA139" s="240"/>
      <c r="CB139" s="240"/>
      <c r="CC139" s="245"/>
      <c r="CD139" s="169"/>
      <c r="CE139" s="169"/>
      <c r="CF139" s="169"/>
      <c r="CG139" s="169"/>
      <c r="CH139" s="169"/>
      <c r="CI139" s="169"/>
    </row>
    <row r="140" spans="1:87">
      <c r="A140" s="131"/>
      <c r="B140" s="243"/>
      <c r="C140" s="243">
        <f t="shared" si="26"/>
        <v>24.499999999999996</v>
      </c>
      <c r="D140" s="136" t="s">
        <v>408</v>
      </c>
      <c r="E140" s="211">
        <v>5.0999999999999996</v>
      </c>
      <c r="F140" s="211">
        <v>0.8</v>
      </c>
      <c r="G140" s="211">
        <v>0.1</v>
      </c>
      <c r="H140" s="211">
        <v>0.1</v>
      </c>
      <c r="I140" s="211">
        <v>4</v>
      </c>
      <c r="J140" s="211">
        <v>0</v>
      </c>
      <c r="K140" s="211">
        <v>0</v>
      </c>
      <c r="L140" s="211">
        <v>0</v>
      </c>
      <c r="M140" s="211">
        <v>48</v>
      </c>
      <c r="N140" s="211">
        <v>0</v>
      </c>
      <c r="O140" s="211">
        <v>0</v>
      </c>
      <c r="P140" s="211">
        <v>103</v>
      </c>
      <c r="Q140" s="211"/>
      <c r="R140" s="211">
        <v>4</v>
      </c>
      <c r="S140" s="211">
        <v>0</v>
      </c>
      <c r="T140" s="211">
        <v>0</v>
      </c>
      <c r="U140" s="211">
        <v>0</v>
      </c>
      <c r="V140" s="211">
        <v>0</v>
      </c>
      <c r="W140" s="211">
        <v>0.1</v>
      </c>
      <c r="X140" s="211">
        <v>0.1</v>
      </c>
      <c r="Y140" s="211">
        <v>0</v>
      </c>
      <c r="Z140" s="211">
        <v>2</v>
      </c>
      <c r="AA140" s="174">
        <v>0.05</v>
      </c>
      <c r="AB140" s="211">
        <v>0.1</v>
      </c>
      <c r="AC140" s="211">
        <v>10</v>
      </c>
      <c r="AD140" s="211">
        <v>143</v>
      </c>
      <c r="AE140" s="211">
        <v>0.4</v>
      </c>
      <c r="AF140" s="211">
        <v>0</v>
      </c>
      <c r="AG140" s="211">
        <v>1</v>
      </c>
      <c r="BR140" s="169"/>
      <c r="BS140" s="169"/>
      <c r="BT140" s="169"/>
      <c r="BU140" s="169"/>
      <c r="BV140" s="169"/>
      <c r="BW140" s="169"/>
      <c r="BX140" s="242"/>
      <c r="BY140" s="239"/>
      <c r="BZ140" s="240"/>
      <c r="CA140" s="240"/>
      <c r="CB140" s="240"/>
      <c r="CC140" s="245"/>
      <c r="CD140" s="169"/>
      <c r="CE140" s="169"/>
      <c r="CF140" s="169"/>
      <c r="CG140" s="169"/>
      <c r="CH140" s="169"/>
      <c r="CI140" s="169"/>
    </row>
    <row r="141" spans="1:87">
      <c r="A141" s="131"/>
      <c r="B141" s="243"/>
      <c r="C141" s="243">
        <f t="shared" si="26"/>
        <v>37.5</v>
      </c>
      <c r="D141" s="190" t="s">
        <v>409</v>
      </c>
      <c r="E141" s="211">
        <v>4.3</v>
      </c>
      <c r="F141" s="211">
        <v>1.7</v>
      </c>
      <c r="G141" s="211">
        <v>1.5</v>
      </c>
      <c r="H141" s="211">
        <v>0.92</v>
      </c>
      <c r="I141" s="211">
        <v>4</v>
      </c>
      <c r="J141" s="211">
        <v>0.5</v>
      </c>
      <c r="K141" s="211">
        <v>0</v>
      </c>
      <c r="L141" s="211">
        <v>0</v>
      </c>
      <c r="M141" s="211">
        <v>25</v>
      </c>
      <c r="N141" s="211">
        <v>0</v>
      </c>
      <c r="O141" s="211">
        <v>0</v>
      </c>
      <c r="P141" s="211">
        <v>143</v>
      </c>
      <c r="Q141" s="211"/>
      <c r="R141" s="211">
        <f>58*0.3</f>
        <v>17.399999999999999</v>
      </c>
      <c r="S141" s="211">
        <v>0</v>
      </c>
      <c r="T141" s="211">
        <v>0</v>
      </c>
      <c r="U141" s="211">
        <v>0</v>
      </c>
      <c r="V141" s="211">
        <v>0.1</v>
      </c>
      <c r="W141" s="211">
        <v>0.2</v>
      </c>
      <c r="X141" s="211">
        <v>0.1</v>
      </c>
      <c r="Y141" s="211">
        <v>0</v>
      </c>
      <c r="Z141" s="211">
        <v>6</v>
      </c>
      <c r="AA141" s="174">
        <v>0.1</v>
      </c>
      <c r="AB141" s="211">
        <v>0.1</v>
      </c>
      <c r="AC141" s="211">
        <v>11</v>
      </c>
      <c r="AD141" s="211">
        <v>180</v>
      </c>
      <c r="AE141" s="211">
        <v>0.2</v>
      </c>
      <c r="AF141" s="211">
        <v>0.2</v>
      </c>
      <c r="AG141" s="211">
        <v>1</v>
      </c>
      <c r="BR141" s="169"/>
      <c r="BS141" s="169"/>
      <c r="BT141" s="169"/>
      <c r="BU141" s="169"/>
      <c r="BV141" s="169"/>
      <c r="BW141" s="169"/>
      <c r="BX141" s="242"/>
      <c r="BY141" s="239"/>
      <c r="BZ141" s="240"/>
      <c r="CA141" s="240"/>
      <c r="CB141" s="240"/>
      <c r="CC141" s="245"/>
      <c r="CD141" s="169"/>
      <c r="CE141" s="169"/>
      <c r="CF141" s="169"/>
      <c r="CG141" s="169"/>
      <c r="CH141" s="169"/>
      <c r="CI141" s="169"/>
    </row>
    <row r="142" spans="1:87" s="246" customFormat="1">
      <c r="B142" s="247"/>
      <c r="C142" s="247"/>
      <c r="D142" s="208" t="s">
        <v>350</v>
      </c>
      <c r="E142" s="248">
        <f>SUMPRODUCT($E$125:$E$130,E133:E138)</f>
        <v>0</v>
      </c>
      <c r="F142" s="248">
        <f t="shared" ref="F142:AG142" si="27">SUMPRODUCT($E$125:$E$130,F133:F138)</f>
        <v>0</v>
      </c>
      <c r="G142" s="248">
        <f t="shared" si="27"/>
        <v>0</v>
      </c>
      <c r="H142" s="248">
        <f t="shared" si="27"/>
        <v>0</v>
      </c>
      <c r="I142" s="248">
        <f t="shared" si="27"/>
        <v>0</v>
      </c>
      <c r="J142" s="248">
        <f t="shared" si="27"/>
        <v>0</v>
      </c>
      <c r="K142" s="248">
        <f t="shared" si="27"/>
        <v>0</v>
      </c>
      <c r="L142" s="248">
        <f t="shared" si="27"/>
        <v>0</v>
      </c>
      <c r="M142" s="248">
        <f t="shared" si="27"/>
        <v>0</v>
      </c>
      <c r="N142" s="248">
        <f t="shared" si="27"/>
        <v>0</v>
      </c>
      <c r="O142" s="248">
        <f t="shared" si="27"/>
        <v>0</v>
      </c>
      <c r="P142" s="248">
        <f t="shared" si="27"/>
        <v>0</v>
      </c>
      <c r="Q142" s="248">
        <f t="shared" si="27"/>
        <v>0</v>
      </c>
      <c r="R142" s="248">
        <f t="shared" si="27"/>
        <v>0</v>
      </c>
      <c r="S142" s="248">
        <f t="shared" si="27"/>
        <v>0</v>
      </c>
      <c r="T142" s="248">
        <f t="shared" si="27"/>
        <v>0</v>
      </c>
      <c r="U142" s="248">
        <f t="shared" si="27"/>
        <v>0</v>
      </c>
      <c r="V142" s="248">
        <f t="shared" si="27"/>
        <v>0</v>
      </c>
      <c r="W142" s="248">
        <f t="shared" si="27"/>
        <v>0</v>
      </c>
      <c r="X142" s="248">
        <f t="shared" si="27"/>
        <v>0</v>
      </c>
      <c r="Y142" s="248">
        <f t="shared" si="27"/>
        <v>0</v>
      </c>
      <c r="Z142" s="248">
        <f t="shared" si="27"/>
        <v>0</v>
      </c>
      <c r="AA142" s="248">
        <f t="shared" si="27"/>
        <v>0</v>
      </c>
      <c r="AB142" s="248">
        <f t="shared" si="27"/>
        <v>0</v>
      </c>
      <c r="AC142" s="248">
        <f t="shared" si="27"/>
        <v>0</v>
      </c>
      <c r="AD142" s="248">
        <f t="shared" si="27"/>
        <v>0</v>
      </c>
      <c r="AE142" s="248">
        <f t="shared" si="27"/>
        <v>0</v>
      </c>
      <c r="AF142" s="248">
        <f t="shared" si="27"/>
        <v>0</v>
      </c>
      <c r="AG142" s="248">
        <f t="shared" si="27"/>
        <v>0</v>
      </c>
      <c r="AH142" s="249"/>
      <c r="AI142" s="249"/>
      <c r="AJ142" s="249"/>
      <c r="AK142" s="249"/>
      <c r="AL142" s="249"/>
      <c r="AM142" s="249"/>
      <c r="AN142" s="249"/>
      <c r="AO142" s="249"/>
      <c r="AP142" s="249"/>
      <c r="AQ142" s="249"/>
      <c r="AR142" s="249"/>
      <c r="AS142" s="249"/>
      <c r="BR142" s="249"/>
      <c r="BS142" s="249"/>
      <c r="BT142" s="249"/>
      <c r="BU142" s="249"/>
      <c r="BV142" s="249"/>
      <c r="BW142" s="249"/>
      <c r="BX142" s="364"/>
      <c r="BY142" s="250"/>
      <c r="BZ142" s="364"/>
      <c r="CA142" s="364"/>
      <c r="CB142" s="364"/>
      <c r="CC142" s="251"/>
      <c r="CD142" s="249"/>
      <c r="CE142" s="249"/>
      <c r="CF142" s="249"/>
      <c r="CG142" s="249"/>
      <c r="CH142" s="249"/>
      <c r="CI142" s="249"/>
    </row>
    <row r="143" spans="1:87">
      <c r="A143" s="131"/>
      <c r="D143" s="208"/>
      <c r="E143" s="252"/>
      <c r="F143" s="252"/>
      <c r="G143" s="252"/>
      <c r="H143" s="252"/>
      <c r="I143" s="252"/>
      <c r="J143" s="252"/>
      <c r="K143" s="252"/>
      <c r="L143" s="252"/>
      <c r="M143" s="252"/>
      <c r="N143" s="252"/>
      <c r="O143" s="252"/>
      <c r="P143" s="252"/>
      <c r="BR143" s="169"/>
      <c r="BS143" s="169"/>
      <c r="BT143" s="169"/>
      <c r="BU143" s="169"/>
      <c r="BV143" s="169"/>
      <c r="BW143" s="169"/>
      <c r="BX143" s="364"/>
      <c r="BY143" s="239"/>
      <c r="BZ143" s="364"/>
      <c r="CA143" s="364"/>
      <c r="CB143" s="364"/>
      <c r="CC143" s="240"/>
      <c r="CD143" s="169"/>
      <c r="CE143" s="169"/>
      <c r="CF143" s="169"/>
      <c r="CG143" s="169"/>
      <c r="CH143" s="169"/>
      <c r="CI143" s="169"/>
    </row>
    <row r="144" spans="1:87">
      <c r="A144" s="131"/>
      <c r="D144" s="210" t="s">
        <v>410</v>
      </c>
      <c r="E144" s="252"/>
      <c r="F144" s="252"/>
      <c r="G144" s="252"/>
      <c r="H144" s="252"/>
      <c r="I144" s="252"/>
      <c r="J144" s="252"/>
      <c r="K144" s="252"/>
      <c r="L144" s="252"/>
      <c r="M144" s="252"/>
      <c r="N144" s="252"/>
      <c r="O144" s="252"/>
      <c r="P144" s="252"/>
      <c r="BR144" s="169"/>
      <c r="BS144" s="169"/>
      <c r="BT144" s="169"/>
      <c r="BU144" s="169"/>
      <c r="BV144" s="169"/>
      <c r="BW144" s="169"/>
      <c r="BX144" s="364"/>
      <c r="BY144" s="239"/>
      <c r="BZ144" s="364"/>
      <c r="CA144" s="364"/>
      <c r="CB144" s="364"/>
      <c r="CC144" s="240"/>
      <c r="CD144" s="169"/>
      <c r="CE144" s="169"/>
      <c r="CF144" s="169"/>
      <c r="CG144" s="169"/>
      <c r="CH144" s="169"/>
      <c r="CI144" s="169"/>
    </row>
    <row r="145" spans="1:81" s="249" customFormat="1" ht="30">
      <c r="B145" s="253"/>
      <c r="C145" s="253"/>
      <c r="D145" s="212"/>
      <c r="E145" s="246" t="s">
        <v>322</v>
      </c>
      <c r="F145" s="254" t="s">
        <v>284</v>
      </c>
      <c r="G145" s="254" t="s">
        <v>324</v>
      </c>
      <c r="H145" s="254" t="s">
        <v>62</v>
      </c>
      <c r="I145" s="254" t="s">
        <v>401</v>
      </c>
      <c r="J145" s="255" t="s">
        <v>66</v>
      </c>
      <c r="K145" s="246" t="s">
        <v>67</v>
      </c>
      <c r="L145" s="246" t="s">
        <v>71</v>
      </c>
      <c r="M145" s="249" t="s">
        <v>72</v>
      </c>
      <c r="N145" s="249" t="s">
        <v>64</v>
      </c>
      <c r="O145" s="249" t="s">
        <v>391</v>
      </c>
      <c r="P145" s="254" t="s">
        <v>402</v>
      </c>
      <c r="Q145" s="246" t="s">
        <v>287</v>
      </c>
      <c r="R145" s="246" t="s">
        <v>68</v>
      </c>
      <c r="S145" s="246" t="s">
        <v>241</v>
      </c>
      <c r="T145" s="246" t="s">
        <v>288</v>
      </c>
      <c r="U145" s="256" t="s">
        <v>289</v>
      </c>
      <c r="V145" s="256" t="s">
        <v>290</v>
      </c>
      <c r="W145" s="256" t="s">
        <v>291</v>
      </c>
      <c r="X145" s="256" t="s">
        <v>292</v>
      </c>
      <c r="Y145" s="256" t="s">
        <v>293</v>
      </c>
      <c r="Z145" s="256" t="s">
        <v>69</v>
      </c>
      <c r="AA145" s="256" t="s">
        <v>294</v>
      </c>
      <c r="AB145" s="256" t="s">
        <v>295</v>
      </c>
      <c r="AC145" s="256" t="s">
        <v>296</v>
      </c>
      <c r="AD145" s="256" t="s">
        <v>297</v>
      </c>
      <c r="AE145" s="257" t="s">
        <v>298</v>
      </c>
      <c r="AF145" s="249" t="s">
        <v>299</v>
      </c>
      <c r="AG145" s="249" t="s">
        <v>300</v>
      </c>
      <c r="BX145" s="364"/>
      <c r="BY145" s="250"/>
      <c r="BZ145" s="364"/>
      <c r="CA145" s="364"/>
      <c r="CB145" s="364"/>
      <c r="CC145" s="251"/>
    </row>
    <row r="146" spans="1:81" s="169" customFormat="1" ht="30">
      <c r="A146" s="118" t="s">
        <v>411</v>
      </c>
      <c r="B146" s="243"/>
      <c r="C146" s="243">
        <f>(E146+F146)*4+G146*9</f>
        <v>80.920000000000016</v>
      </c>
      <c r="D146" s="258" t="s">
        <v>412</v>
      </c>
      <c r="E146" s="259">
        <v>0.56000000000000005</v>
      </c>
      <c r="F146" s="259">
        <v>3.9200000000000004</v>
      </c>
      <c r="G146" s="259">
        <v>7.0000000000000009</v>
      </c>
      <c r="H146" s="259">
        <v>4.2</v>
      </c>
      <c r="I146" s="259">
        <v>18.48</v>
      </c>
      <c r="J146" s="259">
        <v>2.5</v>
      </c>
      <c r="K146" s="259">
        <v>0.3</v>
      </c>
      <c r="L146" s="259">
        <v>0</v>
      </c>
      <c r="M146" s="259">
        <v>50</v>
      </c>
      <c r="N146" s="259">
        <v>80</v>
      </c>
      <c r="O146" s="259">
        <v>120</v>
      </c>
      <c r="P146" s="259">
        <v>134.4</v>
      </c>
      <c r="Q146" s="259">
        <v>0</v>
      </c>
      <c r="R146" s="259">
        <v>65</v>
      </c>
      <c r="S146" s="259">
        <v>2</v>
      </c>
      <c r="T146" s="259">
        <v>0</v>
      </c>
      <c r="U146" s="259">
        <v>0</v>
      </c>
      <c r="V146" s="259">
        <v>0.1</v>
      </c>
      <c r="W146" s="259">
        <v>0.1</v>
      </c>
      <c r="X146" s="259">
        <v>0.1</v>
      </c>
      <c r="Y146" s="259">
        <v>0</v>
      </c>
      <c r="Z146" s="259">
        <v>8</v>
      </c>
      <c r="AA146" s="259">
        <v>0.1</v>
      </c>
      <c r="AB146" s="259">
        <v>0.1</v>
      </c>
      <c r="AC146" s="259">
        <v>12</v>
      </c>
      <c r="AD146" s="259">
        <v>160</v>
      </c>
      <c r="AE146" s="259">
        <v>0.5</v>
      </c>
      <c r="AF146" s="259">
        <v>0</v>
      </c>
      <c r="AG146" s="259">
        <v>3</v>
      </c>
      <c r="BX146" s="364"/>
      <c r="BY146" s="239"/>
      <c r="BZ146" s="364"/>
      <c r="CA146" s="364"/>
      <c r="CB146" s="364"/>
      <c r="CC146" s="240"/>
    </row>
    <row r="147" spans="1:81" s="169" customFormat="1" ht="30">
      <c r="A147" s="118" t="s">
        <v>413</v>
      </c>
      <c r="B147" s="243"/>
      <c r="C147" s="243">
        <f>(E147+F147)*4+G147*9</f>
        <v>63.4</v>
      </c>
      <c r="D147" s="258" t="s">
        <v>414</v>
      </c>
      <c r="E147" s="259">
        <v>5.5</v>
      </c>
      <c r="F147" s="259">
        <v>3.6</v>
      </c>
      <c r="G147" s="259">
        <v>3</v>
      </c>
      <c r="H147" s="259">
        <v>1.8</v>
      </c>
      <c r="I147" s="259">
        <v>14</v>
      </c>
      <c r="J147" s="259">
        <v>1</v>
      </c>
      <c r="K147" s="259">
        <v>0.1</v>
      </c>
      <c r="L147" s="259">
        <v>0</v>
      </c>
      <c r="M147" s="259">
        <v>47.5</v>
      </c>
      <c r="N147" s="259">
        <v>12</v>
      </c>
      <c r="O147" s="259">
        <v>81</v>
      </c>
      <c r="P147" s="259">
        <v>127</v>
      </c>
      <c r="Q147" s="259"/>
      <c r="R147" s="259">
        <f>174*0.3</f>
        <v>52.199999999999996</v>
      </c>
      <c r="S147" s="259">
        <v>0.1</v>
      </c>
      <c r="T147" s="259">
        <v>0</v>
      </c>
      <c r="U147" s="259">
        <v>0</v>
      </c>
      <c r="V147" s="259">
        <v>0</v>
      </c>
      <c r="W147" s="259">
        <v>0.2</v>
      </c>
      <c r="X147" s="259">
        <v>0.1</v>
      </c>
      <c r="Y147" s="259">
        <v>0</v>
      </c>
      <c r="Z147" s="259">
        <v>5.8</v>
      </c>
      <c r="AA147" s="259">
        <v>0.1</v>
      </c>
      <c r="AB147" s="259">
        <v>0.1</v>
      </c>
      <c r="AC147" s="259">
        <v>12</v>
      </c>
      <c r="AD147" s="259">
        <v>161</v>
      </c>
      <c r="AE147" s="259">
        <v>0.5</v>
      </c>
      <c r="AF147" s="259">
        <v>0</v>
      </c>
      <c r="AG147" s="259">
        <v>3.3</v>
      </c>
      <c r="BX147" s="364"/>
      <c r="BY147" s="239"/>
      <c r="BZ147" s="364"/>
      <c r="CA147" s="364"/>
      <c r="CB147" s="364"/>
      <c r="CC147" s="240"/>
    </row>
    <row r="148" spans="1:81" s="169" customFormat="1">
      <c r="A148" s="118" t="s">
        <v>415</v>
      </c>
      <c r="B148" s="243"/>
      <c r="C148" s="243">
        <f>(E148+F148)*4+G148*9</f>
        <v>109</v>
      </c>
      <c r="D148" s="258" t="s">
        <v>416</v>
      </c>
      <c r="E148" s="259">
        <v>0</v>
      </c>
      <c r="F148" s="259">
        <v>7</v>
      </c>
      <c r="G148" s="259">
        <v>9</v>
      </c>
      <c r="H148" s="259">
        <v>6</v>
      </c>
      <c r="I148" s="169">
        <v>30</v>
      </c>
      <c r="J148" s="259">
        <v>2.7</v>
      </c>
      <c r="K148" s="259">
        <v>0.3</v>
      </c>
      <c r="L148" s="259">
        <v>0</v>
      </c>
      <c r="M148" s="259">
        <v>176</v>
      </c>
      <c r="N148" s="259">
        <v>50</v>
      </c>
      <c r="O148" s="259">
        <v>250</v>
      </c>
      <c r="P148" s="259">
        <v>204</v>
      </c>
      <c r="Q148" s="259"/>
      <c r="R148" s="259">
        <v>70</v>
      </c>
      <c r="S148" s="259">
        <v>0.2</v>
      </c>
      <c r="T148" s="259">
        <v>0</v>
      </c>
      <c r="U148" s="259">
        <v>0</v>
      </c>
      <c r="V148" s="259">
        <v>0</v>
      </c>
      <c r="W148" s="259">
        <v>0</v>
      </c>
      <c r="X148" s="259">
        <v>0.01</v>
      </c>
      <c r="Y148" s="259">
        <v>0</v>
      </c>
      <c r="Z148" s="259">
        <v>5</v>
      </c>
      <c r="AA148" s="259">
        <v>0.1</v>
      </c>
      <c r="AB148" s="259">
        <v>0.1</v>
      </c>
      <c r="AC148" s="259">
        <v>8</v>
      </c>
      <c r="AD148" s="259">
        <v>28</v>
      </c>
      <c r="AE148" s="259">
        <v>0.9</v>
      </c>
      <c r="AF148" s="259">
        <v>0</v>
      </c>
      <c r="AG148" s="259">
        <v>4</v>
      </c>
      <c r="BX148" s="364"/>
      <c r="BY148" s="239"/>
      <c r="BZ148" s="364"/>
      <c r="CA148" s="364"/>
      <c r="CB148" s="364"/>
      <c r="CC148" s="240"/>
    </row>
    <row r="149" spans="1:81" s="169" customFormat="1">
      <c r="A149" s="118" t="s">
        <v>417</v>
      </c>
      <c r="B149" s="243"/>
      <c r="C149" s="243">
        <f>(E149+F149)*4+G149*9</f>
        <v>64.599999999999994</v>
      </c>
      <c r="D149" s="258" t="s">
        <v>418</v>
      </c>
      <c r="E149" s="259">
        <v>0</v>
      </c>
      <c r="F149" s="259">
        <v>4</v>
      </c>
      <c r="G149" s="259">
        <v>5.4</v>
      </c>
      <c r="H149" s="259">
        <v>3.6</v>
      </c>
      <c r="I149" s="259">
        <v>18</v>
      </c>
      <c r="J149" s="259">
        <v>1.6</v>
      </c>
      <c r="K149" s="259">
        <v>0.2</v>
      </c>
      <c r="L149" s="259">
        <v>0</v>
      </c>
      <c r="M149" s="259">
        <v>106</v>
      </c>
      <c r="N149" s="259">
        <v>30</v>
      </c>
      <c r="O149" s="259">
        <v>180</v>
      </c>
      <c r="P149" s="259">
        <v>123</v>
      </c>
      <c r="Q149" s="259"/>
      <c r="R149" s="259">
        <v>46</v>
      </c>
      <c r="S149" s="259">
        <v>0</v>
      </c>
      <c r="T149" s="259">
        <v>0</v>
      </c>
      <c r="U149" s="259">
        <v>0</v>
      </c>
      <c r="V149" s="259">
        <v>0</v>
      </c>
      <c r="W149" s="259">
        <v>0.2</v>
      </c>
      <c r="X149" s="259">
        <v>0</v>
      </c>
      <c r="Y149" s="259">
        <v>0</v>
      </c>
      <c r="Z149" s="259">
        <v>3</v>
      </c>
      <c r="AA149" s="259">
        <v>0.1</v>
      </c>
      <c r="AB149" s="259">
        <v>0.1</v>
      </c>
      <c r="AC149" s="259">
        <v>8</v>
      </c>
      <c r="AD149" s="259">
        <v>28</v>
      </c>
      <c r="AE149" s="259">
        <v>0.9</v>
      </c>
      <c r="AF149" s="259">
        <v>0</v>
      </c>
      <c r="AG149" s="259">
        <v>3</v>
      </c>
      <c r="BX149" s="364"/>
      <c r="BY149" s="239"/>
      <c r="BZ149" s="364"/>
      <c r="CA149" s="364"/>
      <c r="CB149" s="364"/>
      <c r="CC149" s="240"/>
    </row>
    <row r="150" spans="1:81" s="169" customFormat="1" ht="30">
      <c r="A150" s="118" t="s">
        <v>419</v>
      </c>
      <c r="B150" s="243"/>
      <c r="C150" s="243">
        <f>(E150+F150)*4+G150*9</f>
        <v>33.72</v>
      </c>
      <c r="D150" s="258" t="s">
        <v>420</v>
      </c>
      <c r="E150" s="259">
        <v>0</v>
      </c>
      <c r="F150" s="259">
        <v>1.68</v>
      </c>
      <c r="G150" s="259">
        <v>3</v>
      </c>
      <c r="H150" s="259">
        <v>2</v>
      </c>
      <c r="I150" s="259">
        <v>11</v>
      </c>
      <c r="J150" s="259">
        <v>0.9</v>
      </c>
      <c r="K150" s="259">
        <v>0.1</v>
      </c>
      <c r="L150" s="259">
        <v>0</v>
      </c>
      <c r="M150" s="169">
        <v>126</v>
      </c>
      <c r="N150" s="259">
        <v>12</v>
      </c>
      <c r="O150" s="259">
        <v>88</v>
      </c>
      <c r="P150" s="259">
        <v>72</v>
      </c>
      <c r="Q150" s="259"/>
      <c r="R150" s="259">
        <v>5</v>
      </c>
      <c r="S150" s="259">
        <v>0</v>
      </c>
      <c r="T150" s="259">
        <v>0</v>
      </c>
      <c r="U150" s="259">
        <v>0</v>
      </c>
      <c r="V150" s="259">
        <v>0.05</v>
      </c>
      <c r="W150" s="259">
        <v>0.2</v>
      </c>
      <c r="X150" s="259">
        <v>0.03</v>
      </c>
      <c r="Y150" s="259">
        <v>0</v>
      </c>
      <c r="Z150" s="259">
        <v>3</v>
      </c>
      <c r="AA150" s="259">
        <v>0.03</v>
      </c>
      <c r="AB150" s="259">
        <v>0.03</v>
      </c>
      <c r="AC150" s="259">
        <v>4</v>
      </c>
      <c r="AD150" s="259">
        <v>10</v>
      </c>
      <c r="AE150" s="259">
        <v>0.5</v>
      </c>
      <c r="AF150" s="259">
        <v>0</v>
      </c>
      <c r="AG150" s="259">
        <v>3</v>
      </c>
      <c r="BX150" s="364"/>
      <c r="BY150" s="239"/>
      <c r="BZ150" s="364"/>
      <c r="CA150" s="364"/>
      <c r="CB150" s="364"/>
      <c r="CC150" s="240"/>
    </row>
    <row r="151" spans="1:81" s="169" customFormat="1">
      <c r="A151" s="183"/>
      <c r="B151" s="183"/>
      <c r="C151" s="183"/>
      <c r="D151" s="258"/>
      <c r="E151" s="259"/>
      <c r="F151" s="259"/>
      <c r="G151" s="259"/>
      <c r="H151" s="259"/>
      <c r="I151" s="259"/>
      <c r="J151" s="259"/>
      <c r="K151" s="259"/>
      <c r="L151" s="259"/>
      <c r="M151" s="259"/>
      <c r="N151" s="259"/>
      <c r="O151" s="259"/>
      <c r="P151" s="259"/>
      <c r="Q151" s="259"/>
      <c r="R151" s="259"/>
      <c r="S151" s="259"/>
      <c r="T151" s="259"/>
      <c r="U151" s="259"/>
      <c r="V151" s="259"/>
      <c r="W151" s="259"/>
      <c r="X151" s="259"/>
      <c r="Y151" s="259"/>
      <c r="Z151" s="259"/>
      <c r="AA151" s="259"/>
      <c r="AB151" s="259"/>
      <c r="AC151" s="259"/>
      <c r="AD151" s="259"/>
      <c r="AE151" s="259"/>
      <c r="AF151" s="259"/>
      <c r="AG151" s="259"/>
      <c r="BX151" s="364"/>
      <c r="BY151" s="239"/>
      <c r="BZ151" s="364"/>
      <c r="CA151" s="364"/>
      <c r="CB151" s="364"/>
      <c r="CC151" s="240"/>
    </row>
    <row r="152" spans="1:81" s="169" customFormat="1">
      <c r="A152" s="183"/>
      <c r="B152" s="183"/>
      <c r="C152" s="183"/>
      <c r="D152" s="258"/>
      <c r="E152" s="259"/>
      <c r="F152" s="259"/>
      <c r="G152" s="259"/>
      <c r="H152" s="259"/>
      <c r="I152" s="259"/>
      <c r="J152" s="259"/>
      <c r="K152" s="259"/>
      <c r="L152" s="259"/>
      <c r="M152" s="259"/>
      <c r="N152" s="259"/>
      <c r="O152" s="259"/>
      <c r="P152" s="259"/>
      <c r="Q152" s="259"/>
      <c r="R152" s="259"/>
      <c r="S152" s="259"/>
      <c r="T152" s="259"/>
      <c r="U152" s="259"/>
      <c r="V152" s="259"/>
      <c r="W152" s="259"/>
      <c r="X152" s="259"/>
      <c r="Y152" s="259"/>
      <c r="Z152" s="259"/>
      <c r="AA152" s="259"/>
      <c r="AB152" s="259"/>
      <c r="AC152" s="259"/>
      <c r="AD152" s="259"/>
      <c r="AE152" s="259"/>
      <c r="AF152" s="259"/>
      <c r="AG152" s="259"/>
      <c r="BX152" s="364"/>
      <c r="BY152" s="239"/>
      <c r="BZ152" s="364"/>
      <c r="CA152" s="364"/>
      <c r="CB152" s="364"/>
      <c r="CC152" s="240"/>
    </row>
    <row r="153" spans="1:81" s="249" customFormat="1">
      <c r="A153" s="253"/>
      <c r="B153" s="253"/>
      <c r="C153" s="253"/>
      <c r="D153" s="210" t="s">
        <v>102</v>
      </c>
      <c r="E153" s="260" t="s">
        <v>359</v>
      </c>
      <c r="F153" s="260" t="s">
        <v>323</v>
      </c>
      <c r="G153" s="260" t="s">
        <v>324</v>
      </c>
      <c r="H153" s="260" t="s">
        <v>325</v>
      </c>
      <c r="I153" s="260" t="s">
        <v>326</v>
      </c>
      <c r="J153" s="260" t="s">
        <v>66</v>
      </c>
      <c r="K153" s="260" t="s">
        <v>67</v>
      </c>
      <c r="L153" s="260" t="s">
        <v>71</v>
      </c>
      <c r="M153" s="260" t="s">
        <v>72</v>
      </c>
      <c r="N153" s="260" t="s">
        <v>328</v>
      </c>
      <c r="O153" s="260" t="s">
        <v>329</v>
      </c>
      <c r="P153" s="260" t="s">
        <v>330</v>
      </c>
      <c r="Q153" s="260" t="s">
        <v>287</v>
      </c>
      <c r="R153" s="260" t="s">
        <v>68</v>
      </c>
      <c r="S153" s="260" t="s">
        <v>241</v>
      </c>
      <c r="T153" s="260" t="s">
        <v>288</v>
      </c>
      <c r="U153" s="260" t="s">
        <v>289</v>
      </c>
      <c r="V153" s="260" t="s">
        <v>290</v>
      </c>
      <c r="W153" s="260" t="s">
        <v>291</v>
      </c>
      <c r="X153" s="260" t="s">
        <v>292</v>
      </c>
      <c r="Y153" s="260" t="s">
        <v>293</v>
      </c>
      <c r="Z153" s="260" t="s">
        <v>69</v>
      </c>
      <c r="AA153" s="260" t="s">
        <v>294</v>
      </c>
      <c r="AB153" s="260" t="s">
        <v>295</v>
      </c>
      <c r="AC153" s="260" t="s">
        <v>296</v>
      </c>
      <c r="AD153" s="260" t="s">
        <v>297</v>
      </c>
      <c r="AE153" s="249" t="s">
        <v>298</v>
      </c>
      <c r="AF153" s="249" t="s">
        <v>299</v>
      </c>
      <c r="AG153" s="249" t="s">
        <v>300</v>
      </c>
      <c r="BX153" s="364"/>
      <c r="BY153" s="250"/>
      <c r="BZ153" s="364"/>
      <c r="CA153" s="364"/>
      <c r="CB153" s="364"/>
      <c r="CC153" s="251"/>
    </row>
    <row r="154" spans="1:81" s="169" customFormat="1">
      <c r="A154" s="183"/>
      <c r="B154" s="183"/>
      <c r="C154" s="183"/>
      <c r="D154" s="208" t="s">
        <v>350</v>
      </c>
      <c r="E154" s="261">
        <v>13.532558139534888</v>
      </c>
      <c r="F154" s="261">
        <v>1.1093023255813954</v>
      </c>
      <c r="G154" s="261">
        <v>0.99069767441860468</v>
      </c>
      <c r="H154" s="261">
        <v>0</v>
      </c>
      <c r="I154" s="261">
        <v>0</v>
      </c>
      <c r="J154" s="261">
        <v>0</v>
      </c>
      <c r="K154" s="261">
        <v>0</v>
      </c>
      <c r="L154" s="261">
        <v>3.6599999999999993</v>
      </c>
      <c r="M154" s="261">
        <v>10.476744186046513</v>
      </c>
      <c r="N154" s="261">
        <v>0</v>
      </c>
      <c r="O154" s="261">
        <v>0</v>
      </c>
      <c r="P154" s="261">
        <v>43.930232558139537</v>
      </c>
      <c r="Q154" s="261">
        <v>0</v>
      </c>
      <c r="R154" s="261">
        <v>14.145348837209303</v>
      </c>
      <c r="S154" s="261">
        <v>21.476190476190474</v>
      </c>
      <c r="T154" s="261">
        <v>0</v>
      </c>
      <c r="U154" s="261">
        <v>0</v>
      </c>
      <c r="V154" s="261">
        <v>3.8139534883720939E-2</v>
      </c>
      <c r="W154" s="261">
        <v>5.1627906976744194E-2</v>
      </c>
      <c r="X154" s="261">
        <v>0.42325581395348838</v>
      </c>
      <c r="Y154" s="261">
        <v>0</v>
      </c>
      <c r="Z154" s="261">
        <v>0</v>
      </c>
      <c r="AA154" s="261">
        <v>0</v>
      </c>
      <c r="AB154" s="261">
        <v>1.3771428571428577</v>
      </c>
      <c r="AC154" s="261">
        <v>25.666666666666668</v>
      </c>
      <c r="AD154" s="261">
        <v>121.54390243902439</v>
      </c>
      <c r="AE154" s="261">
        <v>0.24399999999999997</v>
      </c>
      <c r="AF154" s="261">
        <v>0.17655172413793105</v>
      </c>
      <c r="AG154" s="261">
        <v>0</v>
      </c>
      <c r="BX154" s="364"/>
      <c r="BY154" s="239"/>
      <c r="BZ154" s="364"/>
      <c r="CA154" s="364"/>
      <c r="CB154" s="364"/>
      <c r="CC154" s="240"/>
    </row>
    <row r="155" spans="1:81" s="169" customFormat="1">
      <c r="A155" s="183"/>
      <c r="B155" s="183"/>
      <c r="C155" s="183"/>
      <c r="D155" s="208"/>
      <c r="E155" s="261"/>
      <c r="F155" s="261"/>
      <c r="G155" s="261"/>
      <c r="H155" s="261"/>
      <c r="I155" s="261"/>
      <c r="J155" s="261"/>
      <c r="K155" s="261"/>
      <c r="L155" s="261"/>
      <c r="M155" s="261"/>
      <c r="N155" s="262"/>
      <c r="O155" s="262"/>
      <c r="P155" s="261"/>
      <c r="Q155" s="261"/>
      <c r="R155" s="261"/>
      <c r="S155" s="261"/>
      <c r="T155" s="261"/>
      <c r="U155" s="261"/>
      <c r="V155" s="261"/>
      <c r="W155" s="261"/>
      <c r="X155" s="261"/>
      <c r="Y155" s="261"/>
      <c r="Z155" s="261"/>
      <c r="AA155" s="261"/>
      <c r="AB155" s="261"/>
      <c r="AC155" s="261"/>
      <c r="AD155" s="261"/>
      <c r="AE155" s="263"/>
      <c r="AF155" s="263"/>
      <c r="AG155" s="263"/>
      <c r="BX155" s="364"/>
      <c r="BY155" s="239"/>
      <c r="BZ155" s="364"/>
      <c r="CA155" s="364"/>
      <c r="CB155" s="364"/>
      <c r="CC155" s="240"/>
    </row>
    <row r="156" spans="1:81" s="169" customFormat="1">
      <c r="A156" s="183"/>
      <c r="B156" s="183"/>
      <c r="C156" s="183"/>
      <c r="D156" s="210" t="s">
        <v>421</v>
      </c>
      <c r="E156" s="261"/>
      <c r="F156" s="261"/>
      <c r="G156" s="261"/>
      <c r="H156" s="261"/>
      <c r="I156" s="261"/>
      <c r="J156" s="261"/>
      <c r="K156" s="261"/>
      <c r="L156" s="261"/>
      <c r="M156" s="261"/>
      <c r="N156" s="262"/>
      <c r="O156" s="262"/>
      <c r="P156" s="261"/>
      <c r="Q156" s="261"/>
      <c r="R156" s="261"/>
      <c r="S156" s="261"/>
      <c r="T156" s="261"/>
      <c r="U156" s="261"/>
      <c r="V156" s="261"/>
      <c r="W156" s="261"/>
      <c r="X156" s="261"/>
      <c r="Y156" s="261"/>
      <c r="Z156" s="261"/>
      <c r="AA156" s="261"/>
      <c r="AB156" s="261"/>
      <c r="AC156" s="261"/>
      <c r="AD156" s="261"/>
      <c r="AE156" s="263"/>
      <c r="AF156" s="263"/>
      <c r="AG156" s="263"/>
      <c r="BX156" s="364"/>
      <c r="BY156" s="239"/>
      <c r="BZ156" s="364"/>
      <c r="CA156" s="364"/>
      <c r="CB156" s="364"/>
      <c r="CC156" s="240"/>
    </row>
    <row r="157" spans="1:81" s="169" customFormat="1">
      <c r="A157" s="183"/>
      <c r="B157" s="183"/>
      <c r="C157" s="183"/>
      <c r="D157" s="258" t="s">
        <v>422</v>
      </c>
      <c r="E157" s="261">
        <v>5</v>
      </c>
      <c r="F157" s="261">
        <v>0</v>
      </c>
      <c r="G157" s="261">
        <v>0</v>
      </c>
      <c r="H157" s="261">
        <v>0</v>
      </c>
      <c r="I157" s="261">
        <v>0</v>
      </c>
      <c r="J157" s="261">
        <v>0</v>
      </c>
      <c r="K157" s="261">
        <v>0</v>
      </c>
      <c r="L157" s="261">
        <v>0</v>
      </c>
      <c r="M157" s="261">
        <v>0</v>
      </c>
      <c r="N157" s="261">
        <v>0</v>
      </c>
      <c r="O157" s="261">
        <v>0</v>
      </c>
      <c r="P157" s="261">
        <v>0</v>
      </c>
      <c r="Q157" s="261">
        <v>5</v>
      </c>
      <c r="R157" s="261">
        <v>0</v>
      </c>
      <c r="S157" s="261">
        <v>0</v>
      </c>
      <c r="T157" s="261">
        <v>0</v>
      </c>
      <c r="U157" s="261">
        <v>0</v>
      </c>
      <c r="V157" s="261">
        <v>0</v>
      </c>
      <c r="W157" s="261">
        <v>0</v>
      </c>
      <c r="X157" s="261">
        <v>0</v>
      </c>
      <c r="Y157" s="261">
        <v>0</v>
      </c>
      <c r="Z157" s="261">
        <v>0</v>
      </c>
      <c r="AA157" s="261">
        <v>0</v>
      </c>
      <c r="AB157" s="261">
        <v>0</v>
      </c>
      <c r="AC157" s="261">
        <v>0</v>
      </c>
      <c r="AD157" s="261">
        <v>0</v>
      </c>
      <c r="AE157" s="261">
        <v>0</v>
      </c>
      <c r="AF157" s="261">
        <v>0</v>
      </c>
      <c r="AG157" s="261">
        <v>0</v>
      </c>
      <c r="BX157" s="364"/>
      <c r="BY157" s="239"/>
      <c r="BZ157" s="364"/>
      <c r="CA157" s="364"/>
      <c r="CB157" s="364"/>
      <c r="CC157" s="240"/>
    </row>
    <row r="158" spans="1:81" s="169" customFormat="1">
      <c r="A158" s="183"/>
      <c r="B158" s="183"/>
      <c r="C158" s="183"/>
      <c r="D158" s="258" t="s">
        <v>423</v>
      </c>
      <c r="E158" s="261">
        <f>14.2/3</f>
        <v>4.7333333333333334</v>
      </c>
      <c r="F158" s="261">
        <v>0</v>
      </c>
      <c r="G158" s="261">
        <v>0</v>
      </c>
      <c r="H158" s="261">
        <v>0</v>
      </c>
      <c r="I158" s="261">
        <v>0</v>
      </c>
      <c r="J158" s="261">
        <v>0</v>
      </c>
      <c r="K158" s="261">
        <v>0</v>
      </c>
      <c r="L158" s="261">
        <v>0</v>
      </c>
      <c r="M158" s="261">
        <v>0</v>
      </c>
      <c r="N158" s="261">
        <v>0</v>
      </c>
      <c r="O158" s="261">
        <v>0</v>
      </c>
      <c r="P158" s="261">
        <v>0</v>
      </c>
      <c r="Q158" s="261">
        <f>12.6/3</f>
        <v>4.2</v>
      </c>
      <c r="R158" s="261">
        <v>0</v>
      </c>
      <c r="S158" s="261">
        <f>1.8/3</f>
        <v>0.6</v>
      </c>
      <c r="T158" s="261">
        <v>0</v>
      </c>
      <c r="U158" s="261">
        <v>0</v>
      </c>
      <c r="V158" s="261">
        <v>0</v>
      </c>
      <c r="W158" s="261">
        <f>0.1/3</f>
        <v>3.3333333333333333E-2</v>
      </c>
      <c r="X158" s="261">
        <v>0</v>
      </c>
      <c r="Y158" s="261">
        <v>0</v>
      </c>
      <c r="Z158" s="261">
        <f>2.2/3</f>
        <v>0.73333333333333339</v>
      </c>
      <c r="AA158" s="261">
        <v>0</v>
      </c>
      <c r="AB158" s="261">
        <f>0.1/3</f>
        <v>3.3333333333333333E-2</v>
      </c>
      <c r="AC158" s="261">
        <v>0</v>
      </c>
      <c r="AD158" s="261">
        <f>15/3</f>
        <v>5</v>
      </c>
      <c r="AE158" s="261">
        <v>0</v>
      </c>
      <c r="AF158" s="261">
        <v>0</v>
      </c>
      <c r="AG158" s="261">
        <v>0</v>
      </c>
      <c r="BX158" s="364"/>
      <c r="BY158" s="239"/>
      <c r="BZ158" s="364"/>
      <c r="CA158" s="364"/>
      <c r="CB158" s="364"/>
      <c r="CC158" s="240"/>
    </row>
    <row r="159" spans="1:81" s="169" customFormat="1">
      <c r="A159" s="183"/>
      <c r="B159" s="183"/>
      <c r="C159" s="183"/>
      <c r="D159" s="258" t="s">
        <v>424</v>
      </c>
      <c r="E159" s="261">
        <f>13/3</f>
        <v>4.333333333333333</v>
      </c>
      <c r="F159" s="261">
        <v>0</v>
      </c>
      <c r="G159" s="261">
        <v>0</v>
      </c>
      <c r="H159" s="261">
        <v>0</v>
      </c>
      <c r="I159" s="261">
        <v>0</v>
      </c>
      <c r="J159" s="261">
        <v>0</v>
      </c>
      <c r="K159" s="261">
        <v>0</v>
      </c>
      <c r="L159" s="261">
        <v>0</v>
      </c>
      <c r="M159" s="261">
        <f>6/3</f>
        <v>2</v>
      </c>
      <c r="N159" s="261">
        <v>0</v>
      </c>
      <c r="O159" s="261">
        <v>0</v>
      </c>
      <c r="P159" s="261">
        <f>1/3</f>
        <v>0.33333333333333331</v>
      </c>
      <c r="Q159" s="261">
        <v>0</v>
      </c>
      <c r="R159" s="261">
        <v>0</v>
      </c>
      <c r="S159" s="261">
        <f>0.2/3</f>
        <v>6.6666666666666666E-2</v>
      </c>
      <c r="T159" s="261">
        <v>0</v>
      </c>
      <c r="U159" s="261">
        <v>0</v>
      </c>
      <c r="V159" s="261">
        <v>0</v>
      </c>
      <c r="W159" s="261">
        <v>0</v>
      </c>
      <c r="X159" s="261">
        <v>0</v>
      </c>
      <c r="Y159" s="261">
        <v>0</v>
      </c>
      <c r="Z159" s="261">
        <f>0.4/3</f>
        <v>0.13333333333333333</v>
      </c>
      <c r="AA159" s="261">
        <v>0</v>
      </c>
      <c r="AB159" s="261">
        <f>0.03/3</f>
        <v>0.01</v>
      </c>
      <c r="AC159" s="261">
        <v>0</v>
      </c>
      <c r="AD159" s="261">
        <f>10/3</f>
        <v>3.3333333333333335</v>
      </c>
      <c r="AE159" s="261">
        <v>0</v>
      </c>
      <c r="AF159" s="261">
        <v>0</v>
      </c>
      <c r="AG159" s="261">
        <v>0</v>
      </c>
      <c r="BX159" s="364"/>
      <c r="BY159" s="239"/>
      <c r="BZ159" s="364"/>
      <c r="CA159" s="364"/>
      <c r="CB159" s="364"/>
      <c r="CC159" s="240"/>
    </row>
    <row r="160" spans="1:81" s="169" customFormat="1">
      <c r="A160" s="183"/>
      <c r="B160" s="183"/>
      <c r="C160" s="183"/>
      <c r="D160" s="208" t="s">
        <v>350</v>
      </c>
      <c r="E160" s="259">
        <f>E157</f>
        <v>5</v>
      </c>
      <c r="F160" s="259">
        <f t="shared" ref="F160:AG160" si="28">F157</f>
        <v>0</v>
      </c>
      <c r="G160" s="259">
        <f t="shared" si="28"/>
        <v>0</v>
      </c>
      <c r="H160" s="259">
        <f t="shared" si="28"/>
        <v>0</v>
      </c>
      <c r="I160" s="259">
        <f t="shared" si="28"/>
        <v>0</v>
      </c>
      <c r="J160" s="259">
        <f t="shared" si="28"/>
        <v>0</v>
      </c>
      <c r="K160" s="259">
        <f t="shared" si="28"/>
        <v>0</v>
      </c>
      <c r="L160" s="259">
        <f t="shared" si="28"/>
        <v>0</v>
      </c>
      <c r="M160" s="259">
        <f t="shared" si="28"/>
        <v>0</v>
      </c>
      <c r="N160" s="259">
        <f t="shared" si="28"/>
        <v>0</v>
      </c>
      <c r="O160" s="259">
        <f t="shared" si="28"/>
        <v>0</v>
      </c>
      <c r="P160" s="259">
        <f t="shared" si="28"/>
        <v>0</v>
      </c>
      <c r="Q160" s="259">
        <f t="shared" si="28"/>
        <v>5</v>
      </c>
      <c r="R160" s="259">
        <f t="shared" si="28"/>
        <v>0</v>
      </c>
      <c r="S160" s="259">
        <f t="shared" si="28"/>
        <v>0</v>
      </c>
      <c r="T160" s="259">
        <f t="shared" si="28"/>
        <v>0</v>
      </c>
      <c r="U160" s="259">
        <f t="shared" si="28"/>
        <v>0</v>
      </c>
      <c r="V160" s="259">
        <f t="shared" si="28"/>
        <v>0</v>
      </c>
      <c r="W160" s="259">
        <f t="shared" si="28"/>
        <v>0</v>
      </c>
      <c r="X160" s="259">
        <f t="shared" si="28"/>
        <v>0</v>
      </c>
      <c r="Y160" s="259">
        <f t="shared" si="28"/>
        <v>0</v>
      </c>
      <c r="Z160" s="259">
        <f t="shared" si="28"/>
        <v>0</v>
      </c>
      <c r="AA160" s="259">
        <f t="shared" si="28"/>
        <v>0</v>
      </c>
      <c r="AB160" s="259">
        <f t="shared" si="28"/>
        <v>0</v>
      </c>
      <c r="AC160" s="259">
        <f t="shared" si="28"/>
        <v>0</v>
      </c>
      <c r="AD160" s="259">
        <f t="shared" si="28"/>
        <v>0</v>
      </c>
      <c r="AE160" s="259">
        <f t="shared" si="28"/>
        <v>0</v>
      </c>
      <c r="AF160" s="259">
        <f t="shared" si="28"/>
        <v>0</v>
      </c>
      <c r="AG160" s="259">
        <f t="shared" si="28"/>
        <v>0</v>
      </c>
      <c r="BX160" s="364"/>
      <c r="BY160" s="239"/>
      <c r="BZ160" s="364"/>
      <c r="CA160" s="364"/>
      <c r="CB160" s="364"/>
      <c r="CC160" s="240"/>
    </row>
    <row r="161" spans="1:87" s="169" customFormat="1">
      <c r="A161" s="183"/>
      <c r="B161" s="183"/>
      <c r="C161" s="183"/>
      <c r="D161" s="208"/>
      <c r="E161" s="259"/>
      <c r="F161" s="259"/>
      <c r="G161" s="259"/>
      <c r="H161" s="259"/>
      <c r="I161" s="259"/>
      <c r="J161" s="259"/>
      <c r="K161" s="259"/>
      <c r="L161" s="259"/>
      <c r="M161" s="259"/>
      <c r="N161" s="259"/>
      <c r="O161" s="259"/>
      <c r="P161" s="259"/>
      <c r="Q161" s="259"/>
      <c r="R161" s="259"/>
      <c r="S161" s="259"/>
      <c r="T161" s="259"/>
      <c r="U161" s="259"/>
      <c r="V161" s="259"/>
      <c r="W161" s="259"/>
      <c r="X161" s="259"/>
      <c r="Y161" s="259"/>
      <c r="Z161" s="259"/>
      <c r="AA161" s="259"/>
      <c r="AB161" s="259"/>
      <c r="AC161" s="259"/>
      <c r="AD161" s="259"/>
      <c r="AE161" s="259"/>
      <c r="AF161" s="259"/>
      <c r="AG161" s="259"/>
      <c r="BX161" s="364"/>
      <c r="BY161" s="239"/>
      <c r="BZ161" s="364"/>
      <c r="CA161" s="364"/>
      <c r="CB161" s="364"/>
      <c r="CC161" s="240"/>
    </row>
    <row r="162" spans="1:87" s="169" customFormat="1">
      <c r="A162" s="183"/>
      <c r="B162" s="183"/>
      <c r="C162" s="183"/>
      <c r="D162" s="208"/>
      <c r="E162" s="259"/>
      <c r="F162" s="259"/>
      <c r="G162" s="259"/>
      <c r="H162" s="259"/>
      <c r="I162" s="259"/>
      <c r="J162" s="259"/>
      <c r="K162" s="259"/>
      <c r="L162" s="259"/>
      <c r="M162" s="259"/>
      <c r="N162" s="259"/>
      <c r="O162" s="259"/>
      <c r="P162" s="259"/>
      <c r="Q162" s="259"/>
      <c r="R162" s="259"/>
      <c r="S162" s="259"/>
      <c r="T162" s="259"/>
      <c r="U162" s="259"/>
      <c r="V162" s="259"/>
      <c r="W162" s="259"/>
      <c r="X162" s="259"/>
      <c r="Y162" s="259"/>
      <c r="Z162" s="259"/>
      <c r="AA162" s="259"/>
      <c r="AB162" s="259"/>
      <c r="AC162" s="259"/>
      <c r="AD162" s="259"/>
      <c r="AE162" s="259"/>
      <c r="AF162" s="259"/>
      <c r="AG162" s="259"/>
      <c r="BX162" s="364"/>
      <c r="BY162" s="239"/>
      <c r="BZ162" s="364"/>
      <c r="CA162" s="364"/>
      <c r="CB162" s="364"/>
      <c r="CC162" s="240"/>
    </row>
    <row r="163" spans="1:87" s="246" customFormat="1">
      <c r="A163" s="247"/>
      <c r="B163" s="247"/>
      <c r="C163" s="247"/>
      <c r="D163" s="210" t="s">
        <v>425</v>
      </c>
      <c r="E163" s="249" t="s">
        <v>359</v>
      </c>
      <c r="F163" s="249" t="s">
        <v>323</v>
      </c>
      <c r="G163" s="249" t="s">
        <v>324</v>
      </c>
      <c r="H163" s="249" t="s">
        <v>325</v>
      </c>
      <c r="I163" s="249" t="s">
        <v>326</v>
      </c>
      <c r="J163" s="255" t="s">
        <v>66</v>
      </c>
      <c r="K163" s="246" t="s">
        <v>67</v>
      </c>
      <c r="L163" s="246" t="s">
        <v>71</v>
      </c>
      <c r="M163" s="246" t="s">
        <v>72</v>
      </c>
      <c r="N163" s="249" t="s">
        <v>328</v>
      </c>
      <c r="O163" s="249" t="s">
        <v>329</v>
      </c>
      <c r="P163" s="249" t="s">
        <v>330</v>
      </c>
      <c r="Q163" s="246" t="s">
        <v>287</v>
      </c>
      <c r="R163" s="246" t="s">
        <v>68</v>
      </c>
      <c r="S163" s="246" t="s">
        <v>241</v>
      </c>
      <c r="T163" s="246" t="s">
        <v>288</v>
      </c>
      <c r="U163" s="256" t="s">
        <v>289</v>
      </c>
      <c r="V163" s="256" t="s">
        <v>290</v>
      </c>
      <c r="W163" s="256" t="s">
        <v>291</v>
      </c>
      <c r="X163" s="256" t="s">
        <v>292</v>
      </c>
      <c r="Y163" s="256" t="s">
        <v>293</v>
      </c>
      <c r="Z163" s="256" t="s">
        <v>69</v>
      </c>
      <c r="AA163" s="256" t="s">
        <v>294</v>
      </c>
      <c r="AB163" s="256" t="s">
        <v>295</v>
      </c>
      <c r="AC163" s="256" t="s">
        <v>296</v>
      </c>
      <c r="AD163" s="256" t="s">
        <v>297</v>
      </c>
      <c r="AE163" s="257" t="s">
        <v>298</v>
      </c>
      <c r="AF163" s="249" t="s">
        <v>299</v>
      </c>
      <c r="AG163" s="249" t="s">
        <v>300</v>
      </c>
      <c r="AH163" s="249"/>
      <c r="AI163" s="249"/>
      <c r="AJ163" s="249"/>
      <c r="AK163" s="249"/>
      <c r="AL163" s="249"/>
      <c r="AM163" s="249"/>
      <c r="AN163" s="249"/>
      <c r="AO163" s="249"/>
      <c r="AP163" s="249"/>
      <c r="AQ163" s="249"/>
      <c r="AR163" s="249"/>
      <c r="AS163" s="249"/>
      <c r="BR163" s="249"/>
      <c r="BS163" s="249"/>
      <c r="BT163" s="249"/>
      <c r="BU163" s="249"/>
      <c r="BV163" s="249"/>
      <c r="BW163" s="249"/>
      <c r="BX163" s="364"/>
      <c r="BY163" s="249"/>
      <c r="BZ163" s="364"/>
      <c r="CA163" s="364"/>
      <c r="CB163" s="364"/>
      <c r="CC163" s="249"/>
      <c r="CD163" s="249"/>
      <c r="CE163" s="249"/>
      <c r="CF163" s="249"/>
      <c r="CG163" s="249"/>
      <c r="CH163" s="249"/>
      <c r="CI163" s="249"/>
    </row>
    <row r="164" spans="1:87">
      <c r="D164" s="119" t="s">
        <v>426</v>
      </c>
      <c r="E164" s="169">
        <v>4.3</v>
      </c>
      <c r="F164" s="131">
        <v>7</v>
      </c>
      <c r="G164" s="131">
        <v>14</v>
      </c>
      <c r="H164" s="131">
        <v>2.1</v>
      </c>
      <c r="I164" s="131">
        <v>0</v>
      </c>
      <c r="J164" s="191">
        <v>6.8</v>
      </c>
      <c r="K164" s="131">
        <v>4.5</v>
      </c>
      <c r="L164" s="131">
        <v>2.6</v>
      </c>
      <c r="M164" s="131">
        <v>3</v>
      </c>
      <c r="N164" s="131">
        <v>0</v>
      </c>
      <c r="O164" s="131">
        <v>4250</v>
      </c>
      <c r="P164" s="131">
        <v>17</v>
      </c>
      <c r="Q164" s="131">
        <v>1.2</v>
      </c>
      <c r="R164" s="131">
        <v>0</v>
      </c>
      <c r="S164" s="131">
        <v>0.2</v>
      </c>
      <c r="T164" s="131">
        <v>0</v>
      </c>
      <c r="U164" s="131">
        <v>1.9</v>
      </c>
      <c r="V164" s="193">
        <v>0</v>
      </c>
      <c r="W164" s="193">
        <v>0</v>
      </c>
      <c r="X164" s="193">
        <v>3.9</v>
      </c>
      <c r="Y164" s="193">
        <v>0.1</v>
      </c>
      <c r="Z164" s="131">
        <v>33.6</v>
      </c>
      <c r="AA164" s="131"/>
      <c r="AB164" s="193"/>
      <c r="AC164" s="193">
        <v>49</v>
      </c>
      <c r="AD164" s="193">
        <v>203</v>
      </c>
      <c r="AE164" s="194">
        <v>0.9</v>
      </c>
      <c r="AF164" s="169">
        <v>0.1</v>
      </c>
      <c r="AG164" s="169">
        <v>0.9</v>
      </c>
      <c r="BR164" s="169"/>
      <c r="BS164" s="169"/>
      <c r="BT164" s="169"/>
      <c r="BU164" s="169"/>
      <c r="BV164" s="169"/>
      <c r="BW164" s="169"/>
      <c r="BX164" s="364"/>
      <c r="BY164" s="169"/>
      <c r="BZ164" s="364"/>
      <c r="CA164" s="364"/>
      <c r="CB164" s="364"/>
      <c r="CC164" s="169"/>
      <c r="CD164" s="169"/>
      <c r="CE164" s="169"/>
      <c r="CF164" s="169"/>
      <c r="CG164" s="169"/>
      <c r="CH164" s="169"/>
      <c r="CI164" s="169"/>
    </row>
    <row r="165" spans="1:87">
      <c r="D165" s="119" t="s">
        <v>427</v>
      </c>
      <c r="E165" s="169">
        <v>5</v>
      </c>
      <c r="F165" s="131">
        <v>6</v>
      </c>
      <c r="G165" s="131">
        <v>14.9</v>
      </c>
      <c r="H165" s="131">
        <v>1.2</v>
      </c>
      <c r="I165" s="131">
        <v>0</v>
      </c>
      <c r="J165" s="191">
        <v>9.9</v>
      </c>
      <c r="K165" s="131">
        <v>3.8</v>
      </c>
      <c r="L165" s="131">
        <v>3</v>
      </c>
      <c r="M165" s="131">
        <v>0</v>
      </c>
      <c r="N165" s="131">
        <v>0</v>
      </c>
      <c r="O165" s="131">
        <v>3819</v>
      </c>
      <c r="P165" s="131">
        <v>82</v>
      </c>
      <c r="Q165" s="131"/>
      <c r="R165" s="131"/>
      <c r="S165" s="131"/>
      <c r="T165" s="131">
        <v>0</v>
      </c>
      <c r="U165" s="131">
        <v>7.3</v>
      </c>
      <c r="V165" s="193"/>
      <c r="W165" s="193"/>
      <c r="X165" s="193"/>
      <c r="Y165" s="193"/>
      <c r="Z165" s="131"/>
      <c r="AA165" s="131"/>
      <c r="AB165" s="193">
        <v>1.03</v>
      </c>
      <c r="AC165" s="193">
        <v>77</v>
      </c>
      <c r="AD165" s="193">
        <v>198</v>
      </c>
      <c r="AE165" s="194">
        <v>0.9</v>
      </c>
      <c r="AF165" s="169">
        <v>0.3</v>
      </c>
      <c r="AG165" s="169">
        <v>0.8</v>
      </c>
      <c r="BR165" s="169"/>
      <c r="BS165" s="169"/>
      <c r="BT165" s="169"/>
      <c r="BU165" s="169"/>
      <c r="BV165" s="169"/>
      <c r="BW165" s="169"/>
      <c r="BX165" s="364"/>
      <c r="BY165" s="169"/>
      <c r="BZ165" s="364"/>
      <c r="CA165" s="364"/>
      <c r="CB165" s="364"/>
      <c r="CC165" s="169"/>
      <c r="CD165" s="169"/>
      <c r="CE165" s="169"/>
      <c r="CF165" s="169"/>
      <c r="CG165" s="169"/>
      <c r="CH165" s="169"/>
      <c r="CI165" s="169"/>
    </row>
    <row r="166" spans="1:87">
      <c r="D166" s="119" t="s">
        <v>428</v>
      </c>
      <c r="E166" s="169">
        <v>8</v>
      </c>
      <c r="F166" s="131">
        <v>5</v>
      </c>
      <c r="G166" s="131">
        <v>13.4</v>
      </c>
      <c r="H166" s="131">
        <v>2.4</v>
      </c>
      <c r="I166" s="131">
        <v>0</v>
      </c>
      <c r="J166" s="191">
        <v>7.8</v>
      </c>
      <c r="K166" s="131">
        <v>2.4</v>
      </c>
      <c r="L166" s="131">
        <v>0.9</v>
      </c>
      <c r="M166" s="131">
        <v>4</v>
      </c>
      <c r="N166" s="131">
        <v>19</v>
      </c>
      <c r="O166" s="131">
        <v>2374</v>
      </c>
      <c r="P166" s="131">
        <v>12</v>
      </c>
      <c r="Q166" s="131">
        <v>1</v>
      </c>
      <c r="R166" s="131"/>
      <c r="S166" s="131"/>
      <c r="T166" s="131">
        <v>0</v>
      </c>
      <c r="U166" s="131"/>
      <c r="V166" s="193"/>
      <c r="W166" s="193"/>
      <c r="X166" s="193"/>
      <c r="Y166" s="193">
        <v>0.1</v>
      </c>
      <c r="Z166" s="193">
        <v>7</v>
      </c>
      <c r="AA166" s="193"/>
      <c r="AB166" s="193">
        <v>1.7</v>
      </c>
      <c r="AC166" s="193">
        <v>76</v>
      </c>
      <c r="AD166" s="193">
        <v>177</v>
      </c>
      <c r="AE166" s="194">
        <v>1.5</v>
      </c>
      <c r="AF166" s="169">
        <v>0.6</v>
      </c>
      <c r="AG166" s="169">
        <v>5.7</v>
      </c>
      <c r="BR166" s="169"/>
      <c r="BS166" s="169"/>
      <c r="BT166" s="169"/>
      <c r="BU166" s="169"/>
      <c r="BV166" s="169"/>
      <c r="BW166" s="169"/>
      <c r="BX166" s="364"/>
      <c r="BY166" s="169"/>
      <c r="BZ166" s="364"/>
      <c r="CA166" s="364"/>
      <c r="CB166" s="364"/>
      <c r="CC166" s="169"/>
      <c r="CD166" s="169"/>
      <c r="CE166" s="169"/>
      <c r="CF166" s="169"/>
      <c r="CG166" s="169"/>
      <c r="CH166" s="169"/>
      <c r="CI166" s="169"/>
    </row>
    <row r="167" spans="1:87">
      <c r="D167" s="119" t="s">
        <v>429</v>
      </c>
      <c r="E167" s="169">
        <v>8</v>
      </c>
      <c r="F167" s="131">
        <v>6</v>
      </c>
      <c r="G167" s="131">
        <v>13</v>
      </c>
      <c r="H167" s="190">
        <v>1.6</v>
      </c>
      <c r="I167" s="131">
        <v>0</v>
      </c>
      <c r="J167" s="191">
        <v>6.8</v>
      </c>
      <c r="K167" s="131">
        <v>3.9</v>
      </c>
      <c r="L167" s="131">
        <v>2.9</v>
      </c>
      <c r="M167" s="131">
        <v>3</v>
      </c>
      <c r="N167" s="131">
        <v>74</v>
      </c>
      <c r="O167" s="131">
        <v>3852</v>
      </c>
      <c r="P167" s="131">
        <v>31</v>
      </c>
      <c r="Q167" s="192">
        <v>2.2000000000000002</v>
      </c>
      <c r="R167" s="193"/>
      <c r="S167" s="193"/>
      <c r="T167" s="193">
        <v>0</v>
      </c>
      <c r="U167" s="193"/>
      <c r="V167" s="193">
        <v>0.2</v>
      </c>
      <c r="W167" s="193"/>
      <c r="X167" s="193"/>
      <c r="Y167" s="193">
        <v>0.4</v>
      </c>
      <c r="Z167" s="193"/>
      <c r="AA167" s="193"/>
      <c r="AB167" s="193">
        <v>1.2</v>
      </c>
      <c r="AC167" s="193">
        <v>34</v>
      </c>
      <c r="AD167" s="193">
        <v>294</v>
      </c>
      <c r="AE167" s="194">
        <v>0.6</v>
      </c>
      <c r="AF167" s="169">
        <v>0.4</v>
      </c>
      <c r="AG167" s="169">
        <v>2.6</v>
      </c>
      <c r="BR167" s="169"/>
      <c r="BS167" s="169"/>
      <c r="BT167" s="169"/>
      <c r="BU167" s="169"/>
      <c r="BV167" s="169"/>
      <c r="BW167" s="169"/>
      <c r="BX167" s="364"/>
      <c r="BY167" s="169"/>
      <c r="BZ167" s="364"/>
      <c r="CA167" s="364"/>
      <c r="CB167" s="364"/>
      <c r="CC167" s="169"/>
      <c r="CD167" s="169"/>
      <c r="CE167" s="169"/>
      <c r="CF167" s="169"/>
      <c r="CG167" s="169"/>
      <c r="CH167" s="169"/>
      <c r="CI167" s="169"/>
    </row>
    <row r="168" spans="1:87">
      <c r="D168" s="119" t="s">
        <v>430</v>
      </c>
      <c r="E168" s="169">
        <v>2.8</v>
      </c>
      <c r="F168" s="131">
        <v>6</v>
      </c>
      <c r="G168" s="131">
        <v>16</v>
      </c>
      <c r="H168" s="131">
        <v>0.94</v>
      </c>
      <c r="I168" s="131">
        <v>0</v>
      </c>
      <c r="J168" s="191">
        <v>4.2</v>
      </c>
      <c r="K168" s="131">
        <v>9.8000000000000007</v>
      </c>
      <c r="L168" s="131">
        <v>1.9</v>
      </c>
      <c r="M168" s="131">
        <v>0.6</v>
      </c>
      <c r="N168" s="131">
        <v>562</v>
      </c>
      <c r="O168" s="131">
        <v>9260</v>
      </c>
      <c r="P168" s="131">
        <v>17.100000000000001</v>
      </c>
      <c r="Q168" s="192">
        <v>0.3</v>
      </c>
      <c r="R168" s="193" t="s">
        <v>431</v>
      </c>
      <c r="S168" s="193" t="s">
        <v>431</v>
      </c>
      <c r="T168" s="193">
        <v>0</v>
      </c>
      <c r="U168" s="193" t="s">
        <v>431</v>
      </c>
      <c r="V168" s="193" t="s">
        <v>431</v>
      </c>
      <c r="W168" s="193" t="s">
        <v>431</v>
      </c>
      <c r="X168" s="193" t="s">
        <v>431</v>
      </c>
      <c r="Y168" s="193">
        <v>0.2</v>
      </c>
      <c r="Z168" s="193" t="s">
        <v>431</v>
      </c>
      <c r="AA168" s="193" t="s">
        <v>431</v>
      </c>
      <c r="AB168" s="193"/>
      <c r="AC168" s="193">
        <v>56.3</v>
      </c>
      <c r="AD168" s="193">
        <v>146</v>
      </c>
      <c r="AE168" s="194">
        <v>0.9</v>
      </c>
      <c r="AF168" s="169">
        <v>0.4</v>
      </c>
      <c r="AG168" s="169">
        <v>4.8</v>
      </c>
      <c r="BR168" s="169"/>
      <c r="BS168" s="169"/>
      <c r="BT168" s="169"/>
      <c r="BU168" s="169"/>
      <c r="BV168" s="169"/>
      <c r="BW168" s="169"/>
      <c r="BX168" s="364"/>
      <c r="BY168" s="169"/>
      <c r="BZ168" s="364"/>
      <c r="CA168" s="364"/>
      <c r="CB168" s="364"/>
      <c r="CC168" s="169"/>
      <c r="CD168" s="169"/>
      <c r="CE168" s="169"/>
      <c r="CF168" s="169"/>
      <c r="CG168" s="169"/>
      <c r="CH168" s="169"/>
      <c r="CI168" s="169"/>
    </row>
    <row r="169" spans="1:87" s="246" customFormat="1">
      <c r="A169" s="247"/>
      <c r="B169" s="247"/>
      <c r="C169" s="247"/>
      <c r="D169" s="247" t="s">
        <v>350</v>
      </c>
      <c r="E169" s="264">
        <f>AVERAGE(E164:E168)</f>
        <v>5.62</v>
      </c>
      <c r="F169" s="264">
        <f t="shared" ref="F169:AG169" si="29">AVERAGE(F164:F168)</f>
        <v>6</v>
      </c>
      <c r="G169" s="264">
        <f t="shared" si="29"/>
        <v>14.26</v>
      </c>
      <c r="H169" s="264">
        <f t="shared" si="29"/>
        <v>1.6479999999999997</v>
      </c>
      <c r="I169" s="264">
        <f t="shared" si="29"/>
        <v>0</v>
      </c>
      <c r="J169" s="264">
        <f t="shared" si="29"/>
        <v>7.1</v>
      </c>
      <c r="K169" s="264">
        <f t="shared" si="29"/>
        <v>4.8800000000000008</v>
      </c>
      <c r="L169" s="264">
        <f t="shared" si="29"/>
        <v>2.2600000000000002</v>
      </c>
      <c r="M169" s="264">
        <f t="shared" si="29"/>
        <v>2.12</v>
      </c>
      <c r="N169" s="264">
        <f t="shared" si="29"/>
        <v>131</v>
      </c>
      <c r="O169" s="264">
        <f t="shared" si="29"/>
        <v>4711</v>
      </c>
      <c r="P169" s="264">
        <f t="shared" si="29"/>
        <v>31.82</v>
      </c>
      <c r="Q169" s="249">
        <f t="shared" si="29"/>
        <v>1.175</v>
      </c>
      <c r="R169" s="249">
        <f t="shared" si="29"/>
        <v>0</v>
      </c>
      <c r="S169" s="249">
        <f t="shared" si="29"/>
        <v>0.2</v>
      </c>
      <c r="T169" s="249">
        <f t="shared" si="29"/>
        <v>0</v>
      </c>
      <c r="U169" s="249">
        <f t="shared" si="29"/>
        <v>4.5999999999999996</v>
      </c>
      <c r="V169" s="249">
        <f t="shared" si="29"/>
        <v>0.1</v>
      </c>
      <c r="W169" s="249">
        <f t="shared" si="29"/>
        <v>0</v>
      </c>
      <c r="X169" s="249">
        <f t="shared" si="29"/>
        <v>3.9</v>
      </c>
      <c r="Y169" s="249">
        <f t="shared" si="29"/>
        <v>0.2</v>
      </c>
      <c r="Z169" s="249">
        <f t="shared" si="29"/>
        <v>20.3</v>
      </c>
      <c r="AA169" s="249">
        <v>0</v>
      </c>
      <c r="AB169" s="249">
        <f t="shared" si="29"/>
        <v>1.3099999999999998</v>
      </c>
      <c r="AC169" s="249">
        <f t="shared" si="29"/>
        <v>58.46</v>
      </c>
      <c r="AD169" s="249">
        <f t="shared" si="29"/>
        <v>203.6</v>
      </c>
      <c r="AE169" s="249">
        <f t="shared" si="29"/>
        <v>0.96</v>
      </c>
      <c r="AF169" s="249">
        <f t="shared" si="29"/>
        <v>0.36</v>
      </c>
      <c r="AG169" s="249">
        <f t="shared" si="29"/>
        <v>2.96</v>
      </c>
      <c r="AH169" s="249"/>
      <c r="AI169" s="249"/>
      <c r="AJ169" s="249"/>
      <c r="AK169" s="249"/>
      <c r="AL169" s="249"/>
      <c r="AM169" s="249"/>
      <c r="AN169" s="249"/>
      <c r="AO169" s="249"/>
      <c r="AP169" s="249"/>
      <c r="AQ169" s="249"/>
      <c r="AR169" s="249"/>
      <c r="AS169" s="249"/>
      <c r="BR169" s="249"/>
      <c r="BS169" s="249"/>
      <c r="BT169" s="249"/>
      <c r="BU169" s="249"/>
      <c r="BV169" s="249"/>
      <c r="BW169" s="249"/>
      <c r="BX169" s="364"/>
      <c r="BY169" s="249"/>
      <c r="BZ169" s="364"/>
      <c r="CA169" s="364"/>
      <c r="CB169" s="364"/>
      <c r="CC169" s="249"/>
      <c r="CD169" s="249"/>
      <c r="CE169" s="249"/>
      <c r="CF169" s="249"/>
      <c r="CG169" s="249"/>
      <c r="CH169" s="249"/>
      <c r="CI169" s="249"/>
    </row>
    <row r="170" spans="1:87">
      <c r="D170" s="119"/>
      <c r="E170" s="174"/>
      <c r="F170" s="174"/>
      <c r="G170" s="174"/>
      <c r="H170" s="174"/>
      <c r="I170" s="174"/>
      <c r="J170" s="174"/>
      <c r="K170" s="174"/>
      <c r="L170" s="174"/>
      <c r="M170" s="174"/>
      <c r="N170" s="174"/>
      <c r="O170" s="174"/>
      <c r="P170" s="174"/>
      <c r="BR170" s="169"/>
      <c r="BS170" s="169"/>
      <c r="BT170" s="169"/>
      <c r="BU170" s="169"/>
      <c r="BV170" s="169"/>
      <c r="BW170" s="169"/>
      <c r="BX170" s="364"/>
      <c r="BY170" s="169"/>
      <c r="BZ170" s="364"/>
      <c r="CA170" s="364"/>
      <c r="CB170" s="364"/>
      <c r="CC170" s="169"/>
      <c r="CD170" s="169"/>
      <c r="CE170" s="169"/>
      <c r="CF170" s="169"/>
      <c r="CG170" s="169"/>
      <c r="CH170" s="169"/>
      <c r="CI170" s="169"/>
    </row>
    <row r="171" spans="1:87">
      <c r="D171" s="265" t="s">
        <v>103</v>
      </c>
      <c r="F171" s="266"/>
      <c r="G171" s="266"/>
      <c r="H171" s="266"/>
      <c r="I171" s="266"/>
      <c r="J171" s="169"/>
      <c r="K171" s="169"/>
      <c r="L171" s="169"/>
      <c r="M171" s="169"/>
      <c r="N171" s="169"/>
      <c r="O171" s="169"/>
      <c r="P171" s="169"/>
      <c r="BR171" s="169"/>
      <c r="BS171" s="169"/>
      <c r="BT171" s="169"/>
      <c r="BU171" s="169"/>
      <c r="BV171" s="169"/>
      <c r="BW171" s="169"/>
      <c r="BX171" s="364"/>
      <c r="BY171" s="239"/>
      <c r="BZ171" s="364"/>
      <c r="CA171" s="364"/>
      <c r="CB171" s="364"/>
      <c r="CC171" s="240"/>
      <c r="CD171" s="169"/>
      <c r="CE171" s="169"/>
      <c r="CF171" s="169"/>
      <c r="CG171" s="169"/>
      <c r="CH171" s="169"/>
      <c r="CI171" s="169"/>
    </row>
    <row r="172" spans="1:87">
      <c r="D172" s="136" t="s">
        <v>432</v>
      </c>
      <c r="E172" s="134" t="s">
        <v>433</v>
      </c>
      <c r="F172" s="266"/>
      <c r="H172" s="266"/>
      <c r="I172" s="266"/>
      <c r="J172" s="169"/>
      <c r="K172" s="169"/>
      <c r="L172" s="169"/>
      <c r="M172" s="169"/>
      <c r="N172" s="169"/>
      <c r="O172" s="169"/>
      <c r="P172" s="169"/>
      <c r="BR172" s="169"/>
      <c r="BS172" s="169"/>
      <c r="BT172" s="169"/>
      <c r="BU172" s="169"/>
      <c r="BV172" s="169"/>
      <c r="BW172" s="169"/>
      <c r="BX172" s="364"/>
      <c r="BY172" s="239"/>
      <c r="BZ172" s="364"/>
      <c r="CA172" s="364"/>
      <c r="CB172" s="364"/>
      <c r="CC172" s="240"/>
      <c r="CD172" s="169"/>
      <c r="CE172" s="169"/>
      <c r="CF172" s="169"/>
      <c r="CG172" s="169"/>
      <c r="CH172" s="169"/>
      <c r="CI172" s="169"/>
    </row>
    <row r="173" spans="1:87">
      <c r="D173" s="136" t="s">
        <v>434</v>
      </c>
      <c r="E173" s="137">
        <v>0</v>
      </c>
      <c r="F173" s="266"/>
      <c r="G173" s="266"/>
      <c r="H173" s="266"/>
      <c r="I173" s="266"/>
      <c r="J173" s="169"/>
      <c r="K173" s="169"/>
      <c r="L173" s="169"/>
      <c r="M173" s="169"/>
      <c r="N173" s="169"/>
      <c r="O173" s="169"/>
      <c r="P173" s="169"/>
      <c r="BR173" s="169"/>
      <c r="BS173" s="169"/>
      <c r="BT173" s="169"/>
      <c r="BU173" s="169"/>
      <c r="BV173" s="169"/>
      <c r="BW173" s="169"/>
      <c r="BX173" s="364"/>
      <c r="BY173" s="239"/>
      <c r="BZ173" s="364"/>
      <c r="CA173" s="364"/>
      <c r="CB173" s="364"/>
      <c r="CC173" s="240"/>
      <c r="CD173" s="169"/>
      <c r="CE173" s="169"/>
      <c r="CF173" s="169"/>
      <c r="CG173" s="169"/>
      <c r="CH173" s="169"/>
      <c r="CI173" s="169"/>
    </row>
    <row r="174" spans="1:87">
      <c r="D174" s="136" t="s">
        <v>435</v>
      </c>
      <c r="E174" s="137">
        <v>0</v>
      </c>
      <c r="F174" s="266"/>
      <c r="G174" s="266"/>
      <c r="H174" s="266"/>
      <c r="I174" s="266"/>
      <c r="J174" s="169"/>
      <c r="K174" s="169"/>
      <c r="L174" s="169"/>
      <c r="M174" s="169"/>
      <c r="N174" s="169"/>
      <c r="O174" s="169"/>
      <c r="P174" s="169"/>
      <c r="BR174" s="169"/>
      <c r="BS174" s="169"/>
      <c r="BT174" s="169"/>
      <c r="BU174" s="169"/>
      <c r="BV174" s="169"/>
      <c r="BW174" s="169"/>
      <c r="BX174" s="364"/>
      <c r="BY174" s="239"/>
      <c r="BZ174" s="364"/>
      <c r="CA174" s="364"/>
      <c r="CB174" s="364"/>
      <c r="CC174" s="240"/>
      <c r="CD174" s="169"/>
      <c r="CE174" s="169"/>
      <c r="CF174" s="169"/>
      <c r="CG174" s="169"/>
      <c r="CH174" s="169"/>
      <c r="CI174" s="169"/>
    </row>
    <row r="175" spans="1:87">
      <c r="D175" s="136" t="s">
        <v>436</v>
      </c>
      <c r="E175" s="137">
        <v>0</v>
      </c>
      <c r="F175" s="266"/>
      <c r="G175" s="266"/>
      <c r="H175" s="266"/>
      <c r="I175" s="266"/>
      <c r="J175" s="169"/>
      <c r="K175" s="169"/>
      <c r="L175" s="169"/>
      <c r="M175" s="169"/>
      <c r="N175" s="169"/>
      <c r="O175" s="169"/>
      <c r="P175" s="169"/>
      <c r="BR175" s="169"/>
      <c r="BS175" s="169"/>
      <c r="BT175" s="169"/>
      <c r="BU175" s="169"/>
      <c r="BV175" s="169"/>
      <c r="BW175" s="169"/>
      <c r="BX175" s="242"/>
      <c r="BY175" s="239"/>
      <c r="BZ175" s="364"/>
      <c r="CA175" s="364"/>
      <c r="CB175" s="364"/>
      <c r="CC175" s="240"/>
      <c r="CD175" s="169"/>
      <c r="CE175" s="169"/>
      <c r="CF175" s="169"/>
      <c r="CG175" s="169"/>
      <c r="CH175" s="169"/>
      <c r="CI175" s="169"/>
    </row>
    <row r="176" spans="1:87">
      <c r="D176" s="136" t="s">
        <v>437</v>
      </c>
      <c r="E176" s="137">
        <v>0</v>
      </c>
      <c r="F176" s="266"/>
      <c r="G176" s="266"/>
      <c r="H176" s="266"/>
      <c r="I176" s="266"/>
      <c r="J176" s="169"/>
      <c r="K176" s="169"/>
      <c r="L176" s="169"/>
      <c r="M176" s="169"/>
      <c r="N176" s="169"/>
      <c r="O176" s="169"/>
      <c r="P176" s="169"/>
      <c r="BR176" s="169"/>
      <c r="BS176" s="169"/>
      <c r="BT176" s="169"/>
      <c r="BU176" s="169"/>
      <c r="BV176" s="169"/>
      <c r="BW176" s="169"/>
      <c r="BX176" s="364"/>
      <c r="BY176" s="239"/>
      <c r="BZ176" s="364"/>
      <c r="CA176" s="364"/>
      <c r="CB176" s="364"/>
      <c r="CC176" s="240"/>
      <c r="CD176" s="169"/>
      <c r="CE176" s="169"/>
      <c r="CF176" s="169"/>
      <c r="CG176" s="169"/>
      <c r="CH176" s="169"/>
      <c r="CI176" s="169"/>
    </row>
    <row r="177" spans="1:87">
      <c r="D177" s="119" t="s">
        <v>438</v>
      </c>
      <c r="E177" s="137">
        <v>0</v>
      </c>
      <c r="F177" s="266"/>
      <c r="G177" s="266"/>
      <c r="H177" s="266"/>
      <c r="I177" s="266"/>
      <c r="J177" s="169"/>
      <c r="K177" s="169"/>
      <c r="L177" s="169"/>
      <c r="M177" s="169"/>
      <c r="N177" s="169"/>
      <c r="O177" s="169"/>
      <c r="P177" s="169"/>
      <c r="BR177" s="169"/>
      <c r="BS177" s="169"/>
      <c r="BT177" s="169"/>
      <c r="BU177" s="169"/>
      <c r="BV177" s="169"/>
      <c r="BW177" s="169"/>
      <c r="BX177" s="364"/>
      <c r="BY177" s="239"/>
      <c r="BZ177" s="364"/>
      <c r="CA177" s="364"/>
      <c r="CB177" s="364"/>
      <c r="CC177" s="240"/>
      <c r="CD177" s="169"/>
      <c r="CE177" s="169"/>
      <c r="CF177" s="169"/>
      <c r="CG177" s="169"/>
      <c r="CH177" s="169"/>
      <c r="CI177" s="169"/>
    </row>
    <row r="178" spans="1:87" ht="45">
      <c r="D178" s="119" t="s">
        <v>439</v>
      </c>
      <c r="E178" s="137">
        <v>0</v>
      </c>
      <c r="F178" s="266"/>
      <c r="G178" s="266"/>
      <c r="H178" s="266"/>
      <c r="I178" s="266"/>
      <c r="J178" s="169"/>
      <c r="K178" s="169"/>
      <c r="L178" s="169"/>
      <c r="M178" s="169"/>
      <c r="N178" s="169"/>
      <c r="O178" s="169"/>
      <c r="P178" s="169"/>
      <c r="BR178" s="169"/>
      <c r="BS178" s="169"/>
      <c r="BT178" s="169"/>
      <c r="BU178" s="169"/>
      <c r="BV178" s="169"/>
      <c r="BW178" s="169"/>
      <c r="BX178" s="364"/>
      <c r="BY178" s="239"/>
      <c r="BZ178" s="364"/>
      <c r="CA178" s="364"/>
      <c r="CB178" s="364"/>
      <c r="CC178" s="240"/>
      <c r="CD178" s="169"/>
      <c r="CE178" s="169"/>
      <c r="CF178" s="169"/>
      <c r="CG178" s="169"/>
      <c r="CH178" s="169"/>
      <c r="CI178" s="169"/>
    </row>
    <row r="179" spans="1:87" ht="30">
      <c r="D179" s="119" t="s">
        <v>440</v>
      </c>
      <c r="E179" s="137">
        <v>0</v>
      </c>
      <c r="F179" s="266"/>
      <c r="G179" s="266"/>
      <c r="H179" s="266"/>
      <c r="I179" s="266"/>
      <c r="J179" s="169"/>
      <c r="K179" s="169"/>
      <c r="L179" s="169"/>
      <c r="M179" s="169"/>
      <c r="N179" s="169"/>
      <c r="O179" s="169"/>
      <c r="P179" s="169"/>
      <c r="BR179" s="169"/>
      <c r="BS179" s="169"/>
      <c r="BT179" s="169"/>
      <c r="BU179" s="169"/>
      <c r="BV179" s="169"/>
      <c r="BW179" s="169"/>
      <c r="BX179" s="364"/>
      <c r="BY179" s="239"/>
      <c r="BZ179" s="364"/>
      <c r="CA179" s="364"/>
      <c r="CB179" s="364"/>
      <c r="CC179" s="240"/>
      <c r="CD179" s="169"/>
      <c r="CE179" s="169"/>
      <c r="CF179" s="169"/>
      <c r="CG179" s="169"/>
      <c r="CH179" s="169"/>
      <c r="CI179" s="169"/>
    </row>
    <row r="180" spans="1:87" ht="30">
      <c r="D180" s="119" t="s">
        <v>441</v>
      </c>
      <c r="E180" s="137">
        <v>0</v>
      </c>
      <c r="F180" s="266"/>
      <c r="G180" s="266"/>
      <c r="H180" s="266"/>
      <c r="I180" s="266"/>
      <c r="J180" s="169"/>
      <c r="K180" s="169"/>
      <c r="L180" s="169"/>
      <c r="M180" s="169"/>
      <c r="N180" s="169"/>
      <c r="O180" s="169"/>
      <c r="P180" s="169"/>
      <c r="BR180" s="169"/>
      <c r="BS180" s="169"/>
      <c r="BT180" s="169"/>
      <c r="BU180" s="169"/>
      <c r="BV180" s="169"/>
      <c r="BW180" s="169"/>
      <c r="BX180" s="364"/>
      <c r="BY180" s="239"/>
      <c r="BZ180" s="364"/>
      <c r="CA180" s="364"/>
      <c r="CB180" s="364"/>
      <c r="CC180" s="240"/>
      <c r="CD180" s="169"/>
      <c r="CE180" s="169"/>
      <c r="CF180" s="169"/>
      <c r="CG180" s="169"/>
      <c r="CH180" s="169"/>
      <c r="CI180" s="169"/>
    </row>
    <row r="181" spans="1:87">
      <c r="D181" s="119" t="s">
        <v>442</v>
      </c>
      <c r="E181" s="137">
        <v>0</v>
      </c>
      <c r="F181" s="266"/>
      <c r="G181" s="266"/>
      <c r="H181" s="266"/>
      <c r="I181" s="266"/>
      <c r="J181" s="169"/>
      <c r="K181" s="169"/>
      <c r="L181" s="169"/>
      <c r="M181" s="169"/>
      <c r="N181" s="169"/>
      <c r="O181" s="169"/>
      <c r="P181" s="169"/>
      <c r="BR181" s="169"/>
      <c r="BS181" s="169"/>
      <c r="BT181" s="169"/>
      <c r="BU181" s="169"/>
      <c r="BV181" s="169"/>
      <c r="BW181" s="169"/>
      <c r="BX181" s="364"/>
      <c r="BY181" s="239"/>
      <c r="BZ181" s="364"/>
      <c r="CA181" s="364"/>
      <c r="CB181" s="364"/>
      <c r="CC181" s="240"/>
      <c r="CD181" s="169"/>
      <c r="CE181" s="169"/>
      <c r="CF181" s="169"/>
      <c r="CG181" s="169"/>
      <c r="CH181" s="169"/>
      <c r="CI181" s="169"/>
    </row>
    <row r="182" spans="1:87">
      <c r="D182" s="267" t="s">
        <v>443</v>
      </c>
      <c r="E182" s="321" t="str">
        <f>'I&amp;O'!D130</f>
        <v>yes</v>
      </c>
      <c r="F182" s="268"/>
      <c r="G182" s="266"/>
      <c r="H182" s="266"/>
      <c r="I182" s="266"/>
      <c r="J182" s="169"/>
      <c r="K182" s="169"/>
      <c r="L182" s="169"/>
      <c r="M182" s="169"/>
      <c r="N182" s="169"/>
      <c r="O182" s="169"/>
      <c r="P182" s="169"/>
      <c r="BR182" s="169"/>
      <c r="BS182" s="169"/>
      <c r="BT182" s="169"/>
      <c r="BU182" s="169"/>
      <c r="BV182" s="169"/>
      <c r="BW182" s="169"/>
      <c r="BX182" s="364"/>
      <c r="BY182" s="239"/>
      <c r="BZ182" s="364"/>
      <c r="CA182" s="364"/>
      <c r="CB182" s="364"/>
      <c r="CC182" s="240"/>
      <c r="CD182" s="169"/>
      <c r="CE182" s="169"/>
      <c r="CF182" s="169"/>
      <c r="CG182" s="169"/>
      <c r="CH182" s="169"/>
      <c r="CI182" s="169"/>
    </row>
    <row r="183" spans="1:87">
      <c r="D183" s="267" t="s">
        <v>444</v>
      </c>
      <c r="E183" s="321">
        <f>'I&amp;O'!D131</f>
        <v>0</v>
      </c>
      <c r="F183" s="268"/>
      <c r="G183" s="266"/>
      <c r="H183" s="266"/>
      <c r="I183" s="266"/>
      <c r="J183" s="169"/>
      <c r="K183" s="169"/>
      <c r="L183" s="169"/>
      <c r="M183" s="169"/>
      <c r="N183" s="169"/>
      <c r="O183" s="169"/>
      <c r="P183" s="169"/>
      <c r="BR183" s="169"/>
      <c r="BS183" s="169"/>
      <c r="BT183" s="169"/>
      <c r="BU183" s="169"/>
      <c r="BV183" s="169"/>
      <c r="BW183" s="169"/>
      <c r="BX183" s="364"/>
      <c r="BY183" s="239"/>
      <c r="BZ183" s="364"/>
      <c r="CA183" s="364"/>
      <c r="CB183" s="364"/>
      <c r="CC183" s="240"/>
      <c r="CD183" s="169"/>
      <c r="CE183" s="169"/>
      <c r="CF183" s="169"/>
      <c r="CG183" s="169"/>
      <c r="CH183" s="169"/>
      <c r="CI183" s="169"/>
    </row>
    <row r="184" spans="1:87">
      <c r="D184" s="267" t="s">
        <v>445</v>
      </c>
      <c r="E184" s="321">
        <f>'I&amp;O'!D132</f>
        <v>0</v>
      </c>
      <c r="F184" s="268"/>
      <c r="G184" s="266"/>
      <c r="H184" s="266"/>
      <c r="I184" s="266"/>
      <c r="J184" s="169"/>
      <c r="K184" s="169"/>
      <c r="L184" s="169"/>
      <c r="M184" s="169"/>
      <c r="N184" s="169"/>
      <c r="O184" s="169"/>
      <c r="P184" s="169"/>
      <c r="BR184" s="169"/>
      <c r="BS184" s="169"/>
      <c r="BT184" s="169"/>
      <c r="BU184" s="169"/>
      <c r="BV184" s="169"/>
      <c r="BW184" s="169"/>
      <c r="BX184" s="364"/>
      <c r="BY184" s="239"/>
      <c r="BZ184" s="364"/>
      <c r="CA184" s="364"/>
      <c r="CB184" s="364"/>
      <c r="CC184" s="240"/>
      <c r="CD184" s="169"/>
      <c r="CE184" s="169"/>
      <c r="CF184" s="169"/>
      <c r="CG184" s="169"/>
      <c r="CH184" s="169"/>
      <c r="CI184" s="169"/>
    </row>
    <row r="185" spans="1:87">
      <c r="D185" s="267" t="s">
        <v>497</v>
      </c>
      <c r="E185" s="321">
        <f>'I&amp;O'!D133</f>
        <v>0</v>
      </c>
      <c r="F185" s="266"/>
      <c r="G185" s="266"/>
      <c r="H185" s="266"/>
      <c r="I185" s="266"/>
      <c r="J185" s="169"/>
      <c r="K185" s="169"/>
      <c r="L185" s="169"/>
      <c r="M185" s="169"/>
      <c r="N185" s="169"/>
      <c r="O185" s="169"/>
      <c r="P185" s="169"/>
      <c r="BR185" s="169"/>
      <c r="BS185" s="169"/>
      <c r="BT185" s="169"/>
      <c r="BU185" s="169"/>
      <c r="BV185" s="169"/>
      <c r="BW185" s="169"/>
      <c r="BX185" s="364"/>
      <c r="BY185" s="239"/>
      <c r="BZ185" s="364"/>
      <c r="CA185" s="364"/>
      <c r="CB185" s="364"/>
      <c r="CC185" s="240"/>
      <c r="CD185" s="169"/>
      <c r="CE185" s="169"/>
      <c r="CF185" s="169"/>
      <c r="CG185" s="169"/>
      <c r="CH185" s="169"/>
      <c r="CI185" s="169"/>
    </row>
    <row r="186" spans="1:87">
      <c r="D186" s="267" t="s">
        <v>498</v>
      </c>
      <c r="E186" s="321">
        <f>'I&amp;O'!D134</f>
        <v>0</v>
      </c>
      <c r="F186" s="266"/>
      <c r="G186" s="266"/>
      <c r="H186" s="266"/>
      <c r="I186" s="266"/>
      <c r="J186" s="169"/>
      <c r="K186" s="169"/>
      <c r="L186" s="169"/>
      <c r="M186" s="169"/>
      <c r="N186" s="169"/>
      <c r="O186" s="169"/>
      <c r="P186" s="169"/>
      <c r="BR186" s="169"/>
      <c r="BS186" s="169"/>
      <c r="BT186" s="169"/>
      <c r="BU186" s="169"/>
      <c r="BV186" s="169"/>
      <c r="BW186" s="169"/>
      <c r="BX186" s="364"/>
      <c r="BY186" s="239"/>
      <c r="BZ186" s="364"/>
      <c r="CA186" s="364"/>
      <c r="CB186" s="364"/>
      <c r="CC186" s="240"/>
      <c r="CD186" s="169"/>
      <c r="CE186" s="169"/>
      <c r="CF186" s="169"/>
      <c r="CG186" s="169"/>
      <c r="CH186" s="169"/>
      <c r="CI186" s="169"/>
    </row>
    <row r="187" spans="1:87" s="246" customFormat="1" ht="30">
      <c r="A187" s="247"/>
      <c r="B187" s="247"/>
      <c r="C187" s="247"/>
      <c r="D187" s="135"/>
      <c r="E187" s="246" t="s">
        <v>322</v>
      </c>
      <c r="F187" s="254" t="s">
        <v>284</v>
      </c>
      <c r="G187" s="254" t="s">
        <v>324</v>
      </c>
      <c r="H187" s="254" t="s">
        <v>62</v>
      </c>
      <c r="I187" s="254" t="s">
        <v>401</v>
      </c>
      <c r="J187" s="255" t="s">
        <v>66</v>
      </c>
      <c r="K187" s="246" t="s">
        <v>67</v>
      </c>
      <c r="L187" s="246" t="s">
        <v>71</v>
      </c>
      <c r="M187" s="249" t="s">
        <v>72</v>
      </c>
      <c r="N187" s="249" t="s">
        <v>64</v>
      </c>
      <c r="O187" s="249" t="s">
        <v>391</v>
      </c>
      <c r="P187" s="254" t="s">
        <v>402</v>
      </c>
      <c r="Q187" s="246" t="s">
        <v>287</v>
      </c>
      <c r="R187" s="246" t="s">
        <v>68</v>
      </c>
      <c r="S187" s="246" t="s">
        <v>241</v>
      </c>
      <c r="T187" s="246" t="s">
        <v>288</v>
      </c>
      <c r="U187" s="256" t="s">
        <v>289</v>
      </c>
      <c r="V187" s="256" t="s">
        <v>290</v>
      </c>
      <c r="W187" s="256" t="s">
        <v>291</v>
      </c>
      <c r="X187" s="256" t="s">
        <v>292</v>
      </c>
      <c r="Y187" s="256" t="s">
        <v>293</v>
      </c>
      <c r="Z187" s="256" t="s">
        <v>69</v>
      </c>
      <c r="AA187" s="256" t="s">
        <v>294</v>
      </c>
      <c r="AB187" s="256" t="s">
        <v>295</v>
      </c>
      <c r="AC187" s="256" t="s">
        <v>296</v>
      </c>
      <c r="AD187" s="256" t="s">
        <v>297</v>
      </c>
      <c r="AE187" s="257" t="s">
        <v>298</v>
      </c>
      <c r="AF187" s="249" t="s">
        <v>299</v>
      </c>
      <c r="AG187" s="249" t="s">
        <v>300</v>
      </c>
      <c r="AH187" s="249" t="s">
        <v>496</v>
      </c>
      <c r="AI187" s="249"/>
      <c r="AJ187" s="249"/>
      <c r="AK187" s="249"/>
      <c r="AL187" s="249"/>
      <c r="AM187" s="249"/>
      <c r="AN187" s="249"/>
      <c r="AO187" s="249"/>
      <c r="AP187" s="249"/>
      <c r="AQ187" s="249"/>
      <c r="AR187" s="249"/>
      <c r="AS187" s="249"/>
      <c r="BR187" s="249"/>
      <c r="BS187" s="249"/>
      <c r="BT187" s="249"/>
      <c r="BU187" s="249"/>
      <c r="BV187" s="249"/>
      <c r="BW187" s="249"/>
      <c r="BX187" s="364"/>
      <c r="BY187" s="250"/>
      <c r="BZ187" s="364"/>
      <c r="CA187" s="364"/>
      <c r="CB187" s="364"/>
      <c r="CC187" s="251"/>
      <c r="CD187" s="249"/>
      <c r="CE187" s="249"/>
      <c r="CF187" s="249"/>
      <c r="CG187" s="249"/>
      <c r="CH187" s="249"/>
      <c r="CI187" s="249"/>
    </row>
    <row r="188" spans="1:87">
      <c r="D188" s="136" t="s">
        <v>446</v>
      </c>
      <c r="E188" s="134"/>
      <c r="F188" s="266"/>
      <c r="G188" s="266"/>
      <c r="H188" s="266"/>
      <c r="I188" s="169"/>
      <c r="J188" s="169"/>
      <c r="K188" s="169"/>
      <c r="L188" s="169"/>
      <c r="M188" s="169"/>
      <c r="N188" s="169"/>
      <c r="O188" s="169"/>
      <c r="P188" s="169"/>
      <c r="BR188" s="169"/>
      <c r="BS188" s="169"/>
      <c r="BT188" s="169"/>
      <c r="BU188" s="169"/>
      <c r="BV188" s="169"/>
      <c r="BW188" s="169"/>
      <c r="BX188" s="364"/>
      <c r="BY188" s="239"/>
      <c r="BZ188" s="364"/>
      <c r="CA188" s="364"/>
      <c r="CB188" s="364"/>
      <c r="CC188" s="240"/>
      <c r="CD188" s="169"/>
      <c r="CE188" s="169"/>
      <c r="CF188" s="169"/>
      <c r="CG188" s="169"/>
      <c r="CH188" s="169"/>
      <c r="CI188" s="169"/>
    </row>
    <row r="189" spans="1:87">
      <c r="D189" s="136" t="s">
        <v>434</v>
      </c>
      <c r="E189" s="223">
        <v>0</v>
      </c>
      <c r="F189" s="223">
        <v>0</v>
      </c>
      <c r="G189" s="223">
        <v>12.8</v>
      </c>
      <c r="H189" s="223">
        <v>8</v>
      </c>
      <c r="I189" s="223">
        <v>33</v>
      </c>
      <c r="J189" s="223">
        <v>3.7</v>
      </c>
      <c r="K189" s="223">
        <v>0.48</v>
      </c>
      <c r="L189" s="223">
        <v>0</v>
      </c>
      <c r="M189" s="223">
        <v>0</v>
      </c>
      <c r="N189" s="223">
        <v>0</v>
      </c>
      <c r="O189" s="223">
        <v>0</v>
      </c>
      <c r="P189" s="223">
        <v>0</v>
      </c>
      <c r="Q189" s="223">
        <v>0</v>
      </c>
      <c r="R189" s="223">
        <v>393</v>
      </c>
      <c r="S189" s="223">
        <v>0</v>
      </c>
      <c r="T189" s="223">
        <v>9</v>
      </c>
      <c r="U189" s="223">
        <v>0.36</v>
      </c>
      <c r="V189" s="223">
        <v>0</v>
      </c>
      <c r="W189" s="223">
        <v>0</v>
      </c>
      <c r="X189" s="223">
        <v>0</v>
      </c>
      <c r="Y189" s="223">
        <v>0</v>
      </c>
      <c r="Z189" s="223">
        <v>0</v>
      </c>
      <c r="AA189" s="223">
        <v>0</v>
      </c>
      <c r="AB189" s="223">
        <v>0</v>
      </c>
      <c r="AC189" s="223">
        <v>0</v>
      </c>
      <c r="AD189" s="223">
        <v>0</v>
      </c>
      <c r="AE189" s="223">
        <v>0</v>
      </c>
      <c r="AF189" s="223">
        <v>0</v>
      </c>
      <c r="AG189" s="223">
        <v>0</v>
      </c>
      <c r="AH189" s="169">
        <v>0</v>
      </c>
      <c r="BR189" s="169"/>
      <c r="BS189" s="169"/>
      <c r="BT189" s="169"/>
      <c r="BU189" s="169"/>
      <c r="BV189" s="169"/>
      <c r="BW189" s="169"/>
      <c r="BX189" s="169"/>
      <c r="BY189" s="169"/>
      <c r="BZ189" s="169"/>
      <c r="CA189" s="169"/>
      <c r="CB189" s="169"/>
      <c r="CC189" s="169"/>
      <c r="CD189" s="169"/>
      <c r="CE189" s="169"/>
      <c r="CF189" s="169"/>
      <c r="CG189" s="169"/>
      <c r="CH189" s="169"/>
      <c r="CI189" s="169"/>
    </row>
    <row r="190" spans="1:87">
      <c r="D190" s="258" t="s">
        <v>447</v>
      </c>
      <c r="E190" s="223">
        <v>0</v>
      </c>
      <c r="F190" s="223">
        <v>6.7500000000000004E-2</v>
      </c>
      <c r="G190" s="223">
        <v>10.8</v>
      </c>
      <c r="H190" s="223">
        <v>6.8850000000000007</v>
      </c>
      <c r="I190" s="223">
        <v>24.3</v>
      </c>
      <c r="J190" s="223">
        <v>0</v>
      </c>
      <c r="K190" s="223">
        <v>0</v>
      </c>
      <c r="L190" s="223">
        <v>0</v>
      </c>
      <c r="M190" s="223">
        <v>112.86000000000001</v>
      </c>
      <c r="N190" s="223">
        <v>0</v>
      </c>
      <c r="O190" s="223">
        <v>0</v>
      </c>
      <c r="P190" s="223">
        <v>0</v>
      </c>
      <c r="Q190" s="223">
        <v>0</v>
      </c>
      <c r="R190" s="223">
        <v>350</v>
      </c>
      <c r="S190" s="223">
        <v>0</v>
      </c>
      <c r="T190" s="223">
        <v>0</v>
      </c>
      <c r="U190" s="223">
        <v>0</v>
      </c>
      <c r="V190" s="223">
        <v>0</v>
      </c>
      <c r="W190" s="223">
        <v>0</v>
      </c>
      <c r="X190" s="223">
        <v>0</v>
      </c>
      <c r="Y190" s="223">
        <v>0</v>
      </c>
      <c r="Z190" s="223">
        <v>0</v>
      </c>
      <c r="AA190" s="223">
        <v>0</v>
      </c>
      <c r="AB190" s="223">
        <v>0</v>
      </c>
      <c r="AC190" s="223">
        <v>0</v>
      </c>
      <c r="AD190" s="223">
        <v>0</v>
      </c>
      <c r="AE190" s="223">
        <v>0</v>
      </c>
      <c r="AF190" s="223">
        <v>0</v>
      </c>
      <c r="AG190" s="223">
        <v>0</v>
      </c>
      <c r="AH190" s="169">
        <v>0</v>
      </c>
      <c r="BR190" s="169"/>
      <c r="BS190" s="169"/>
      <c r="BT190" s="169"/>
      <c r="BU190" s="169"/>
      <c r="BV190" s="169"/>
      <c r="BW190" s="169"/>
      <c r="BX190" s="169"/>
      <c r="BY190" s="169"/>
      <c r="BZ190" s="169"/>
      <c r="CA190" s="169"/>
      <c r="CB190" s="169"/>
      <c r="CC190" s="169"/>
      <c r="CD190" s="169"/>
      <c r="CE190" s="169"/>
      <c r="CF190" s="169"/>
      <c r="CG190" s="169"/>
      <c r="CH190" s="169"/>
      <c r="CI190" s="169"/>
    </row>
    <row r="191" spans="1:87">
      <c r="D191" s="258" t="s">
        <v>448</v>
      </c>
      <c r="E191" s="223">
        <v>1</v>
      </c>
      <c r="F191" s="223">
        <v>0</v>
      </c>
      <c r="G191" s="223">
        <v>11.2</v>
      </c>
      <c r="H191" s="223">
        <v>2</v>
      </c>
      <c r="I191" s="223">
        <v>0</v>
      </c>
      <c r="J191" s="223">
        <v>5.0999999999999996</v>
      </c>
      <c r="K191" s="223">
        <v>3.7</v>
      </c>
      <c r="L191" s="223">
        <v>0</v>
      </c>
      <c r="M191" s="223">
        <v>4</v>
      </c>
      <c r="N191" s="223">
        <v>0</v>
      </c>
      <c r="O191" s="223">
        <v>0</v>
      </c>
      <c r="P191" s="223">
        <v>0.4</v>
      </c>
      <c r="Q191" s="223">
        <v>0</v>
      </c>
      <c r="R191" s="223">
        <v>501</v>
      </c>
      <c r="S191" s="223">
        <v>0</v>
      </c>
      <c r="T191" s="223">
        <v>0</v>
      </c>
      <c r="U191" s="223">
        <v>2.2000000000000002</v>
      </c>
      <c r="V191" s="223">
        <v>0</v>
      </c>
      <c r="W191" s="223">
        <v>0.01</v>
      </c>
      <c r="X191" s="223">
        <v>0</v>
      </c>
      <c r="Y191" s="223">
        <v>0</v>
      </c>
      <c r="Z191" s="223">
        <v>0</v>
      </c>
      <c r="AA191" s="223">
        <v>0</v>
      </c>
      <c r="AB191" s="223">
        <v>0.01</v>
      </c>
      <c r="AC191" s="223">
        <v>0</v>
      </c>
      <c r="AD191" s="223">
        <v>2.4</v>
      </c>
      <c r="AE191" s="223">
        <v>0</v>
      </c>
      <c r="AF191" s="223">
        <v>0</v>
      </c>
      <c r="AG191" s="223">
        <v>0</v>
      </c>
      <c r="AH191" s="169">
        <v>0</v>
      </c>
      <c r="BR191" s="169"/>
      <c r="BS191" s="169"/>
      <c r="BT191" s="169"/>
      <c r="BU191" s="169"/>
      <c r="BV191" s="169"/>
      <c r="BW191" s="169"/>
      <c r="BX191" s="169"/>
      <c r="BY191" s="169"/>
      <c r="BZ191" s="169"/>
      <c r="CA191" s="169"/>
      <c r="CB191" s="169"/>
      <c r="CC191" s="169"/>
      <c r="CD191" s="169"/>
      <c r="CE191" s="169"/>
      <c r="CF191" s="169"/>
      <c r="CG191" s="169"/>
      <c r="CH191" s="169"/>
      <c r="CI191" s="169"/>
    </row>
    <row r="192" spans="1:87">
      <c r="D192" s="258" t="s">
        <v>436</v>
      </c>
      <c r="E192" s="223">
        <v>0</v>
      </c>
      <c r="F192" s="223">
        <v>0</v>
      </c>
      <c r="G192" s="223">
        <v>0</v>
      </c>
      <c r="H192" s="223">
        <v>0</v>
      </c>
      <c r="I192" s="223">
        <v>0</v>
      </c>
      <c r="J192" s="223">
        <v>0</v>
      </c>
      <c r="K192" s="223">
        <v>0</v>
      </c>
      <c r="L192" s="223">
        <v>0</v>
      </c>
      <c r="M192" s="223">
        <v>0</v>
      </c>
      <c r="N192" s="223">
        <v>0</v>
      </c>
      <c r="O192" s="223">
        <v>0</v>
      </c>
      <c r="P192" s="223">
        <v>0</v>
      </c>
      <c r="Q192" s="223">
        <v>0</v>
      </c>
      <c r="R192" s="223">
        <v>0</v>
      </c>
      <c r="S192" s="223">
        <v>0</v>
      </c>
      <c r="T192" s="223">
        <v>0</v>
      </c>
      <c r="U192" s="223">
        <v>0</v>
      </c>
      <c r="V192" s="223">
        <v>0</v>
      </c>
      <c r="W192" s="223">
        <v>0</v>
      </c>
      <c r="X192" s="223">
        <v>0</v>
      </c>
      <c r="Y192" s="223">
        <v>0</v>
      </c>
      <c r="Z192" s="223">
        <v>0</v>
      </c>
      <c r="AA192" s="223">
        <v>0</v>
      </c>
      <c r="AB192" s="223">
        <v>0</v>
      </c>
      <c r="AC192" s="223">
        <v>0</v>
      </c>
      <c r="AD192" s="223">
        <v>0</v>
      </c>
      <c r="AE192" s="223">
        <v>0</v>
      </c>
      <c r="AF192" s="223">
        <v>0</v>
      </c>
      <c r="AG192" s="223">
        <v>0</v>
      </c>
      <c r="BR192" s="169"/>
      <c r="BS192" s="169"/>
      <c r="BT192" s="169"/>
      <c r="BU192" s="169"/>
      <c r="BV192" s="169"/>
      <c r="BW192" s="169"/>
      <c r="BX192" s="169"/>
      <c r="BY192" s="169"/>
      <c r="BZ192" s="169"/>
      <c r="CA192" s="169"/>
      <c r="CB192" s="169"/>
      <c r="CC192" s="169"/>
      <c r="CD192" s="169"/>
      <c r="CE192" s="169"/>
      <c r="CF192" s="169"/>
      <c r="CG192" s="169"/>
      <c r="CH192" s="169"/>
      <c r="CI192" s="169"/>
    </row>
    <row r="193" spans="1:87">
      <c r="D193" s="119" t="s">
        <v>438</v>
      </c>
      <c r="E193" s="223">
        <v>0</v>
      </c>
      <c r="F193" s="223">
        <v>0</v>
      </c>
      <c r="G193" s="223">
        <v>13.5</v>
      </c>
      <c r="H193" s="223">
        <v>1.8</v>
      </c>
      <c r="I193" s="223">
        <v>0</v>
      </c>
      <c r="J193" s="223">
        <v>10</v>
      </c>
      <c r="K193" s="223">
        <v>1.4</v>
      </c>
      <c r="L193" s="223">
        <v>0</v>
      </c>
      <c r="M193" s="223">
        <v>0</v>
      </c>
      <c r="N193" s="223">
        <v>113</v>
      </c>
      <c r="O193" s="223">
        <v>1368</v>
      </c>
      <c r="P193" s="223">
        <v>0</v>
      </c>
      <c r="Q193" s="223">
        <v>0</v>
      </c>
      <c r="R193" s="223">
        <v>0</v>
      </c>
      <c r="S193" s="223">
        <v>0</v>
      </c>
      <c r="T193" s="223">
        <v>0</v>
      </c>
      <c r="U193" s="223">
        <v>1.9</v>
      </c>
      <c r="V193" s="223">
        <v>0</v>
      </c>
      <c r="W193" s="223">
        <v>0</v>
      </c>
      <c r="X193" s="223">
        <v>0</v>
      </c>
      <c r="Y193" s="223">
        <v>0</v>
      </c>
      <c r="Z193" s="223">
        <v>0</v>
      </c>
      <c r="AA193" s="223">
        <v>0</v>
      </c>
      <c r="AB193" s="223">
        <v>0</v>
      </c>
      <c r="AC193" s="223">
        <v>0</v>
      </c>
      <c r="AD193" s="223">
        <v>0</v>
      </c>
      <c r="AE193" s="223">
        <v>0</v>
      </c>
      <c r="AF193" s="223">
        <v>0</v>
      </c>
      <c r="AG193" s="223">
        <v>0</v>
      </c>
      <c r="BR193" s="169"/>
      <c r="BS193" s="169"/>
      <c r="BT193" s="169"/>
      <c r="BU193" s="169"/>
      <c r="BV193" s="169"/>
      <c r="BW193" s="169"/>
      <c r="BX193" s="169"/>
      <c r="BY193" s="169"/>
      <c r="BZ193" s="169"/>
      <c r="CA193" s="169"/>
      <c r="CB193" s="169"/>
      <c r="CC193" s="169"/>
      <c r="CD193" s="169"/>
      <c r="CE193" s="169"/>
      <c r="CF193" s="169"/>
      <c r="CG193" s="169"/>
      <c r="CH193" s="169"/>
      <c r="CI193" s="169"/>
    </row>
    <row r="194" spans="1:87" ht="45">
      <c r="D194" s="119" t="s">
        <v>439</v>
      </c>
      <c r="E194" s="223">
        <v>0</v>
      </c>
      <c r="F194" s="223">
        <v>0</v>
      </c>
      <c r="G194" s="223">
        <v>13.5</v>
      </c>
      <c r="H194" s="223">
        <v>2.5133333333333332</v>
      </c>
      <c r="I194" s="223">
        <v>0</v>
      </c>
      <c r="J194" s="223">
        <v>5.8533333333333326</v>
      </c>
      <c r="K194" s="223">
        <v>4.833333333333333</v>
      </c>
      <c r="L194" s="223">
        <v>0</v>
      </c>
      <c r="M194" s="223">
        <v>0</v>
      </c>
      <c r="N194" s="223">
        <v>128</v>
      </c>
      <c r="O194" s="223">
        <v>4711.666666666667</v>
      </c>
      <c r="P194" s="223">
        <v>0</v>
      </c>
      <c r="Q194" s="223">
        <v>0</v>
      </c>
      <c r="R194" s="223">
        <v>0</v>
      </c>
      <c r="S194" s="223">
        <v>0</v>
      </c>
      <c r="T194" s="223">
        <v>0</v>
      </c>
      <c r="U194" s="223">
        <v>2.2333333333333338</v>
      </c>
      <c r="V194" s="223">
        <v>0</v>
      </c>
      <c r="W194" s="223">
        <v>0</v>
      </c>
      <c r="X194" s="223">
        <v>0</v>
      </c>
      <c r="Y194" s="223">
        <v>0</v>
      </c>
      <c r="Z194" s="223">
        <v>0</v>
      </c>
      <c r="AA194" s="223">
        <v>0</v>
      </c>
      <c r="AB194" s="223">
        <v>0</v>
      </c>
      <c r="AC194" s="223">
        <v>0</v>
      </c>
      <c r="AD194" s="223">
        <v>0</v>
      </c>
      <c r="AE194" s="223">
        <v>0</v>
      </c>
      <c r="AF194" s="223">
        <v>0</v>
      </c>
      <c r="AG194" s="223">
        <v>0</v>
      </c>
      <c r="AH194" s="169">
        <v>29.8</v>
      </c>
      <c r="BR194" s="169"/>
      <c r="BS194" s="169"/>
      <c r="BT194" s="169"/>
      <c r="BU194" s="169"/>
      <c r="BV194" s="169"/>
      <c r="BW194" s="169"/>
      <c r="BX194" s="169"/>
      <c r="BY194" s="169"/>
      <c r="BZ194" s="169"/>
      <c r="CA194" s="169"/>
      <c r="CB194" s="169"/>
      <c r="CC194" s="169"/>
      <c r="CD194" s="169"/>
      <c r="CE194" s="169"/>
      <c r="CF194" s="169"/>
      <c r="CG194" s="169"/>
      <c r="CH194" s="169"/>
      <c r="CI194" s="169"/>
    </row>
    <row r="195" spans="1:87" ht="30">
      <c r="D195" s="119" t="s">
        <v>440</v>
      </c>
      <c r="E195" s="223">
        <v>0</v>
      </c>
      <c r="F195" s="223">
        <v>0</v>
      </c>
      <c r="G195" s="223">
        <v>13.5</v>
      </c>
      <c r="H195" s="223">
        <v>1.33</v>
      </c>
      <c r="I195" s="223">
        <v>0</v>
      </c>
      <c r="J195" s="223">
        <v>2.9400000000000004</v>
      </c>
      <c r="K195" s="223">
        <v>9.4499999999999993</v>
      </c>
      <c r="L195" s="223">
        <v>0</v>
      </c>
      <c r="M195" s="223">
        <v>0</v>
      </c>
      <c r="N195" s="223">
        <v>0</v>
      </c>
      <c r="O195" s="223">
        <v>9112.5</v>
      </c>
      <c r="P195" s="223">
        <v>0</v>
      </c>
      <c r="Q195" s="223">
        <v>0</v>
      </c>
      <c r="R195" s="223">
        <v>0</v>
      </c>
      <c r="S195" s="223">
        <v>0</v>
      </c>
      <c r="T195" s="223">
        <v>0</v>
      </c>
      <c r="U195" s="223">
        <v>5.05</v>
      </c>
      <c r="V195" s="223">
        <v>0</v>
      </c>
      <c r="W195" s="223">
        <v>0</v>
      </c>
      <c r="X195" s="223">
        <v>0</v>
      </c>
      <c r="Y195" s="223">
        <v>0</v>
      </c>
      <c r="Z195" s="223">
        <v>0</v>
      </c>
      <c r="AA195" s="223">
        <v>0</v>
      </c>
      <c r="AB195" s="223">
        <v>0</v>
      </c>
      <c r="AC195" s="223">
        <v>0</v>
      </c>
      <c r="AD195" s="223">
        <v>0</v>
      </c>
      <c r="AE195" s="223">
        <v>0</v>
      </c>
      <c r="AF195" s="223">
        <v>0</v>
      </c>
      <c r="AG195" s="223">
        <v>0</v>
      </c>
      <c r="AH195" s="169">
        <v>101.96666666666665</v>
      </c>
      <c r="BR195" s="169"/>
      <c r="BS195" s="169"/>
      <c r="BT195" s="169"/>
      <c r="BU195" s="169"/>
      <c r="BV195" s="169"/>
      <c r="BW195" s="169"/>
      <c r="BX195" s="169"/>
      <c r="BY195" s="169"/>
      <c r="BZ195" s="169"/>
      <c r="CA195" s="169"/>
      <c r="CB195" s="169"/>
      <c r="CC195" s="169"/>
      <c r="CD195" s="169"/>
      <c r="CE195" s="169"/>
      <c r="CF195" s="169"/>
      <c r="CG195" s="169"/>
      <c r="CH195" s="169"/>
      <c r="CI195" s="169"/>
    </row>
    <row r="196" spans="1:87" ht="30">
      <c r="D196" s="119" t="s">
        <v>441</v>
      </c>
      <c r="E196" s="223">
        <v>0</v>
      </c>
      <c r="F196" s="223">
        <v>0</v>
      </c>
      <c r="G196" s="223">
        <v>13.75</v>
      </c>
      <c r="H196" s="223">
        <v>1.27</v>
      </c>
      <c r="I196" s="223">
        <v>0</v>
      </c>
      <c r="J196" s="223">
        <v>8.370000000000001</v>
      </c>
      <c r="K196" s="223">
        <v>4.26</v>
      </c>
      <c r="L196" s="223">
        <v>0</v>
      </c>
      <c r="M196" s="223">
        <v>0</v>
      </c>
      <c r="N196" s="223">
        <v>1618.25</v>
      </c>
      <c r="O196" s="223">
        <v>2526.75</v>
      </c>
      <c r="P196" s="223">
        <v>0</v>
      </c>
      <c r="Q196" s="223">
        <v>0</v>
      </c>
      <c r="R196" s="223">
        <v>0</v>
      </c>
      <c r="S196" s="223">
        <v>0</v>
      </c>
      <c r="T196" s="223">
        <v>0</v>
      </c>
      <c r="U196" s="223">
        <v>1.2</v>
      </c>
      <c r="V196" s="223">
        <v>0</v>
      </c>
      <c r="W196" s="223">
        <v>0</v>
      </c>
      <c r="X196" s="223">
        <v>0</v>
      </c>
      <c r="Y196" s="223">
        <v>0</v>
      </c>
      <c r="Z196" s="223">
        <v>0</v>
      </c>
      <c r="AA196" s="223">
        <v>0</v>
      </c>
      <c r="AB196" s="223">
        <v>0</v>
      </c>
      <c r="AC196" s="223">
        <v>0</v>
      </c>
      <c r="AD196" s="223">
        <v>0</v>
      </c>
      <c r="AE196" s="223">
        <v>0</v>
      </c>
      <c r="AF196" s="223">
        <v>0</v>
      </c>
      <c r="AG196" s="223">
        <v>0</v>
      </c>
      <c r="AH196" s="169">
        <v>36.75</v>
      </c>
      <c r="BR196" s="169"/>
      <c r="BS196" s="169"/>
      <c r="BT196" s="169"/>
      <c r="BU196" s="169"/>
      <c r="BV196" s="169"/>
      <c r="BW196" s="169"/>
      <c r="BX196" s="169"/>
      <c r="BY196" s="169"/>
      <c r="BZ196" s="169"/>
      <c r="CA196" s="169"/>
      <c r="CB196" s="169"/>
      <c r="CC196" s="169"/>
      <c r="CD196" s="169"/>
      <c r="CE196" s="169"/>
      <c r="CF196" s="169"/>
      <c r="CG196" s="169"/>
      <c r="CH196" s="169"/>
      <c r="CI196" s="169"/>
    </row>
    <row r="197" spans="1:87">
      <c r="D197" s="119" t="s">
        <v>442</v>
      </c>
      <c r="E197" s="223">
        <v>0</v>
      </c>
      <c r="F197" s="223">
        <v>0</v>
      </c>
      <c r="G197" s="223">
        <v>13.5</v>
      </c>
      <c r="H197" s="223">
        <v>1.8340000000000001</v>
      </c>
      <c r="I197" s="223">
        <v>0</v>
      </c>
      <c r="J197" s="223">
        <v>1.8340000000000001</v>
      </c>
      <c r="K197" s="223">
        <v>1.8340000000000001</v>
      </c>
      <c r="L197" s="223">
        <v>0</v>
      </c>
      <c r="M197" s="223">
        <v>0</v>
      </c>
      <c r="N197" s="223">
        <v>877.50000000000011</v>
      </c>
      <c r="O197" s="223">
        <v>7722.0000000000009</v>
      </c>
      <c r="P197" s="223">
        <v>0</v>
      </c>
      <c r="Q197" s="223">
        <v>0</v>
      </c>
      <c r="R197" s="223">
        <v>0</v>
      </c>
      <c r="S197" s="223">
        <v>0</v>
      </c>
      <c r="T197" s="223">
        <v>0</v>
      </c>
      <c r="U197" s="223">
        <v>1.1000000000000001</v>
      </c>
      <c r="V197" s="223">
        <v>0</v>
      </c>
      <c r="W197" s="223">
        <v>0</v>
      </c>
      <c r="X197" s="223">
        <v>0</v>
      </c>
      <c r="Y197" s="223">
        <v>0</v>
      </c>
      <c r="Z197" s="223">
        <v>0</v>
      </c>
      <c r="AA197" s="223">
        <v>0</v>
      </c>
      <c r="AB197" s="223">
        <v>0</v>
      </c>
      <c r="AC197" s="223">
        <v>0</v>
      </c>
      <c r="AD197" s="223">
        <v>0</v>
      </c>
      <c r="AE197" s="223">
        <v>0</v>
      </c>
      <c r="AF197" s="223">
        <v>0</v>
      </c>
      <c r="AG197" s="223">
        <v>0</v>
      </c>
      <c r="AH197" s="169">
        <v>0</v>
      </c>
    </row>
    <row r="198" spans="1:87">
      <c r="D198" s="119" t="s">
        <v>443</v>
      </c>
      <c r="E198" s="223">
        <v>0</v>
      </c>
      <c r="F198" s="223">
        <v>0</v>
      </c>
      <c r="G198" s="223">
        <v>13.5</v>
      </c>
      <c r="H198" s="223">
        <v>2.2400000000000002</v>
      </c>
      <c r="I198" s="223">
        <v>0</v>
      </c>
      <c r="J198" s="223">
        <v>7.35</v>
      </c>
      <c r="K198" s="223">
        <v>4.41</v>
      </c>
      <c r="L198" s="223">
        <v>0</v>
      </c>
      <c r="M198" s="223">
        <v>0</v>
      </c>
      <c r="N198" s="223">
        <v>978.74999999999989</v>
      </c>
      <c r="O198" s="223">
        <v>3246.75</v>
      </c>
      <c r="P198" s="223">
        <v>0</v>
      </c>
      <c r="Q198" s="223">
        <v>0</v>
      </c>
      <c r="R198" s="223">
        <v>0</v>
      </c>
      <c r="S198" s="223">
        <v>0</v>
      </c>
      <c r="T198" s="223">
        <v>0</v>
      </c>
      <c r="U198" s="223">
        <v>1.05</v>
      </c>
      <c r="V198" s="223">
        <v>0</v>
      </c>
      <c r="W198" s="223">
        <v>0</v>
      </c>
      <c r="X198" s="223">
        <v>0</v>
      </c>
      <c r="Y198" s="223">
        <v>0</v>
      </c>
      <c r="Z198" s="223">
        <v>0</v>
      </c>
      <c r="AA198" s="223">
        <v>0</v>
      </c>
      <c r="AB198" s="223">
        <v>0</v>
      </c>
      <c r="AC198" s="223">
        <v>0</v>
      </c>
      <c r="AD198" s="223">
        <v>0</v>
      </c>
      <c r="AE198" s="223">
        <v>0</v>
      </c>
      <c r="AF198" s="223">
        <v>0</v>
      </c>
      <c r="AG198" s="223">
        <v>0</v>
      </c>
      <c r="AH198" s="169">
        <v>0</v>
      </c>
    </row>
    <row r="199" spans="1:87">
      <c r="D199" s="119" t="s">
        <v>444</v>
      </c>
      <c r="E199" s="223">
        <v>0</v>
      </c>
      <c r="F199" s="223">
        <v>0</v>
      </c>
      <c r="G199" s="223">
        <v>13.5</v>
      </c>
      <c r="H199" s="223">
        <v>3.22</v>
      </c>
      <c r="I199" s="223">
        <v>0</v>
      </c>
      <c r="J199" s="223">
        <v>5.32</v>
      </c>
      <c r="K199" s="223">
        <v>5.46</v>
      </c>
      <c r="L199" s="223">
        <v>0</v>
      </c>
      <c r="M199" s="223">
        <v>0</v>
      </c>
      <c r="N199" s="223">
        <v>652.50099999999986</v>
      </c>
      <c r="O199" s="223">
        <v>4099.5343333333331</v>
      </c>
      <c r="P199" s="223">
        <v>0</v>
      </c>
      <c r="Q199" s="223">
        <v>0</v>
      </c>
      <c r="R199" s="223">
        <v>0</v>
      </c>
      <c r="S199" s="223">
        <v>0</v>
      </c>
      <c r="T199" s="223">
        <v>0</v>
      </c>
      <c r="U199" s="223">
        <v>2.2666666666666666</v>
      </c>
      <c r="V199" s="223">
        <v>0</v>
      </c>
      <c r="W199" s="223">
        <v>0</v>
      </c>
      <c r="X199" s="223">
        <v>0</v>
      </c>
      <c r="Y199" s="223">
        <v>0</v>
      </c>
      <c r="Z199" s="223">
        <v>0</v>
      </c>
      <c r="AA199" s="223">
        <v>0</v>
      </c>
      <c r="AB199" s="223">
        <v>0</v>
      </c>
      <c r="AC199" s="223">
        <v>0</v>
      </c>
      <c r="AD199" s="223">
        <v>0</v>
      </c>
      <c r="AE199" s="223">
        <v>0</v>
      </c>
      <c r="AF199" s="223">
        <v>0</v>
      </c>
      <c r="AG199" s="223">
        <v>0</v>
      </c>
      <c r="AH199" s="169">
        <v>13.95</v>
      </c>
    </row>
    <row r="200" spans="1:87">
      <c r="D200" s="119" t="s">
        <v>445</v>
      </c>
      <c r="E200" s="223">
        <v>0</v>
      </c>
      <c r="F200" s="223">
        <v>0</v>
      </c>
      <c r="G200" s="223">
        <v>13.5</v>
      </c>
      <c r="H200" s="223">
        <v>2.387</v>
      </c>
      <c r="I200" s="223">
        <v>0</v>
      </c>
      <c r="J200" s="223">
        <v>4.3469999999999995</v>
      </c>
      <c r="K200" s="223">
        <v>3.0170000000000003</v>
      </c>
      <c r="L200" s="223">
        <v>0</v>
      </c>
      <c r="M200" s="223">
        <v>0</v>
      </c>
      <c r="N200" s="223">
        <v>438.75000000000006</v>
      </c>
      <c r="O200" s="223">
        <v>5886</v>
      </c>
      <c r="P200" s="223">
        <v>0</v>
      </c>
      <c r="Q200" s="223">
        <v>0</v>
      </c>
      <c r="R200" s="223">
        <v>0</v>
      </c>
      <c r="S200" s="223">
        <v>0</v>
      </c>
      <c r="T200" s="223">
        <v>0</v>
      </c>
      <c r="U200" s="223">
        <v>1.6</v>
      </c>
      <c r="V200" s="223">
        <v>0</v>
      </c>
      <c r="W200" s="223">
        <v>0</v>
      </c>
      <c r="X200" s="223">
        <v>0</v>
      </c>
      <c r="Y200" s="223">
        <v>0</v>
      </c>
      <c r="Z200" s="223">
        <v>0</v>
      </c>
      <c r="AA200" s="223">
        <v>0</v>
      </c>
      <c r="AB200" s="223">
        <v>0</v>
      </c>
      <c r="AC200" s="223">
        <v>0</v>
      </c>
      <c r="AD200" s="223">
        <v>0</v>
      </c>
      <c r="AE200" s="223">
        <v>0</v>
      </c>
      <c r="AF200" s="223">
        <v>0</v>
      </c>
      <c r="AG200" s="223">
        <v>0</v>
      </c>
      <c r="AH200" s="169">
        <v>20</v>
      </c>
    </row>
    <row r="201" spans="1:87">
      <c r="A201" s="131"/>
      <c r="B201" s="131"/>
      <c r="C201" s="131"/>
      <c r="D201" s="160" t="s">
        <v>497</v>
      </c>
      <c r="E201" s="307">
        <v>0</v>
      </c>
      <c r="F201" s="307">
        <v>0</v>
      </c>
      <c r="G201" s="308">
        <v>13.5</v>
      </c>
      <c r="H201" s="223">
        <v>1.6</v>
      </c>
      <c r="I201" s="223">
        <v>0</v>
      </c>
      <c r="J201" s="223">
        <v>6.19</v>
      </c>
      <c r="K201" s="223">
        <v>5.81</v>
      </c>
      <c r="L201" s="223">
        <v>0</v>
      </c>
      <c r="M201" s="223">
        <v>0</v>
      </c>
      <c r="N201" s="223">
        <v>56.5</v>
      </c>
      <c r="O201" s="223">
        <v>5611.5</v>
      </c>
      <c r="P201" s="309">
        <v>0</v>
      </c>
      <c r="Q201" s="177">
        <v>0</v>
      </c>
      <c r="R201" s="177">
        <v>0</v>
      </c>
      <c r="S201" s="177">
        <v>0</v>
      </c>
      <c r="T201" s="177">
        <v>0</v>
      </c>
      <c r="U201" s="177">
        <v>3.25</v>
      </c>
      <c r="V201" s="177">
        <v>4.55</v>
      </c>
      <c r="W201" s="177">
        <v>0</v>
      </c>
      <c r="X201" s="177">
        <v>0</v>
      </c>
      <c r="Y201" s="177">
        <v>0</v>
      </c>
      <c r="Z201" s="177">
        <v>0</v>
      </c>
      <c r="AA201" s="177">
        <v>0</v>
      </c>
      <c r="AB201" s="177">
        <v>0</v>
      </c>
      <c r="AC201" s="177">
        <v>0</v>
      </c>
      <c r="AD201" s="177">
        <v>0</v>
      </c>
      <c r="AE201" s="177">
        <v>0</v>
      </c>
      <c r="AF201" s="177">
        <v>0</v>
      </c>
      <c r="AG201" s="177">
        <v>0</v>
      </c>
      <c r="AH201" s="177">
        <v>13.95</v>
      </c>
      <c r="AI201" s="131"/>
      <c r="AJ201" s="131"/>
    </row>
    <row r="202" spans="1:87">
      <c r="A202" s="131"/>
      <c r="B202" s="131"/>
      <c r="C202" s="131"/>
      <c r="D202" s="160" t="s">
        <v>498</v>
      </c>
      <c r="E202" s="307">
        <v>0</v>
      </c>
      <c r="F202" s="307">
        <v>0</v>
      </c>
      <c r="G202" s="308">
        <v>13.5</v>
      </c>
      <c r="H202" s="223">
        <v>2.17</v>
      </c>
      <c r="I202" s="223">
        <v>0</v>
      </c>
      <c r="J202" s="223">
        <v>4.62</v>
      </c>
      <c r="K202" s="223">
        <v>7.2099999999999991</v>
      </c>
      <c r="L202" s="223">
        <v>0</v>
      </c>
      <c r="M202" s="223">
        <v>0</v>
      </c>
      <c r="N202" s="223">
        <v>0</v>
      </c>
      <c r="O202" s="223">
        <v>6952.5</v>
      </c>
      <c r="P202" s="309">
        <v>0</v>
      </c>
      <c r="Q202" s="177">
        <v>0</v>
      </c>
      <c r="R202" s="177">
        <v>0</v>
      </c>
      <c r="S202" s="177">
        <v>0</v>
      </c>
      <c r="T202" s="177">
        <v>0</v>
      </c>
      <c r="U202" s="177">
        <v>3.3499999999999996</v>
      </c>
      <c r="V202" s="177">
        <v>0.55000000000000004</v>
      </c>
      <c r="W202" s="177">
        <v>0</v>
      </c>
      <c r="X202" s="177">
        <v>0</v>
      </c>
      <c r="Y202" s="177">
        <v>0</v>
      </c>
      <c r="Z202" s="177">
        <v>0</v>
      </c>
      <c r="AA202" s="177">
        <v>0</v>
      </c>
      <c r="AB202" s="177">
        <v>0</v>
      </c>
      <c r="AC202" s="177">
        <v>0</v>
      </c>
      <c r="AD202" s="177">
        <v>0</v>
      </c>
      <c r="AE202" s="177">
        <v>0</v>
      </c>
      <c r="AF202" s="177">
        <v>0</v>
      </c>
      <c r="AG202" s="177">
        <v>0</v>
      </c>
      <c r="AH202" s="177">
        <v>44.9</v>
      </c>
      <c r="AI202" s="131"/>
      <c r="AJ202" s="131"/>
    </row>
    <row r="203" spans="1:87">
      <c r="D203" s="135" t="s">
        <v>350</v>
      </c>
      <c r="E203" s="134">
        <f>SUMPRODUCT($E$173:$E$186,E189:E202)</f>
        <v>0</v>
      </c>
      <c r="F203" s="134">
        <f t="shared" ref="F203:AH203" si="30">SUMPRODUCT($E$173:$E$186,F189:F202)</f>
        <v>0</v>
      </c>
      <c r="G203" s="134">
        <f t="shared" si="30"/>
        <v>0</v>
      </c>
      <c r="H203" s="134">
        <f t="shared" si="30"/>
        <v>0</v>
      </c>
      <c r="I203" s="134">
        <f t="shared" si="30"/>
        <v>0</v>
      </c>
      <c r="J203" s="134">
        <f t="shared" si="30"/>
        <v>0</v>
      </c>
      <c r="K203" s="134">
        <f t="shared" si="30"/>
        <v>0</v>
      </c>
      <c r="L203" s="134">
        <f t="shared" si="30"/>
        <v>0</v>
      </c>
      <c r="M203" s="134">
        <f t="shared" si="30"/>
        <v>0</v>
      </c>
      <c r="N203" s="134">
        <f t="shared" si="30"/>
        <v>0</v>
      </c>
      <c r="O203" s="134">
        <f t="shared" si="30"/>
        <v>0</v>
      </c>
      <c r="P203" s="134">
        <f t="shared" si="30"/>
        <v>0</v>
      </c>
      <c r="Q203" s="134">
        <f t="shared" si="30"/>
        <v>0</v>
      </c>
      <c r="R203" s="134">
        <f t="shared" si="30"/>
        <v>0</v>
      </c>
      <c r="S203" s="134">
        <f t="shared" si="30"/>
        <v>0</v>
      </c>
      <c r="T203" s="134">
        <f t="shared" si="30"/>
        <v>0</v>
      </c>
      <c r="U203" s="134">
        <f t="shared" si="30"/>
        <v>0</v>
      </c>
      <c r="V203" s="134">
        <f t="shared" si="30"/>
        <v>0</v>
      </c>
      <c r="W203" s="134">
        <f t="shared" si="30"/>
        <v>0</v>
      </c>
      <c r="X203" s="134">
        <f t="shared" si="30"/>
        <v>0</v>
      </c>
      <c r="Y203" s="134">
        <f t="shared" si="30"/>
        <v>0</v>
      </c>
      <c r="Z203" s="134">
        <f t="shared" si="30"/>
        <v>0</v>
      </c>
      <c r="AA203" s="134">
        <f t="shared" si="30"/>
        <v>0</v>
      </c>
      <c r="AB203" s="134">
        <f t="shared" si="30"/>
        <v>0</v>
      </c>
      <c r="AC203" s="134">
        <f t="shared" si="30"/>
        <v>0</v>
      </c>
      <c r="AD203" s="134">
        <f t="shared" si="30"/>
        <v>0</v>
      </c>
      <c r="AE203" s="134">
        <f t="shared" si="30"/>
        <v>0</v>
      </c>
      <c r="AF203" s="134">
        <f t="shared" si="30"/>
        <v>0</v>
      </c>
      <c r="AG203" s="134">
        <f t="shared" si="30"/>
        <v>0</v>
      </c>
      <c r="AH203" s="134">
        <f t="shared" si="30"/>
        <v>0</v>
      </c>
    </row>
    <row r="204" spans="1:87">
      <c r="J204" s="169"/>
      <c r="K204" s="169"/>
      <c r="L204" s="169"/>
      <c r="M204" s="169"/>
      <c r="N204" s="169"/>
      <c r="O204" s="169"/>
      <c r="P204" s="169"/>
    </row>
    <row r="205" spans="1:87">
      <c r="D205" s="269" t="s">
        <v>449</v>
      </c>
      <c r="J205" s="169"/>
      <c r="K205" s="169"/>
      <c r="L205" s="169"/>
      <c r="M205" s="169"/>
      <c r="N205" s="169"/>
      <c r="O205" s="169"/>
      <c r="P205" s="169"/>
    </row>
    <row r="206" spans="1:87" s="207" customFormat="1">
      <c r="A206" s="208"/>
      <c r="B206" s="208"/>
      <c r="C206" s="208"/>
      <c r="D206" s="208" t="s">
        <v>450</v>
      </c>
      <c r="E206" s="207" t="s">
        <v>359</v>
      </c>
      <c r="F206" s="207" t="s">
        <v>451</v>
      </c>
      <c r="G206" s="207" t="s">
        <v>324</v>
      </c>
      <c r="H206" s="270" t="s">
        <v>62</v>
      </c>
      <c r="I206" s="207" t="s">
        <v>63</v>
      </c>
      <c r="J206" s="270" t="s">
        <v>66</v>
      </c>
      <c r="K206" s="207" t="s">
        <v>67</v>
      </c>
      <c r="L206" s="207" t="s">
        <v>71</v>
      </c>
      <c r="M206" s="207" t="s">
        <v>72</v>
      </c>
      <c r="N206" s="207" t="s">
        <v>64</v>
      </c>
      <c r="O206" s="207" t="s">
        <v>65</v>
      </c>
      <c r="P206" s="207" t="s">
        <v>70</v>
      </c>
      <c r="Q206" s="271"/>
      <c r="R206" s="256"/>
      <c r="S206" s="256"/>
      <c r="T206" s="256"/>
      <c r="U206" s="130"/>
      <c r="V206" s="130"/>
      <c r="W206" s="130"/>
      <c r="X206" s="130"/>
      <c r="Y206" s="130"/>
      <c r="Z206" s="130"/>
      <c r="AA206" s="130"/>
      <c r="AB206" s="130"/>
      <c r="AC206" s="130"/>
      <c r="AD206" s="130"/>
      <c r="AE206" s="130"/>
      <c r="AF206" s="130"/>
      <c r="AG206" s="130"/>
      <c r="AH206" s="130"/>
      <c r="AI206" s="130"/>
      <c r="AJ206" s="130"/>
      <c r="AK206" s="130"/>
      <c r="AL206" s="130"/>
      <c r="AM206" s="130"/>
      <c r="AN206" s="130"/>
      <c r="AO206" s="130"/>
      <c r="AP206" s="130"/>
      <c r="AQ206" s="130"/>
      <c r="AR206" s="130"/>
      <c r="AS206" s="130"/>
    </row>
    <row r="207" spans="1:87">
      <c r="D207" s="119" t="s">
        <v>452</v>
      </c>
      <c r="E207" s="211">
        <v>15.791666666666666</v>
      </c>
      <c r="F207" s="211">
        <v>2.4166666666666665</v>
      </c>
      <c r="G207" s="211">
        <v>0.38333333333333336</v>
      </c>
      <c r="H207" s="211">
        <v>9.1363636363636355E-2</v>
      </c>
      <c r="I207" s="211">
        <v>0</v>
      </c>
      <c r="J207" s="211">
        <v>0.15055555555555558</v>
      </c>
      <c r="K207" s="211">
        <v>0.19890909090909092</v>
      </c>
      <c r="L207" s="211">
        <v>2.25</v>
      </c>
      <c r="M207" s="211">
        <v>5.583333333333333</v>
      </c>
      <c r="N207" s="211">
        <v>0</v>
      </c>
      <c r="O207" s="211">
        <v>0</v>
      </c>
      <c r="P207" s="211">
        <v>9.4</v>
      </c>
      <c r="Q207" s="211">
        <v>0</v>
      </c>
      <c r="R207" s="211">
        <v>18.600000000000001</v>
      </c>
      <c r="S207" s="211">
        <v>7.8791666666666673</v>
      </c>
      <c r="T207" s="211">
        <v>0</v>
      </c>
      <c r="U207" s="211">
        <v>0</v>
      </c>
      <c r="V207" s="211">
        <v>0.12400000000000003</v>
      </c>
      <c r="W207" s="211">
        <v>5.0500000000000003E-2</v>
      </c>
      <c r="X207" s="211">
        <v>1.0609999999999999</v>
      </c>
      <c r="Y207" s="211">
        <v>0</v>
      </c>
      <c r="Z207" s="211">
        <v>31.254999999999995</v>
      </c>
      <c r="AA207" s="211">
        <v>0</v>
      </c>
      <c r="AB207" s="211">
        <v>0.59458333333333335</v>
      </c>
      <c r="AC207" s="211">
        <v>0</v>
      </c>
      <c r="AD207" s="211">
        <v>312</v>
      </c>
      <c r="AE207" s="211">
        <v>0.45</v>
      </c>
      <c r="AF207" s="211">
        <v>0</v>
      </c>
      <c r="AG207" s="211">
        <v>0</v>
      </c>
    </row>
    <row r="208" spans="1:87">
      <c r="D208" s="119" t="s">
        <v>453</v>
      </c>
      <c r="E208" s="211">
        <v>3.8</v>
      </c>
      <c r="F208" s="211">
        <v>2.2000000000000002</v>
      </c>
      <c r="G208" s="211">
        <v>0.16</v>
      </c>
      <c r="H208" s="211">
        <v>0.02</v>
      </c>
      <c r="I208" s="211">
        <v>0</v>
      </c>
      <c r="J208" s="211">
        <v>0.04</v>
      </c>
      <c r="K208" s="211">
        <v>0.1</v>
      </c>
      <c r="L208" s="211">
        <v>2.7</v>
      </c>
      <c r="M208" s="211">
        <v>22</v>
      </c>
      <c r="N208" s="211">
        <v>0</v>
      </c>
      <c r="O208" s="211">
        <v>0</v>
      </c>
      <c r="P208" s="211">
        <v>93.6</v>
      </c>
      <c r="Q208" s="211">
        <v>0</v>
      </c>
      <c r="R208" s="211">
        <v>636</v>
      </c>
      <c r="S208" s="211">
        <v>25.82</v>
      </c>
      <c r="T208" s="211">
        <v>0</v>
      </c>
      <c r="U208" s="211">
        <v>3.7</v>
      </c>
      <c r="V208" s="211">
        <v>4.5999999999999999E-2</v>
      </c>
      <c r="W208" s="211">
        <v>0.10200000000000001</v>
      </c>
      <c r="X208" s="211">
        <v>0.44600000000000001</v>
      </c>
      <c r="Y208" s="211">
        <v>0.4</v>
      </c>
      <c r="Z208" s="211">
        <v>95.44</v>
      </c>
      <c r="AA208" s="211">
        <v>0</v>
      </c>
      <c r="AB208" s="211">
        <v>1.2399999999999998</v>
      </c>
      <c r="AC208" s="211">
        <v>0</v>
      </c>
      <c r="AD208" s="211">
        <v>0</v>
      </c>
      <c r="AE208" s="211">
        <v>0</v>
      </c>
      <c r="AF208" s="211">
        <v>0</v>
      </c>
      <c r="AG208" s="211">
        <v>0</v>
      </c>
    </row>
    <row r="209" spans="1:33">
      <c r="D209" s="119" t="s">
        <v>454</v>
      </c>
      <c r="E209" s="211">
        <v>5.5333333333333332</v>
      </c>
      <c r="F209" s="211">
        <v>1.4333333333333333</v>
      </c>
      <c r="G209" s="211">
        <v>9.3333333333333338E-2</v>
      </c>
      <c r="H209" s="211">
        <v>2.3333333333333331E-2</v>
      </c>
      <c r="I209" s="211">
        <v>0</v>
      </c>
      <c r="J209" s="211">
        <v>0</v>
      </c>
      <c r="K209" s="211">
        <v>7.4999999999999997E-2</v>
      </c>
      <c r="L209" s="211">
        <v>1.8</v>
      </c>
      <c r="M209" s="211">
        <v>11.3</v>
      </c>
      <c r="N209" s="211">
        <v>0</v>
      </c>
      <c r="O209" s="211">
        <v>0</v>
      </c>
      <c r="P209" s="211">
        <v>26.033333333333335</v>
      </c>
      <c r="Q209" s="211">
        <v>0</v>
      </c>
      <c r="R209" s="211">
        <v>29.1</v>
      </c>
      <c r="S209" s="211">
        <v>15.740000000000002</v>
      </c>
      <c r="T209" s="211">
        <v>0</v>
      </c>
      <c r="U209" s="211">
        <v>0</v>
      </c>
      <c r="V209" s="211">
        <v>5.7666666666666672E-2</v>
      </c>
      <c r="W209" s="211">
        <v>5.1333333333333342E-2</v>
      </c>
      <c r="X209" s="211">
        <v>0.66633333333333333</v>
      </c>
      <c r="Y209" s="211">
        <v>0</v>
      </c>
      <c r="Z209" s="211">
        <v>28.333333333333332</v>
      </c>
      <c r="AA209" s="211">
        <v>0</v>
      </c>
      <c r="AB209" s="211">
        <v>0.6156666666666667</v>
      </c>
      <c r="AC209" s="211">
        <v>0</v>
      </c>
      <c r="AD209" s="211">
        <v>0</v>
      </c>
      <c r="AE209" s="211">
        <v>0</v>
      </c>
      <c r="AF209" s="211">
        <v>0</v>
      </c>
      <c r="AG209" s="211">
        <v>0</v>
      </c>
    </row>
    <row r="210" spans="1:33">
      <c r="D210" s="119" t="s">
        <v>455</v>
      </c>
      <c r="E210" s="211">
        <v>5.5</v>
      </c>
      <c r="F210" s="211">
        <v>1</v>
      </c>
      <c r="G210" s="211">
        <v>6.25E-2</v>
      </c>
      <c r="H210" s="211">
        <v>0</v>
      </c>
      <c r="I210" s="211">
        <v>0</v>
      </c>
      <c r="J210" s="211">
        <v>0</v>
      </c>
      <c r="K210" s="211">
        <v>6.25E-2</v>
      </c>
      <c r="L210" s="211">
        <v>1.625</v>
      </c>
      <c r="M210" s="211">
        <v>11.875</v>
      </c>
      <c r="N210" s="211">
        <v>0</v>
      </c>
      <c r="O210" s="211">
        <v>0</v>
      </c>
      <c r="P210" s="211">
        <v>18</v>
      </c>
      <c r="Q210" s="211">
        <v>0</v>
      </c>
      <c r="R210" s="211">
        <v>601.625</v>
      </c>
      <c r="S210" s="211">
        <v>37.787499999999994</v>
      </c>
      <c r="T210" s="211">
        <v>0</v>
      </c>
      <c r="U210" s="211">
        <v>0</v>
      </c>
      <c r="V210" s="211">
        <v>4.4999999999999998E-2</v>
      </c>
      <c r="W210" s="211">
        <v>2.6249999999999999E-2</v>
      </c>
      <c r="X210" s="211">
        <v>0.48125000000000001</v>
      </c>
      <c r="Y210" s="211">
        <v>0</v>
      </c>
      <c r="Z210" s="211">
        <v>14.1625</v>
      </c>
      <c r="AA210" s="211">
        <v>0</v>
      </c>
      <c r="AB210" s="211">
        <v>0.50124999999999997</v>
      </c>
      <c r="AC210" s="211">
        <v>0</v>
      </c>
      <c r="AD210" s="211">
        <v>0</v>
      </c>
      <c r="AE210" s="211">
        <v>0</v>
      </c>
      <c r="AF210" s="211">
        <v>0</v>
      </c>
      <c r="AG210" s="211">
        <v>0</v>
      </c>
    </row>
    <row r="211" spans="1:33">
      <c r="D211" s="119" t="s">
        <v>456</v>
      </c>
      <c r="E211" s="211">
        <v>2.7766666666666664</v>
      </c>
      <c r="F211" s="211">
        <v>1.7849999999999997</v>
      </c>
      <c r="G211" s="211">
        <v>0.35888888888888881</v>
      </c>
      <c r="H211" s="211">
        <v>0.1</v>
      </c>
      <c r="I211" s="211">
        <v>0</v>
      </c>
      <c r="J211" s="211">
        <v>0.1</v>
      </c>
      <c r="K211" s="211">
        <v>0.1</v>
      </c>
      <c r="L211" s="211">
        <v>2.7624999999999997</v>
      </c>
      <c r="M211" s="211">
        <v>24</v>
      </c>
      <c r="N211" s="211">
        <v>0</v>
      </c>
      <c r="O211" s="211">
        <v>0</v>
      </c>
      <c r="P211" s="211">
        <v>124.9736111111111</v>
      </c>
      <c r="Q211" s="211">
        <v>0</v>
      </c>
      <c r="R211" s="211">
        <v>0</v>
      </c>
      <c r="S211" s="211">
        <v>0</v>
      </c>
      <c r="T211" s="211">
        <v>0</v>
      </c>
      <c r="U211" s="211">
        <v>0</v>
      </c>
      <c r="V211" s="211">
        <v>0</v>
      </c>
      <c r="W211" s="211">
        <v>0</v>
      </c>
      <c r="X211" s="211">
        <v>0</v>
      </c>
      <c r="Y211" s="211">
        <v>0</v>
      </c>
      <c r="Z211" s="211">
        <v>0</v>
      </c>
      <c r="AA211" s="211">
        <v>0</v>
      </c>
      <c r="AB211" s="211">
        <v>0</v>
      </c>
      <c r="AC211" s="211">
        <v>0</v>
      </c>
      <c r="AD211" s="211">
        <v>0</v>
      </c>
      <c r="AE211" s="211">
        <v>0</v>
      </c>
      <c r="AF211" s="211">
        <v>0</v>
      </c>
      <c r="AG211" s="211">
        <v>0</v>
      </c>
    </row>
    <row r="212" spans="1:33">
      <c r="D212" s="119" t="s">
        <v>350</v>
      </c>
      <c r="E212" s="174">
        <f t="shared" ref="E212:AG212" si="31">(E207*$E$216+E208*$E$217+$E$218*E209+E210*$E$219)</f>
        <v>8.7895833333333329</v>
      </c>
      <c r="F212" s="174">
        <f t="shared" si="31"/>
        <v>1.7058333333333335</v>
      </c>
      <c r="G212" s="174">
        <f t="shared" si="31"/>
        <v>0.18645833333333336</v>
      </c>
      <c r="H212" s="174">
        <f t="shared" si="31"/>
        <v>3.7983333333333327E-2</v>
      </c>
      <c r="I212" s="174">
        <f t="shared" si="31"/>
        <v>0</v>
      </c>
      <c r="J212" s="174">
        <f t="shared" si="31"/>
        <v>5.3683333333333347E-2</v>
      </c>
      <c r="K212" s="174">
        <f t="shared" si="31"/>
        <v>0.11501500000000002</v>
      </c>
      <c r="L212" s="174">
        <f t="shared" si="31"/>
        <v>1.9987500000000002</v>
      </c>
      <c r="M212" s="174">
        <v>225</v>
      </c>
      <c r="N212" s="174">
        <f t="shared" si="31"/>
        <v>0</v>
      </c>
      <c r="O212" s="174">
        <f t="shared" si="31"/>
        <v>0</v>
      </c>
      <c r="P212" s="174">
        <f t="shared" si="31"/>
        <v>24.910333333333334</v>
      </c>
      <c r="Q212" s="174">
        <f t="shared" si="31"/>
        <v>0</v>
      </c>
      <c r="R212" s="174">
        <f t="shared" si="31"/>
        <v>275.54925000000003</v>
      </c>
      <c r="S212" s="174">
        <f t="shared" si="31"/>
        <v>21.587</v>
      </c>
      <c r="T212" s="174">
        <f t="shared" si="31"/>
        <v>0</v>
      </c>
      <c r="U212" s="174">
        <f t="shared" si="31"/>
        <v>0.37000000000000005</v>
      </c>
      <c r="V212" s="174">
        <f t="shared" si="31"/>
        <v>7.4786666666666682E-2</v>
      </c>
      <c r="W212" s="174">
        <f t="shared" si="31"/>
        <v>4.8360833333333339E-2</v>
      </c>
      <c r="X212" s="174">
        <f t="shared" si="31"/>
        <v>0.72012583333333335</v>
      </c>
      <c r="Y212" s="174">
        <f t="shared" si="31"/>
        <v>4.0000000000000008E-2</v>
      </c>
      <c r="Z212" s="174">
        <f t="shared" si="31"/>
        <v>31.615108333333335</v>
      </c>
      <c r="AA212" s="174">
        <f t="shared" si="31"/>
        <v>0</v>
      </c>
      <c r="AB212" s="174">
        <f t="shared" si="31"/>
        <v>0.63954166666666667</v>
      </c>
      <c r="AC212" s="174">
        <f t="shared" si="31"/>
        <v>0</v>
      </c>
      <c r="AD212" s="174">
        <f t="shared" si="31"/>
        <v>102.96000000000001</v>
      </c>
      <c r="AE212" s="174">
        <f t="shared" si="31"/>
        <v>0.14850000000000002</v>
      </c>
      <c r="AF212" s="174">
        <f t="shared" si="31"/>
        <v>0</v>
      </c>
      <c r="AG212" s="174">
        <f t="shared" si="31"/>
        <v>0</v>
      </c>
    </row>
    <row r="213" spans="1:33">
      <c r="D213" s="119"/>
      <c r="J213" s="191"/>
      <c r="Q213" s="131"/>
      <c r="R213" s="131"/>
      <c r="S213" s="131"/>
      <c r="T213" s="131"/>
    </row>
    <row r="214" spans="1:33">
      <c r="D214" s="208" t="s">
        <v>239</v>
      </c>
      <c r="J214" s="191"/>
      <c r="Q214" s="131"/>
      <c r="R214" s="131"/>
      <c r="S214" s="131"/>
      <c r="T214" s="131"/>
    </row>
    <row r="215" spans="1:33">
      <c r="D215" s="119"/>
      <c r="J215" s="191"/>
      <c r="Q215" s="131"/>
      <c r="R215" s="131"/>
      <c r="S215" s="131"/>
      <c r="T215" s="131"/>
    </row>
    <row r="216" spans="1:33">
      <c r="D216" s="119" t="s">
        <v>452</v>
      </c>
      <c r="E216" s="132">
        <v>0.33</v>
      </c>
      <c r="J216" s="191"/>
      <c r="Q216" s="131"/>
      <c r="R216" s="131"/>
      <c r="S216" s="131"/>
      <c r="T216" s="131"/>
    </row>
    <row r="217" spans="1:33">
      <c r="D217" s="119" t="s">
        <v>453</v>
      </c>
      <c r="E217" s="132">
        <v>0.1</v>
      </c>
      <c r="J217" s="169"/>
      <c r="K217" s="169"/>
      <c r="L217" s="169"/>
      <c r="M217" s="169"/>
      <c r="N217" s="169"/>
      <c r="O217" s="169"/>
      <c r="P217" s="169"/>
    </row>
    <row r="218" spans="1:33">
      <c r="D218" s="119" t="s">
        <v>454</v>
      </c>
      <c r="E218" s="132">
        <v>0.25</v>
      </c>
      <c r="J218" s="169"/>
      <c r="K218" s="169"/>
      <c r="L218" s="169"/>
      <c r="M218" s="169"/>
      <c r="N218" s="169"/>
      <c r="O218" s="169"/>
      <c r="P218" s="169"/>
    </row>
    <row r="219" spans="1:33">
      <c r="D219" s="119" t="s">
        <v>455</v>
      </c>
      <c r="E219" s="132">
        <v>0.33</v>
      </c>
      <c r="J219" s="169"/>
      <c r="K219" s="169"/>
      <c r="L219" s="169"/>
      <c r="M219" s="169"/>
      <c r="N219" s="169"/>
      <c r="O219" s="169"/>
      <c r="P219" s="169"/>
    </row>
    <row r="220" spans="1:33">
      <c r="J220" s="169"/>
      <c r="K220" s="169"/>
      <c r="L220" s="169"/>
      <c r="M220" s="169"/>
      <c r="N220" s="169"/>
      <c r="O220" s="169"/>
      <c r="P220" s="169"/>
    </row>
    <row r="221" spans="1:33">
      <c r="A221" s="190"/>
      <c r="B221" s="190"/>
      <c r="C221" s="190"/>
      <c r="D221" s="208"/>
      <c r="E221" s="190"/>
      <c r="F221" s="118"/>
      <c r="G221" s="118"/>
      <c r="H221" s="118"/>
      <c r="I221" s="190"/>
      <c r="J221" s="118"/>
      <c r="K221" s="118"/>
      <c r="M221" s="118"/>
      <c r="N221" s="118"/>
    </row>
    <row r="222" spans="1:33">
      <c r="A222" s="131"/>
      <c r="B222" s="131"/>
      <c r="C222" s="131"/>
      <c r="D222" s="119"/>
      <c r="F222" s="169"/>
      <c r="G222" s="169"/>
      <c r="H222" s="169"/>
      <c r="I222" s="169"/>
      <c r="J222" s="169"/>
      <c r="K222" s="169"/>
      <c r="M222" s="169"/>
      <c r="N222" s="169"/>
    </row>
    <row r="223" spans="1:33">
      <c r="A223" s="131"/>
      <c r="B223" s="131"/>
      <c r="C223" s="131"/>
      <c r="D223" s="34"/>
      <c r="F223" s="169"/>
      <c r="G223" s="169"/>
      <c r="H223" s="169"/>
      <c r="I223" s="169"/>
      <c r="J223" s="169"/>
      <c r="K223" s="169"/>
      <c r="M223" s="169"/>
      <c r="N223" s="169"/>
    </row>
    <row r="224" spans="1:33">
      <c r="A224" s="131"/>
      <c r="B224" s="131"/>
      <c r="C224" s="131"/>
      <c r="D224" s="119"/>
      <c r="F224" s="169"/>
      <c r="G224" s="169"/>
      <c r="H224" s="169"/>
      <c r="I224" s="169"/>
      <c r="J224" s="169"/>
      <c r="K224" s="169"/>
      <c r="M224" s="169"/>
      <c r="N224" s="169"/>
    </row>
    <row r="225" spans="1:14">
      <c r="A225" s="131"/>
      <c r="B225" s="131"/>
      <c r="C225" s="131"/>
      <c r="D225" s="119"/>
      <c r="F225" s="169"/>
      <c r="G225" s="169"/>
      <c r="H225" s="169"/>
      <c r="I225" s="169"/>
      <c r="J225" s="169"/>
      <c r="K225" s="169"/>
      <c r="M225" s="169"/>
      <c r="N225" s="169"/>
    </row>
    <row r="226" spans="1:14">
      <c r="A226" s="131"/>
      <c r="B226" s="131"/>
      <c r="C226" s="131"/>
      <c r="D226" s="119"/>
      <c r="F226" s="169"/>
      <c r="G226" s="169"/>
      <c r="H226" s="169"/>
      <c r="I226" s="169"/>
      <c r="J226" s="169"/>
      <c r="K226" s="169"/>
      <c r="M226" s="169"/>
      <c r="N226" s="169"/>
    </row>
    <row r="227" spans="1:14">
      <c r="A227" s="12"/>
      <c r="B227" s="12"/>
      <c r="C227" s="12"/>
      <c r="D227" s="34"/>
      <c r="E227" s="12"/>
      <c r="F227" s="12"/>
      <c r="G227" s="12"/>
      <c r="H227" s="12"/>
      <c r="I227" s="12"/>
      <c r="J227" s="12"/>
      <c r="K227" s="12"/>
      <c r="M227" s="12"/>
      <c r="N227" s="12"/>
    </row>
    <row r="228" spans="1:14">
      <c r="A228" s="12"/>
      <c r="B228" s="12"/>
      <c r="C228" s="12"/>
      <c r="D228" s="34"/>
      <c r="E228" s="12"/>
      <c r="F228" s="12"/>
      <c r="G228" s="12"/>
      <c r="H228" s="12"/>
      <c r="I228" s="12"/>
      <c r="J228" s="12"/>
      <c r="K228" s="12"/>
      <c r="M228" s="12"/>
      <c r="N228" s="12"/>
    </row>
    <row r="229" spans="1:14">
      <c r="A229" s="12"/>
      <c r="B229" s="12"/>
      <c r="C229" s="12"/>
      <c r="D229" s="34"/>
      <c r="E229" s="12"/>
      <c r="F229" s="12"/>
      <c r="G229" s="12"/>
      <c r="H229" s="12"/>
      <c r="I229" s="12"/>
      <c r="J229" s="12"/>
      <c r="K229" s="12"/>
      <c r="M229" s="12"/>
      <c r="N229" s="12"/>
    </row>
    <row r="230" spans="1:14">
      <c r="A230" s="12"/>
      <c r="B230" s="12"/>
      <c r="C230" s="12"/>
      <c r="D230" s="34"/>
      <c r="E230" s="12"/>
      <c r="F230" s="12"/>
      <c r="G230" s="12"/>
      <c r="H230" s="12"/>
      <c r="I230" s="12"/>
      <c r="J230" s="12"/>
      <c r="K230" s="12"/>
      <c r="M230" s="12"/>
      <c r="N230" s="12"/>
    </row>
    <row r="231" spans="1:14">
      <c r="A231" s="12"/>
      <c r="B231" s="12"/>
      <c r="C231" s="12"/>
      <c r="D231" s="34"/>
      <c r="E231" s="12"/>
      <c r="F231" s="12"/>
      <c r="G231" s="12"/>
      <c r="H231" s="12"/>
      <c r="I231" s="12"/>
      <c r="J231" s="12"/>
      <c r="K231" s="12"/>
      <c r="M231" s="12"/>
      <c r="N231" s="12"/>
    </row>
    <row r="232" spans="1:14">
      <c r="A232" s="12"/>
      <c r="B232" s="12"/>
      <c r="C232" s="12"/>
      <c r="D232" s="34"/>
      <c r="E232" s="12"/>
      <c r="F232" s="12"/>
      <c r="G232" s="12"/>
      <c r="H232" s="12"/>
      <c r="I232" s="12"/>
      <c r="J232" s="12"/>
      <c r="K232" s="12"/>
      <c r="M232" s="12"/>
      <c r="N232" s="12"/>
    </row>
    <row r="233" spans="1:14">
      <c r="A233" s="12"/>
      <c r="B233" s="12"/>
      <c r="C233" s="12"/>
      <c r="D233" s="34"/>
      <c r="E233" s="12"/>
      <c r="F233" s="12"/>
      <c r="G233" s="12"/>
      <c r="H233" s="12"/>
      <c r="I233" s="12"/>
      <c r="J233" s="12"/>
      <c r="K233" s="12"/>
      <c r="M233" s="12"/>
      <c r="N233" s="12"/>
    </row>
    <row r="234" spans="1:14">
      <c r="A234" s="12"/>
      <c r="B234" s="12"/>
      <c r="C234" s="12"/>
      <c r="D234" s="34"/>
      <c r="E234" s="12"/>
      <c r="F234" s="12"/>
      <c r="G234" s="12"/>
      <c r="H234" s="12"/>
      <c r="I234" s="12"/>
      <c r="J234" s="12"/>
      <c r="K234" s="12"/>
      <c r="M234" s="12"/>
      <c r="N234" s="12"/>
    </row>
    <row r="235" spans="1:14">
      <c r="A235" s="12"/>
      <c r="B235" s="12"/>
      <c r="C235" s="12"/>
      <c r="D235" s="34"/>
      <c r="E235" s="12"/>
      <c r="F235" s="12"/>
      <c r="G235" s="12"/>
      <c r="H235" s="12"/>
      <c r="I235" s="12"/>
      <c r="J235" s="12"/>
      <c r="K235" s="12"/>
      <c r="M235" s="12"/>
      <c r="N235" s="12"/>
    </row>
    <row r="236" spans="1:14">
      <c r="A236" s="12"/>
      <c r="B236" s="12"/>
      <c r="C236" s="12"/>
      <c r="D236" s="34"/>
      <c r="E236" s="12"/>
      <c r="F236" s="12"/>
      <c r="G236" s="12"/>
      <c r="H236" s="12"/>
      <c r="I236" s="12"/>
      <c r="J236" s="12"/>
      <c r="K236" s="12"/>
      <c r="M236" s="12"/>
      <c r="N236" s="12"/>
    </row>
    <row r="237" spans="1:14">
      <c r="A237" s="12"/>
      <c r="B237" s="12"/>
      <c r="C237" s="12"/>
      <c r="D237" s="34"/>
      <c r="E237" s="12"/>
      <c r="F237" s="12"/>
      <c r="G237" s="12"/>
      <c r="H237" s="12"/>
      <c r="I237" s="12"/>
      <c r="J237" s="12"/>
      <c r="K237" s="12"/>
      <c r="M237" s="12"/>
      <c r="N237" s="12"/>
    </row>
    <row r="238" spans="1:14">
      <c r="A238" s="12"/>
      <c r="B238" s="12"/>
      <c r="C238" s="12"/>
      <c r="D238" s="34"/>
      <c r="E238" s="12"/>
      <c r="F238" s="12"/>
      <c r="G238" s="12"/>
      <c r="H238" s="12"/>
      <c r="I238" s="12"/>
      <c r="J238" s="12"/>
      <c r="K238" s="12"/>
      <c r="M238" s="12"/>
      <c r="N238" s="12"/>
    </row>
    <row r="239" spans="1:14">
      <c r="A239" s="12"/>
      <c r="B239" s="12"/>
      <c r="C239" s="12"/>
      <c r="D239" s="34"/>
      <c r="E239" s="12"/>
      <c r="F239" s="12"/>
      <c r="G239" s="12"/>
      <c r="H239" s="12"/>
      <c r="I239" s="12"/>
      <c r="J239" s="12"/>
      <c r="K239" s="12"/>
      <c r="M239" s="12"/>
      <c r="N239" s="12"/>
    </row>
    <row r="240" spans="1:14">
      <c r="A240" s="12"/>
      <c r="B240" s="12"/>
      <c r="C240" s="12"/>
      <c r="D240" s="34"/>
      <c r="E240" s="12"/>
      <c r="F240" s="12"/>
      <c r="G240" s="12"/>
      <c r="H240" s="12"/>
      <c r="I240" s="12"/>
      <c r="J240" s="12"/>
      <c r="K240" s="12"/>
      <c r="M240" s="12"/>
      <c r="N240" s="12"/>
    </row>
    <row r="241" spans="10:16">
      <c r="J241" s="169"/>
      <c r="K241" s="169"/>
      <c r="L241" s="169"/>
      <c r="M241" s="169"/>
      <c r="N241" s="169"/>
      <c r="O241" s="169"/>
      <c r="P241" s="169"/>
    </row>
    <row r="242" spans="10:16">
      <c r="J242" s="169"/>
      <c r="K242" s="169"/>
      <c r="L242" s="169"/>
      <c r="M242" s="169"/>
      <c r="N242" s="169"/>
      <c r="O242" s="169"/>
      <c r="P242" s="169"/>
    </row>
    <row r="243" spans="10:16">
      <c r="J243" s="169"/>
      <c r="K243" s="169"/>
      <c r="L243" s="169"/>
      <c r="M243" s="169"/>
      <c r="N243" s="169"/>
      <c r="O243" s="169"/>
      <c r="P243" s="169"/>
    </row>
    <row r="244" spans="10:16">
      <c r="J244" s="169"/>
      <c r="K244" s="169"/>
      <c r="L244" s="169"/>
      <c r="M244" s="169"/>
      <c r="N244" s="169"/>
      <c r="O244" s="169"/>
      <c r="P244" s="169"/>
    </row>
    <row r="245" spans="10:16">
      <c r="J245" s="169"/>
      <c r="K245" s="169"/>
      <c r="L245" s="169"/>
      <c r="M245" s="169"/>
      <c r="N245" s="169"/>
      <c r="O245" s="169"/>
      <c r="P245" s="169"/>
    </row>
    <row r="246" spans="10:16">
      <c r="J246" s="169"/>
      <c r="K246" s="169"/>
      <c r="L246" s="169"/>
      <c r="M246" s="169"/>
      <c r="N246" s="169"/>
      <c r="O246" s="169"/>
      <c r="P246" s="169"/>
    </row>
    <row r="247" spans="10:16">
      <c r="J247" s="169"/>
      <c r="K247" s="169"/>
      <c r="L247" s="169"/>
      <c r="M247" s="169"/>
      <c r="N247" s="169"/>
      <c r="O247" s="169"/>
      <c r="P247" s="169"/>
    </row>
    <row r="248" spans="10:16">
      <c r="J248" s="169"/>
      <c r="K248" s="169"/>
      <c r="L248" s="169"/>
      <c r="M248" s="169"/>
      <c r="N248" s="169"/>
      <c r="O248" s="169"/>
      <c r="P248" s="169"/>
    </row>
    <row r="249" spans="10:16">
      <c r="J249" s="169"/>
      <c r="K249" s="169"/>
      <c r="L249" s="169"/>
      <c r="M249" s="169"/>
      <c r="N249" s="169"/>
      <c r="O249" s="169"/>
      <c r="P249" s="169"/>
    </row>
    <row r="250" spans="10:16">
      <c r="J250" s="169"/>
      <c r="K250" s="169"/>
      <c r="L250" s="169"/>
      <c r="M250" s="169"/>
      <c r="N250" s="169"/>
      <c r="O250" s="169"/>
      <c r="P250" s="169"/>
    </row>
    <row r="251" spans="10:16">
      <c r="J251" s="169"/>
      <c r="K251" s="169"/>
      <c r="L251" s="169"/>
      <c r="M251" s="169"/>
      <c r="N251" s="169"/>
      <c r="O251" s="169"/>
      <c r="P251" s="169"/>
    </row>
    <row r="252" spans="10:16">
      <c r="J252" s="169"/>
      <c r="K252" s="169"/>
      <c r="L252" s="169"/>
      <c r="M252" s="169"/>
      <c r="N252" s="169"/>
      <c r="O252" s="169"/>
      <c r="P252" s="169"/>
    </row>
    <row r="253" spans="10:16">
      <c r="J253" s="169"/>
      <c r="K253" s="169"/>
      <c r="L253" s="169"/>
      <c r="M253" s="169"/>
      <c r="N253" s="169"/>
      <c r="O253" s="169"/>
      <c r="P253" s="169"/>
    </row>
    <row r="254" spans="10:16">
      <c r="J254" s="169"/>
      <c r="K254" s="169"/>
      <c r="L254" s="169"/>
      <c r="M254" s="169"/>
      <c r="N254" s="169"/>
      <c r="O254" s="169"/>
      <c r="P254" s="169"/>
    </row>
    <row r="255" spans="10:16">
      <c r="J255" s="169"/>
      <c r="K255" s="169"/>
      <c r="L255" s="169"/>
      <c r="M255" s="169"/>
      <c r="N255" s="169"/>
      <c r="O255" s="169"/>
      <c r="P255" s="169"/>
    </row>
    <row r="256" spans="10:16">
      <c r="J256" s="169"/>
      <c r="K256" s="169"/>
      <c r="L256" s="169"/>
      <c r="M256" s="169"/>
      <c r="N256" s="169"/>
      <c r="O256" s="169"/>
      <c r="P256" s="169"/>
    </row>
    <row r="257" spans="10:16">
      <c r="J257" s="169"/>
      <c r="K257" s="169"/>
      <c r="L257" s="169"/>
      <c r="M257" s="169"/>
      <c r="N257" s="169"/>
      <c r="O257" s="169"/>
      <c r="P257" s="169"/>
    </row>
    <row r="258" spans="10:16">
      <c r="J258" s="169"/>
      <c r="K258" s="169"/>
      <c r="L258" s="169"/>
      <c r="M258" s="169"/>
      <c r="N258" s="169"/>
      <c r="O258" s="169"/>
      <c r="P258" s="169"/>
    </row>
    <row r="259" spans="10:16">
      <c r="J259" s="169"/>
      <c r="K259" s="169"/>
      <c r="L259" s="169"/>
      <c r="M259" s="169"/>
      <c r="N259" s="169"/>
      <c r="O259" s="169"/>
      <c r="P259" s="169"/>
    </row>
    <row r="260" spans="10:16">
      <c r="J260" s="169"/>
      <c r="K260" s="169"/>
      <c r="L260" s="169"/>
      <c r="M260" s="169"/>
      <c r="N260" s="169"/>
      <c r="O260" s="169"/>
      <c r="P260" s="169"/>
    </row>
  </sheetData>
  <mergeCells count="16">
    <mergeCell ref="BX135:BX136"/>
    <mergeCell ref="CA135:CC135"/>
    <mergeCell ref="BX142:BX171"/>
    <mergeCell ref="BZ142:BZ188"/>
    <mergeCell ref="CA142:CA188"/>
    <mergeCell ref="CB142:CB188"/>
    <mergeCell ref="BX172:BX174"/>
    <mergeCell ref="BX176:BX188"/>
    <mergeCell ref="BX120:BX121"/>
    <mergeCell ref="BZ120:BZ121"/>
    <mergeCell ref="CA120:CA121"/>
    <mergeCell ref="CB120:CB121"/>
    <mergeCell ref="BX131:BX134"/>
    <mergeCell ref="BZ131:BZ133"/>
    <mergeCell ref="CA131:CA133"/>
    <mergeCell ref="CB131:CB133"/>
  </mergeCells>
  <pageMargins left="0.7" right="0.7" top="0.75" bottom="0.75" header="0.3" footer="0.3"/>
  <ignoredErrors>
    <ignoredError sqref="E142:P142 R142:AF14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I&amp;O</vt:lpstr>
      <vt:lpstr>Diet Chart</vt:lpstr>
      <vt:lpstr>Adults</vt:lpstr>
      <vt:lpstr>Basic diet cal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Ranjith</dc:creator>
  <cp:lastModifiedBy>Ranjith</cp:lastModifiedBy>
  <dcterms:created xsi:type="dcterms:W3CDTF">2015-05-20T15:42:03Z</dcterms:created>
  <dcterms:modified xsi:type="dcterms:W3CDTF">2015-11-15T16:40:28Z</dcterms:modified>
</cp:coreProperties>
</file>