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86B6524-D6D0-4CBF-AB56-9FC0A019F0CA}" xr6:coauthVersionLast="47" xr6:coauthVersionMax="47" xr10:uidLastSave="{00000000-0000-0000-0000-000000000000}"/>
  <bookViews>
    <workbookView xWindow="0" yWindow="0" windowWidth="9180" windowHeight="7335" firstSheet="5" activeTab="5" xr2:uid="{00000000-000D-0000-FFFF-FFFF00000000}"/>
  </bookViews>
  <sheets>
    <sheet name="Dashboard" sheetId="19" r:id="rId1"/>
    <sheet name="SaleData" sheetId="14" r:id="rId2"/>
    <sheet name="Region" sheetId="15" r:id="rId3"/>
    <sheet name="Catagory" sheetId="16" r:id="rId4"/>
    <sheet name="Salesman" sheetId="17" r:id="rId5"/>
    <sheet name="Pivot_of_SaleData" sheetId="18" r:id="rId6"/>
  </sheets>
  <definedNames>
    <definedName name="NativeTimeline_OrderDate">#N/A</definedName>
    <definedName name="Slicer_Category">#N/A</definedName>
    <definedName name="Slicer_Manager">#N/A</definedName>
    <definedName name="Slicer_Region">#N/A</definedName>
    <definedName name="Slicer_Salesman">#N/A</definedName>
  </definedNames>
  <calcPr calcId="191028"/>
  <pivotCaches>
    <pivotCache cacheId="7776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8" l="1"/>
  <c r="K7" i="18"/>
  <c r="J8" i="18"/>
  <c r="K8" i="18"/>
  <c r="J9" i="18"/>
  <c r="K9" i="18"/>
  <c r="J10" i="18"/>
  <c r="K10" i="18"/>
  <c r="J11" i="18"/>
  <c r="K11" i="18"/>
  <c r="J12" i="18"/>
  <c r="K12" i="18"/>
  <c r="J13" i="18"/>
  <c r="K13" i="18"/>
  <c r="J14" i="18"/>
  <c r="K14" i="18"/>
  <c r="J15" i="18"/>
  <c r="K15" i="18"/>
  <c r="J16" i="18"/>
  <c r="K16" i="18"/>
  <c r="J17" i="18"/>
  <c r="K17" i="18"/>
  <c r="K25" i="18"/>
  <c r="I2" i="14" a="1"/>
  <c r="I2" i="14"/>
  <c r="I3" i="14" a="1"/>
  <c r="I3" i="14"/>
  <c r="I4" i="14" a="1"/>
  <c r="I4" i="14"/>
  <c r="I5" i="14" a="1"/>
  <c r="I5" i="14"/>
  <c r="I6" i="14" a="1"/>
  <c r="I6" i="14"/>
  <c r="I7" i="14" a="1"/>
  <c r="I7" i="14"/>
  <c r="I8" i="14" a="1"/>
  <c r="I8" i="14"/>
  <c r="I9" i="14" a="1"/>
  <c r="I9" i="14"/>
  <c r="I10" i="14" a="1"/>
  <c r="I10" i="14"/>
  <c r="I11" i="14" a="1"/>
  <c r="I11" i="14"/>
  <c r="I12" i="14" a="1"/>
  <c r="I12" i="14"/>
  <c r="I13" i="14" a="1"/>
  <c r="I13" i="14"/>
  <c r="I14" i="14" a="1"/>
  <c r="I14" i="14"/>
  <c r="I15" i="14" a="1"/>
  <c r="I15" i="14"/>
  <c r="I16" i="14" a="1"/>
  <c r="I16" i="14"/>
  <c r="I17" i="14" a="1"/>
  <c r="I17" i="14"/>
  <c r="I18" i="14" a="1"/>
  <c r="I18" i="14"/>
  <c r="I19" i="14" a="1"/>
  <c r="I19" i="14"/>
  <c r="I20" i="14" a="1"/>
  <c r="I20" i="14"/>
  <c r="I21" i="14" a="1"/>
  <c r="I21" i="14"/>
  <c r="I22" i="14" a="1"/>
  <c r="I22" i="14"/>
  <c r="I23" i="14" a="1"/>
  <c r="I23" i="14"/>
  <c r="I24" i="14" a="1"/>
  <c r="I24" i="14"/>
  <c r="I25" i="14" a="1"/>
  <c r="I25" i="14"/>
  <c r="I26" i="14" a="1"/>
  <c r="I26" i="14"/>
  <c r="I27" i="14" a="1"/>
  <c r="I27" i="14"/>
  <c r="I28" i="14" a="1"/>
  <c r="I28" i="14"/>
  <c r="I29" i="14" a="1"/>
  <c r="I29" i="14"/>
  <c r="I30" i="14" a="1"/>
  <c r="I30" i="14"/>
  <c r="I31" i="14" a="1"/>
  <c r="I31" i="14"/>
  <c r="I32" i="14" a="1"/>
  <c r="I32" i="14"/>
  <c r="I33" i="14" a="1"/>
  <c r="I33" i="14"/>
  <c r="I34" i="14" a="1"/>
  <c r="I34" i="14"/>
  <c r="I35" i="14" a="1"/>
  <c r="I35" i="14"/>
  <c r="I36" i="14" a="1"/>
  <c r="I36" i="14"/>
  <c r="I37" i="14" a="1"/>
  <c r="I37" i="14"/>
  <c r="I38" i="14" a="1"/>
  <c r="I38" i="14"/>
  <c r="I39" i="14" a="1"/>
  <c r="I39" i="14"/>
  <c r="I40" i="14" a="1"/>
  <c r="I40" i="14"/>
  <c r="I41" i="14" a="1"/>
  <c r="I41" i="14"/>
  <c r="I42" i="14" a="1"/>
  <c r="I42" i="14"/>
  <c r="I43" i="14" a="1"/>
  <c r="I43" i="14"/>
  <c r="I44" i="14" a="1"/>
  <c r="I44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K27" i="18" l="1"/>
  <c r="K26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<sst xmlns="http://schemas.openxmlformats.org/spreadsheetml/2006/main" count="451" uniqueCount="104">
  <si>
    <t>🏆 Sales Performance Dashboard</t>
  </si>
  <si>
    <t>An overview of sales performance across products, regions, and salesmen.</t>
  </si>
  <si>
    <t xml:space="preserve">➤ View sales performance across categories: Electronics, Entertainment, Furniture  </t>
  </si>
  <si>
    <t xml:space="preserve">➤ Filter insights dynamically with slicers for Salesman, Manager, Region, and Dates  </t>
  </si>
  <si>
    <t xml:space="preserve">➤ Automatically highlights top 3 performers based on total revenue  </t>
  </si>
  <si>
    <t xml:space="preserve">➤ Visualized with conditional formatting bars for quick comparison  </t>
  </si>
  <si>
    <t>Click this button to go to detailed chart</t>
  </si>
  <si>
    <t>Pivot_of_SaleData</t>
  </si>
  <si>
    <t>ID</t>
  </si>
  <si>
    <t>OrderDate</t>
  </si>
  <si>
    <t>Manager</t>
  </si>
  <si>
    <t>Product</t>
  </si>
  <si>
    <t>Units</t>
  </si>
  <si>
    <t>Unit_price</t>
  </si>
  <si>
    <t>Region</t>
  </si>
  <si>
    <t>Category</t>
  </si>
  <si>
    <t>Salesman</t>
  </si>
  <si>
    <t>UID-001</t>
  </si>
  <si>
    <t>Martha</t>
  </si>
  <si>
    <t>Television</t>
  </si>
  <si>
    <t>UID-002</t>
  </si>
  <si>
    <t>Hermann</t>
  </si>
  <si>
    <t>Home Theater</t>
  </si>
  <si>
    <t>UID-003</t>
  </si>
  <si>
    <t>UID-004</t>
  </si>
  <si>
    <t>Timothy</t>
  </si>
  <si>
    <t>Cell Phone</t>
  </si>
  <si>
    <t>UID-005</t>
  </si>
  <si>
    <t>UID-006</t>
  </si>
  <si>
    <t>UID-007</t>
  </si>
  <si>
    <t>UID-008</t>
  </si>
  <si>
    <t>UID-009</t>
  </si>
  <si>
    <t>Douglas</t>
  </si>
  <si>
    <t>UID-010</t>
  </si>
  <si>
    <t>UID-011</t>
  </si>
  <si>
    <t>UID-012</t>
  </si>
  <si>
    <t>UID-013</t>
  </si>
  <si>
    <t>UID-014</t>
  </si>
  <si>
    <t>UID-015</t>
  </si>
  <si>
    <t>Desk</t>
  </si>
  <si>
    <t>UID-016</t>
  </si>
  <si>
    <t>Video Games</t>
  </si>
  <si>
    <t>UID-017</t>
  </si>
  <si>
    <t>UID-018</t>
  </si>
  <si>
    <t>UID-019</t>
  </si>
  <si>
    <t>UID-020</t>
  </si>
  <si>
    <t>UID-021</t>
  </si>
  <si>
    <t>UID-022</t>
  </si>
  <si>
    <t>UID-023</t>
  </si>
  <si>
    <t>UID-024</t>
  </si>
  <si>
    <t>UID-025</t>
  </si>
  <si>
    <t>UID-026</t>
  </si>
  <si>
    <t>UID-027</t>
  </si>
  <si>
    <t>UID-028</t>
  </si>
  <si>
    <t>UID-029</t>
  </si>
  <si>
    <t>UID-030</t>
  </si>
  <si>
    <t>UID-031</t>
  </si>
  <si>
    <t>UID-032</t>
  </si>
  <si>
    <t>UID-033</t>
  </si>
  <si>
    <t>UID-034</t>
  </si>
  <si>
    <t>UID-035</t>
  </si>
  <si>
    <t>UID-036</t>
  </si>
  <si>
    <t>UID-037</t>
  </si>
  <si>
    <t>UID-038</t>
  </si>
  <si>
    <t>UID-039</t>
  </si>
  <si>
    <t>UID-040</t>
  </si>
  <si>
    <t>UID-041</t>
  </si>
  <si>
    <t>UID-042</t>
  </si>
  <si>
    <t>UID-043</t>
  </si>
  <si>
    <t xml:space="preserve"> Units Conditionally formatted to 10%</t>
  </si>
  <si>
    <t>Usage of  X_lookup on Region table</t>
  </si>
  <si>
    <t>Usage of V_lookup on Catagory table</t>
  </si>
  <si>
    <t>Usage of H_lookup on salesman table</t>
  </si>
  <si>
    <t>East</t>
  </si>
  <si>
    <t>Central</t>
  </si>
  <si>
    <t>West</t>
  </si>
  <si>
    <t>Electronics</t>
  </si>
  <si>
    <t>Furniture</t>
  </si>
  <si>
    <t>Entertainment</t>
  </si>
  <si>
    <t>Alexander</t>
  </si>
  <si>
    <t>Shelli</t>
  </si>
  <si>
    <t>Luis</t>
  </si>
  <si>
    <t>David</t>
  </si>
  <si>
    <t>Stephen</t>
  </si>
  <si>
    <t>Steven</t>
  </si>
  <si>
    <t>Michael</t>
  </si>
  <si>
    <t>Sigal</t>
  </si>
  <si>
    <t>Diana</t>
  </si>
  <si>
    <t>Karen</t>
  </si>
  <si>
    <t>John</t>
  </si>
  <si>
    <t>(All)</t>
  </si>
  <si>
    <t>Values</t>
  </si>
  <si>
    <t>Rank</t>
  </si>
  <si>
    <t>Total Sum of Units</t>
  </si>
  <si>
    <t>Total Sum of Unit_price</t>
  </si>
  <si>
    <t>Sum of Units</t>
  </si>
  <si>
    <t>Sum of Unit_price</t>
  </si>
  <si>
    <t>Grand Total</t>
  </si>
  <si>
    <t>Summary</t>
  </si>
  <si>
    <t>Top_Rank</t>
  </si>
  <si>
    <t>Top_Salesman</t>
  </si>
  <si>
    <t>1st 🥇</t>
  </si>
  <si>
    <t>2nd 🥈</t>
  </si>
  <si>
    <t>3rd 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</si>
</sst>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6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</font>
    <font>
      <u/>
      <sz val="11"/>
      <color theme="10"/>
      <name val="Calibri"/>
      <family val="2"/>
    </font>
    <font>
      <b/>
      <sz val="36"/>
      <name val="Calibri"/>
      <family val="2"/>
    </font>
    <font>
      <b/>
      <sz val="28"/>
      <name val="Calibri"/>
      <family val="2"/>
    </font>
    <font>
      <b/>
      <sz val="2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thin">
        <color theme="4"/>
      </top>
      <bottom/>
      <diagonal/>
    </border>
    <border>
      <left/>
      <right/>
      <top style="medium">
        <color rgb="FFDDDDDD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rgb="FFDDDDDD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43" fontId="0" fillId="0" borderId="0" xfId="0" applyNumberFormat="1"/>
    <xf numFmtId="0" fontId="7" fillId="0" borderId="0" xfId="0" applyFont="1"/>
    <xf numFmtId="0" fontId="8" fillId="3" borderId="2" xfId="0" applyFont="1" applyFill="1" applyBorder="1"/>
    <xf numFmtId="0" fontId="8" fillId="3" borderId="3" xfId="0" applyFont="1" applyFill="1" applyBorder="1"/>
    <xf numFmtId="43" fontId="9" fillId="3" borderId="3" xfId="1" applyNumberFormat="1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vertical="center"/>
    </xf>
    <xf numFmtId="0" fontId="5" fillId="0" borderId="3" xfId="0" applyFont="1" applyBorder="1"/>
    <xf numFmtId="0" fontId="4" fillId="0" borderId="3" xfId="0" applyFont="1" applyBorder="1" applyAlignment="1">
      <alignment horizontal="left" vertical="center"/>
    </xf>
    <xf numFmtId="43" fontId="4" fillId="0" borderId="3" xfId="1" applyNumberFormat="1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5" fillId="0" borderId="3" xfId="0" applyFont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0" borderId="5" xfId="0" applyFont="1" applyBorder="1"/>
    <xf numFmtId="0" fontId="4" fillId="0" borderId="6" xfId="0" applyFont="1" applyBorder="1" applyAlignment="1">
      <alignment horizontal="left" vertical="center"/>
    </xf>
    <xf numFmtId="0" fontId="5" fillId="2" borderId="5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/>
    <xf numFmtId="0" fontId="4" fillId="0" borderId="9" xfId="0" applyFont="1" applyBorder="1" applyAlignment="1">
      <alignment horizontal="left" vertical="center"/>
    </xf>
    <xf numFmtId="43" fontId="4" fillId="0" borderId="9" xfId="1" applyNumberFormat="1" applyFont="1" applyBorder="1" applyAlignment="1">
      <alignment horizontal="left" vertical="center"/>
    </xf>
    <xf numFmtId="0" fontId="4" fillId="0" borderId="9" xfId="0" applyNumberFormat="1" applyFont="1" applyBorder="1"/>
    <xf numFmtId="43" fontId="4" fillId="0" borderId="6" xfId="1" applyNumberFormat="1" applyFont="1" applyBorder="1" applyAlignment="1">
      <alignment vertical="center"/>
    </xf>
    <xf numFmtId="0" fontId="4" fillId="0" borderId="3" xfId="0" applyNumberFormat="1" applyFont="1" applyBorder="1"/>
    <xf numFmtId="0" fontId="5" fillId="0" borderId="9" xfId="0" applyFont="1" applyBorder="1" applyAlignment="1">
      <alignment vertical="top" wrapText="1"/>
    </xf>
    <xf numFmtId="43" fontId="4" fillId="0" borderId="10" xfId="1" applyNumberFormat="1" applyFont="1" applyBorder="1" applyAlignment="1">
      <alignment vertical="center"/>
    </xf>
    <xf numFmtId="0" fontId="8" fillId="3" borderId="11" xfId="0" applyFont="1" applyFill="1" applyBorder="1"/>
    <xf numFmtId="0" fontId="8" fillId="3" borderId="0" xfId="0" applyFont="1" applyFill="1"/>
    <xf numFmtId="0" fontId="4" fillId="0" borderId="2" xfId="0" applyFont="1" applyBorder="1"/>
    <xf numFmtId="0" fontId="8" fillId="3" borderId="12" xfId="0" applyFont="1" applyFill="1" applyBorder="1"/>
    <xf numFmtId="0" fontId="10" fillId="0" borderId="0" xfId="0" applyFont="1"/>
    <xf numFmtId="0" fontId="11" fillId="0" borderId="0" xfId="0" applyFont="1"/>
    <xf numFmtId="0" fontId="7" fillId="0" borderId="0" xfId="0" applyFont="1" applyFill="1"/>
    <xf numFmtId="0" fontId="0" fillId="0" borderId="0" xfId="0" pivotButton="1"/>
    <xf numFmtId="0" fontId="7" fillId="4" borderId="0" xfId="0" applyFont="1" applyFill="1"/>
    <xf numFmtId="0" fontId="7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7" fillId="8" borderId="0" xfId="0" applyFont="1" applyFill="1"/>
    <xf numFmtId="0" fontId="15" fillId="0" borderId="0" xfId="0" applyFont="1"/>
    <xf numFmtId="0" fontId="12" fillId="0" borderId="0" xfId="5"/>
    <xf numFmtId="0" fontId="13" fillId="5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</cellXfs>
  <cellStyles count="6">
    <cellStyle name="Comma" xfId="1" builtinId="3"/>
    <cellStyle name="Ctx_Hyperlink" xfId="2" xr:uid="{00000000-0005-0000-0000-000001000000}"/>
    <cellStyle name="Hyperlink" xfId="5" builtinId="8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center" textRotation="0" wrapText="0" indent="0" justifyLastLine="0" shrinkToFit="0" readingOrder="0"/>
      <border diagonalUp="0" diagonalDown="0">
        <left style="medium">
          <color rgb="FFDDDDDD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/d/yy;@"/>
      <alignment horizontal="general" vertical="center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outline="0">
        <right style="thin">
          <color theme="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23</xdr:row>
      <xdr:rowOff>66675</xdr:rowOff>
    </xdr:from>
    <xdr:to>
      <xdr:col>11</xdr:col>
      <xdr:colOff>114300</xdr:colOff>
      <xdr:row>26</xdr:row>
      <xdr:rowOff>85725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1B907EB6-42D4-5EE7-1553-ECE019704F68}"/>
            </a:ext>
            <a:ext uri="{147F2762-F138-4A5C-976F-8EAC2B608ADB}">
              <a16:predDERef xmlns:a16="http://schemas.microsoft.com/office/drawing/2014/main" pred="{B1595548-4906-4A10-9453-6D4AAE682285}"/>
            </a:ext>
          </a:extLst>
        </xdr:cNvPr>
        <xdr:cNvSpPr/>
      </xdr:nvSpPr>
      <xdr:spPr>
        <a:xfrm>
          <a:off x="6896100" y="5114925"/>
          <a:ext cx="1352550" cy="733425"/>
        </a:xfrm>
        <a:prstGeom prst="rightArrow">
          <a:avLst/>
        </a:prstGeom>
        <a:noFill/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12</xdr:row>
      <xdr:rowOff>38100</xdr:rowOff>
    </xdr:from>
    <xdr:to>
      <xdr:col>3</xdr:col>
      <xdr:colOff>276225</xdr:colOff>
      <xdr:row>17</xdr:row>
      <xdr:rowOff>38100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D551D0CF-81C3-4D4C-BA68-5F578F5D70C4}"/>
            </a:ext>
          </a:extLst>
        </xdr:cNvPr>
        <xdr:cNvSpPr/>
      </xdr:nvSpPr>
      <xdr:spPr>
        <a:xfrm>
          <a:off x="2581275" y="800100"/>
          <a:ext cx="952500" cy="952500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161925</xdr:colOff>
      <xdr:row>11</xdr:row>
      <xdr:rowOff>180975</xdr:rowOff>
    </xdr:from>
    <xdr:to>
      <xdr:col>13</xdr:col>
      <xdr:colOff>504825</xdr:colOff>
      <xdr:row>16</xdr:row>
      <xdr:rowOff>180975</xdr:rowOff>
    </xdr:to>
    <xdr:sp macro="" textlink="">
      <xdr:nvSpPr>
        <xdr:cNvPr id="4" name="5-Point Star 3">
          <a:extLst>
            <a:ext uri="{FF2B5EF4-FFF2-40B4-BE49-F238E27FC236}">
              <a16:creationId xmlns:a16="http://schemas.microsoft.com/office/drawing/2014/main" id="{423F7223-565A-6123-0C5F-224F0CC44FD6}"/>
            </a:ext>
            <a:ext uri="{147F2762-F138-4A5C-976F-8EAC2B608ADB}">
              <a16:predDERef xmlns:a16="http://schemas.microsoft.com/office/drawing/2014/main" pred="{D551D0CF-81C3-4D4C-BA68-5F578F5D70C4}"/>
            </a:ext>
          </a:extLst>
        </xdr:cNvPr>
        <xdr:cNvSpPr/>
      </xdr:nvSpPr>
      <xdr:spPr>
        <a:xfrm>
          <a:off x="8905875" y="752475"/>
          <a:ext cx="952500" cy="952500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542925</xdr:colOff>
      <xdr:row>0</xdr:row>
      <xdr:rowOff>581025</xdr:rowOff>
    </xdr:from>
    <xdr:to>
      <xdr:col>0</xdr:col>
      <xdr:colOff>1019175</xdr:colOff>
      <xdr:row>5</xdr:row>
      <xdr:rowOff>180975</xdr:rowOff>
    </xdr:to>
    <xdr:sp macro="" textlink="">
      <xdr:nvSpPr>
        <xdr:cNvPr id="5" name="Flowchart: Sort 4">
          <a:extLst>
            <a:ext uri="{FF2B5EF4-FFF2-40B4-BE49-F238E27FC236}">
              <a16:creationId xmlns:a16="http://schemas.microsoft.com/office/drawing/2014/main" id="{E1E36C58-BB58-5E62-9A52-2C46A7774747}"/>
            </a:ext>
            <a:ext uri="{147F2762-F138-4A5C-976F-8EAC2B608ADB}">
              <a16:predDERef xmlns:a16="http://schemas.microsoft.com/office/drawing/2014/main" pred="{423F7223-565A-6123-0C5F-224F0CC44FD6}"/>
            </a:ext>
          </a:extLst>
        </xdr:cNvPr>
        <xdr:cNvSpPr/>
      </xdr:nvSpPr>
      <xdr:spPr>
        <a:xfrm>
          <a:off x="542925" y="581025"/>
          <a:ext cx="476250" cy="952500"/>
        </a:xfrm>
        <a:prstGeom prst="flowChartSor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1219200</xdr:colOff>
      <xdr:row>0</xdr:row>
      <xdr:rowOff>571500</xdr:rowOff>
    </xdr:from>
    <xdr:to>
      <xdr:col>0</xdr:col>
      <xdr:colOff>1695450</xdr:colOff>
      <xdr:row>5</xdr:row>
      <xdr:rowOff>171450</xdr:rowOff>
    </xdr:to>
    <xdr:sp macro="" textlink="">
      <xdr:nvSpPr>
        <xdr:cNvPr id="6" name="Flowchart: Sort 5">
          <a:extLst>
            <a:ext uri="{FF2B5EF4-FFF2-40B4-BE49-F238E27FC236}">
              <a16:creationId xmlns:a16="http://schemas.microsoft.com/office/drawing/2014/main" id="{6F22486B-BD4C-4B1D-9F7C-9D429690A5BA}"/>
            </a:ext>
            <a:ext uri="{147F2762-F138-4A5C-976F-8EAC2B608ADB}">
              <a16:predDERef xmlns:a16="http://schemas.microsoft.com/office/drawing/2014/main" pred="{E1E36C58-BB58-5E62-9A52-2C46A7774747}"/>
            </a:ext>
          </a:extLst>
        </xdr:cNvPr>
        <xdr:cNvSpPr/>
      </xdr:nvSpPr>
      <xdr:spPr>
        <a:xfrm>
          <a:off x="1219200" y="571500"/>
          <a:ext cx="476250" cy="952500"/>
        </a:xfrm>
        <a:prstGeom prst="flowChartSor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133350</xdr:colOff>
      <xdr:row>1</xdr:row>
      <xdr:rowOff>38100</xdr:rowOff>
    </xdr:from>
    <xdr:to>
      <xdr:col>4</xdr:col>
      <xdr:colOff>0</xdr:colOff>
      <xdr:row>6</xdr:row>
      <xdr:rowOff>38100</xdr:rowOff>
    </xdr:to>
    <xdr:sp macro="" textlink="">
      <xdr:nvSpPr>
        <xdr:cNvPr id="7" name="Flowchart: Sort 6">
          <a:extLst>
            <a:ext uri="{FF2B5EF4-FFF2-40B4-BE49-F238E27FC236}">
              <a16:creationId xmlns:a16="http://schemas.microsoft.com/office/drawing/2014/main" id="{6D090E3D-DB09-47B8-B9D0-149830587324}"/>
            </a:ext>
            <a:ext uri="{147F2762-F138-4A5C-976F-8EAC2B608ADB}">
              <a16:predDERef xmlns:a16="http://schemas.microsoft.com/office/drawing/2014/main" pred="{6F22486B-BD4C-4B1D-9F7C-9D429690A5BA}"/>
            </a:ext>
          </a:extLst>
        </xdr:cNvPr>
        <xdr:cNvSpPr/>
      </xdr:nvSpPr>
      <xdr:spPr>
        <a:xfrm>
          <a:off x="3390900" y="628650"/>
          <a:ext cx="476250" cy="952500"/>
        </a:xfrm>
        <a:prstGeom prst="flowChartSor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466725</xdr:colOff>
      <xdr:row>1</xdr:row>
      <xdr:rowOff>9525</xdr:rowOff>
    </xdr:from>
    <xdr:to>
      <xdr:col>11</xdr:col>
      <xdr:colOff>333375</xdr:colOff>
      <xdr:row>6</xdr:row>
      <xdr:rowOff>9525</xdr:rowOff>
    </xdr:to>
    <xdr:sp macro="" textlink="">
      <xdr:nvSpPr>
        <xdr:cNvPr id="8" name="Flowchart: Sort 7">
          <a:extLst>
            <a:ext uri="{FF2B5EF4-FFF2-40B4-BE49-F238E27FC236}">
              <a16:creationId xmlns:a16="http://schemas.microsoft.com/office/drawing/2014/main" id="{AFDBBD97-9194-434D-BFE6-81CE41AEC39F}"/>
            </a:ext>
            <a:ext uri="{147F2762-F138-4A5C-976F-8EAC2B608ADB}">
              <a16:predDERef xmlns:a16="http://schemas.microsoft.com/office/drawing/2014/main" pred="{6D090E3D-DB09-47B8-B9D0-149830587324}"/>
            </a:ext>
          </a:extLst>
        </xdr:cNvPr>
        <xdr:cNvSpPr/>
      </xdr:nvSpPr>
      <xdr:spPr>
        <a:xfrm>
          <a:off x="7991475" y="600075"/>
          <a:ext cx="476250" cy="952500"/>
        </a:xfrm>
        <a:prstGeom prst="flowChartSor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266700</xdr:colOff>
      <xdr:row>1</xdr:row>
      <xdr:rowOff>0</xdr:rowOff>
    </xdr:from>
    <xdr:to>
      <xdr:col>15</xdr:col>
      <xdr:colOff>133350</xdr:colOff>
      <xdr:row>6</xdr:row>
      <xdr:rowOff>0</xdr:rowOff>
    </xdr:to>
    <xdr:sp macro="" textlink="">
      <xdr:nvSpPr>
        <xdr:cNvPr id="14" name="Flowchart: Sort 13">
          <a:extLst>
            <a:ext uri="{FF2B5EF4-FFF2-40B4-BE49-F238E27FC236}">
              <a16:creationId xmlns:a16="http://schemas.microsoft.com/office/drawing/2014/main" id="{B1595548-4906-4A10-9453-6D4AAE682285}"/>
            </a:ext>
            <a:ext uri="{147F2762-F138-4A5C-976F-8EAC2B608ADB}">
              <a16:predDERef xmlns:a16="http://schemas.microsoft.com/office/drawing/2014/main" pred="{C179B616-5938-4FF0-939E-6A458B82BB52}"/>
            </a:ext>
          </a:extLst>
        </xdr:cNvPr>
        <xdr:cNvSpPr/>
      </xdr:nvSpPr>
      <xdr:spPr>
        <a:xfrm>
          <a:off x="10229850" y="590550"/>
          <a:ext cx="476250" cy="952500"/>
        </a:xfrm>
        <a:prstGeom prst="flowChartSor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15</xdr:col>
      <xdr:colOff>438150</xdr:colOff>
      <xdr:row>1</xdr:row>
      <xdr:rowOff>28575</xdr:rowOff>
    </xdr:from>
    <xdr:to>
      <xdr:col>16</xdr:col>
      <xdr:colOff>304800</xdr:colOff>
      <xdr:row>6</xdr:row>
      <xdr:rowOff>28575</xdr:rowOff>
    </xdr:to>
    <xdr:sp macro="" textlink="">
      <xdr:nvSpPr>
        <xdr:cNvPr id="15" name="Flowchart: Sort 14">
          <a:extLst>
            <a:ext uri="{FF2B5EF4-FFF2-40B4-BE49-F238E27FC236}">
              <a16:creationId xmlns:a16="http://schemas.microsoft.com/office/drawing/2014/main" id="{F363A26F-1E18-494B-88A7-5AC0DA3093B1}"/>
            </a:ext>
            <a:ext uri="{147F2762-F138-4A5C-976F-8EAC2B608ADB}">
              <a16:predDERef xmlns:a16="http://schemas.microsoft.com/office/drawing/2014/main" pred="{B1595548-4906-4A10-9453-6D4AAE682285}"/>
            </a:ext>
          </a:extLst>
        </xdr:cNvPr>
        <xdr:cNvSpPr/>
      </xdr:nvSpPr>
      <xdr:spPr>
        <a:xfrm>
          <a:off x="11010900" y="619125"/>
          <a:ext cx="476250" cy="952500"/>
        </a:xfrm>
        <a:prstGeom prst="flowChartSor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990600</xdr:colOff>
      <xdr:row>20</xdr:row>
      <xdr:rowOff>47625</xdr:rowOff>
    </xdr:from>
    <xdr:to>
      <xdr:col>4</xdr:col>
      <xdr:colOff>771525</xdr:colOff>
      <xdr:row>34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anager">
              <a:extLst>
                <a:ext uri="{FF2B5EF4-FFF2-40B4-BE49-F238E27FC236}">
                  <a16:creationId xmlns:a16="http://schemas.microsoft.com/office/drawing/2014/main" id="{1A96D6E4-BE61-B543-D524-EBD4A9CD9D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nag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7275" y="41433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4</xdr:col>
      <xdr:colOff>685800</xdr:colOff>
      <xdr:row>20</xdr:row>
      <xdr:rowOff>47625</xdr:rowOff>
    </xdr:from>
    <xdr:to>
      <xdr:col>6</xdr:col>
      <xdr:colOff>571500</xdr:colOff>
      <xdr:row>34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egion">
              <a:extLst>
                <a:ext uri="{FF2B5EF4-FFF2-40B4-BE49-F238E27FC236}">
                  <a16:creationId xmlns:a16="http://schemas.microsoft.com/office/drawing/2014/main" id="{519496BC-6C2F-AC40-114E-6336018C669B}"/>
                </a:ext>
                <a:ext uri="{147F2762-F138-4A5C-976F-8EAC2B608ADB}">
                  <a16:predDERef xmlns:a16="http://schemas.microsoft.com/office/drawing/2014/main" pred="{1A96D6E4-BE61-B543-D524-EBD4A9CD9D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9625" y="41529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6</xdr:col>
      <xdr:colOff>485775</xdr:colOff>
      <xdr:row>20</xdr:row>
      <xdr:rowOff>57150</xdr:rowOff>
    </xdr:from>
    <xdr:to>
      <xdr:col>8</xdr:col>
      <xdr:colOff>38100</xdr:colOff>
      <xdr:row>34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y">
              <a:extLst>
                <a:ext uri="{FF2B5EF4-FFF2-40B4-BE49-F238E27FC236}">
                  <a16:creationId xmlns:a16="http://schemas.microsoft.com/office/drawing/2014/main" id="{7A143C7C-4608-1B63-663A-CC66F25654FE}"/>
                </a:ext>
                <a:ext uri="{147F2762-F138-4A5C-976F-8EAC2B608ADB}">
                  <a16:predDERef xmlns:a16="http://schemas.microsoft.com/office/drawing/2014/main" pred="{519496BC-6C2F-AC40-114E-6336018C66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81750" y="41529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1</xdr:col>
      <xdr:colOff>19050</xdr:colOff>
      <xdr:row>20</xdr:row>
      <xdr:rowOff>47625</xdr:rowOff>
    </xdr:from>
    <xdr:to>
      <xdr:col>2</xdr:col>
      <xdr:colOff>1028700</xdr:colOff>
      <xdr:row>34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alesman">
              <a:extLst>
                <a:ext uri="{FF2B5EF4-FFF2-40B4-BE49-F238E27FC236}">
                  <a16:creationId xmlns:a16="http://schemas.microsoft.com/office/drawing/2014/main" id="{048D549C-BCEE-4296-46CF-2319B2255FB9}"/>
                </a:ext>
                <a:ext uri="{147F2762-F138-4A5C-976F-8EAC2B608ADB}">
                  <a16:predDERef xmlns:a16="http://schemas.microsoft.com/office/drawing/2014/main" pred="{7A143C7C-4608-1B63-663A-CC66F25654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ma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7025" y="41529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4</xdr:col>
      <xdr:colOff>828675</xdr:colOff>
      <xdr:row>25</xdr:row>
      <xdr:rowOff>161925</xdr:rowOff>
    </xdr:from>
    <xdr:to>
      <xdr:col>7</xdr:col>
      <xdr:colOff>1095375</xdr:colOff>
      <xdr:row>33</xdr:row>
      <xdr:rowOff>9525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6" name="OrderDate">
              <a:extLst>
                <a:ext uri="{FF2B5EF4-FFF2-40B4-BE49-F238E27FC236}">
                  <a16:creationId xmlns:a16="http://schemas.microsoft.com/office/drawing/2014/main" id="{F103A851-96CC-6D22-F9E9-553C3A621A5A}"/>
                </a:ext>
                <a:ext uri="{147F2762-F138-4A5C-976F-8EAC2B608ADB}">
                  <a16:predDERef xmlns:a16="http://schemas.microsoft.com/office/drawing/2014/main" pred="{048D549C-BCEE-4296-46CF-2319B2255F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14850" y="507682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58.891454050929" createdVersion="8" refreshedVersion="8" minRefreshableVersion="3" recordCount="43" xr:uid="{A39042FA-D4EE-4D0D-8004-C4E990708009}">
  <cacheSource type="worksheet">
    <worksheetSource name="SaleData"/>
  </cacheSource>
  <cacheFields count="9">
    <cacheField name="ID" numFmtId="0">
      <sharedItems/>
    </cacheField>
    <cacheField name="OrderDate" numFmtId="164">
      <sharedItems containsSemiMixedTypes="0" containsNonDate="0" containsDate="1" containsString="0" minDate="2018-01-06T00:00:00" maxDate="2019-12-22T00:00:00" count="43">
        <d v="2018-01-06T00:00:00"/>
        <d v="2018-01-23T00:00:00"/>
        <d v="2018-02-09T00:00:00"/>
        <d v="2018-02-26T00:00:00"/>
        <d v="2018-03-15T00:00:00"/>
        <d v="2018-04-01T00:00:00"/>
        <d v="2018-04-18T00:00:00"/>
        <d v="2018-05-05T00:00:00"/>
        <d v="2018-05-22T00:00:00"/>
        <d v="2018-06-08T00:00:00"/>
        <d v="2018-06-25T00:00:00"/>
        <d v="2018-07-12T00:00:00"/>
        <d v="2018-07-29T00:00:00"/>
        <d v="2018-08-15T00:00:00"/>
        <d v="2018-09-01T00:00:00"/>
        <d v="2018-09-18T00:00:00"/>
        <d v="2018-10-05T00:00:00"/>
        <d v="2018-10-22T00:00:00"/>
        <d v="2018-11-08T00:00:00"/>
        <d v="2018-11-25T00:00:00"/>
        <d v="2018-12-12T00:00:00"/>
        <d v="2018-12-29T00:00:00"/>
        <d v="2019-01-15T00:00:00"/>
        <d v="2019-02-01T00:00:00"/>
        <d v="2019-02-18T00:00:00"/>
        <d v="2019-03-07T00:00:00"/>
        <d v="2019-03-24T00:00:00"/>
        <d v="2019-04-10T00:00:00"/>
        <d v="2019-04-27T00:00:00"/>
        <d v="2019-05-14T00:00:00"/>
        <d v="2019-05-31T00:00:00"/>
        <d v="2019-06-17T00:00:00"/>
        <d v="2019-07-04T00:00:00"/>
        <d v="2019-07-21T00:00:00"/>
        <d v="2019-08-07T00:00:00"/>
        <d v="2019-08-24T00:00:00"/>
        <d v="2019-09-10T00:00:00"/>
        <d v="2019-09-27T00:00:00"/>
        <d v="2019-10-14T00:00:00"/>
        <d v="2019-10-31T00:00:00"/>
        <d v="2019-11-17T00:00:00"/>
        <d v="2019-12-04T00:00:00"/>
        <d v="2019-12-21T00:00:00"/>
      </sharedItems>
    </cacheField>
    <cacheField name="Manager" numFmtId="0">
      <sharedItems count="4">
        <s v="Martha"/>
        <s v="Hermann"/>
        <s v="Timothy"/>
        <s v="Douglas"/>
      </sharedItems>
    </cacheField>
    <cacheField name="Product" numFmtId="0">
      <sharedItems count="5">
        <s v="Television"/>
        <s v="Home Theater"/>
        <s v="Cell Phone"/>
        <s v="Desk"/>
        <s v="Video Games"/>
      </sharedItems>
    </cacheField>
    <cacheField name="Units" numFmtId="43">
      <sharedItems containsSemiMixedTypes="0" containsString="0" containsNumber="1" containsInteger="1" minValue="2" maxValue="96"/>
    </cacheField>
    <cacheField name="Unit_price" numFmtId="43">
      <sharedItems containsSemiMixedTypes="0" containsString="0" containsNumber="1" minValue="58.5" maxValue="1198"/>
    </cacheField>
    <cacheField name="Region" numFmtId="0">
      <sharedItems count="3">
        <s v="East"/>
        <s v="Central"/>
        <s v="West"/>
      </sharedItems>
    </cacheField>
    <cacheField name="Category" numFmtId="0">
      <sharedItems count="3">
        <s v="Electronics"/>
        <s v="Furniture"/>
        <s v="Entertainment"/>
      </sharedItems>
    </cacheField>
    <cacheField name="Salesman" numFmtId="0">
      <sharedItems count="11">
        <s v="Alexander"/>
        <s v="Shelli"/>
        <s v="Luis"/>
        <s v="David"/>
        <s v="Stephen"/>
        <s v="Steven"/>
        <s v="Michael"/>
        <s v="Sigal"/>
        <s v="Diana"/>
        <s v="Karen"/>
        <s v="John"/>
      </sharedItems>
    </cacheField>
  </cacheFields>
  <extLst>
    <ext xmlns:x14="http://schemas.microsoft.com/office/spreadsheetml/2009/9/main" uri="{725AE2AE-9491-48be-B2B4-4EB974FC3084}">
      <x14:pivotCacheDefinition pivotCacheId="9715616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s v="UID-001"/>
    <x v="0"/>
    <x v="0"/>
    <x v="0"/>
    <n v="95"/>
    <n v="1198"/>
    <x v="0"/>
    <x v="0"/>
    <x v="0"/>
  </r>
  <r>
    <s v="UID-002"/>
    <x v="1"/>
    <x v="1"/>
    <x v="1"/>
    <n v="50"/>
    <n v="500"/>
    <x v="1"/>
    <x v="0"/>
    <x v="1"/>
  </r>
  <r>
    <s v="UID-003"/>
    <x v="2"/>
    <x v="1"/>
    <x v="0"/>
    <n v="36"/>
    <n v="1198"/>
    <x v="1"/>
    <x v="0"/>
    <x v="2"/>
  </r>
  <r>
    <s v="UID-004"/>
    <x v="3"/>
    <x v="2"/>
    <x v="2"/>
    <n v="27"/>
    <n v="225"/>
    <x v="1"/>
    <x v="0"/>
    <x v="3"/>
  </r>
  <r>
    <s v="UID-005"/>
    <x v="4"/>
    <x v="2"/>
    <x v="0"/>
    <n v="56"/>
    <n v="1198"/>
    <x v="2"/>
    <x v="0"/>
    <x v="4"/>
  </r>
  <r>
    <s v="UID-006"/>
    <x v="5"/>
    <x v="0"/>
    <x v="1"/>
    <n v="60"/>
    <n v="500"/>
    <x v="0"/>
    <x v="0"/>
    <x v="0"/>
  </r>
  <r>
    <s v="UID-007"/>
    <x v="6"/>
    <x v="0"/>
    <x v="0"/>
    <n v="75"/>
    <n v="1198"/>
    <x v="1"/>
    <x v="0"/>
    <x v="5"/>
  </r>
  <r>
    <s v="UID-008"/>
    <x v="7"/>
    <x v="1"/>
    <x v="0"/>
    <n v="90"/>
    <n v="1198"/>
    <x v="1"/>
    <x v="0"/>
    <x v="2"/>
  </r>
  <r>
    <s v="UID-009"/>
    <x v="8"/>
    <x v="3"/>
    <x v="0"/>
    <n v="32"/>
    <n v="1198"/>
    <x v="2"/>
    <x v="0"/>
    <x v="6"/>
  </r>
  <r>
    <s v="UID-010"/>
    <x v="9"/>
    <x v="0"/>
    <x v="1"/>
    <n v="60"/>
    <n v="500"/>
    <x v="0"/>
    <x v="0"/>
    <x v="0"/>
  </r>
  <r>
    <s v="UID-011"/>
    <x v="10"/>
    <x v="1"/>
    <x v="0"/>
    <n v="90"/>
    <n v="1198"/>
    <x v="1"/>
    <x v="0"/>
    <x v="7"/>
  </r>
  <r>
    <s v="UID-012"/>
    <x v="11"/>
    <x v="0"/>
    <x v="1"/>
    <n v="29"/>
    <n v="500"/>
    <x v="0"/>
    <x v="0"/>
    <x v="8"/>
  </r>
  <r>
    <s v="UID-013"/>
    <x v="12"/>
    <x v="3"/>
    <x v="1"/>
    <n v="81"/>
    <n v="500"/>
    <x v="0"/>
    <x v="0"/>
    <x v="9"/>
  </r>
  <r>
    <s v="UID-014"/>
    <x v="13"/>
    <x v="0"/>
    <x v="0"/>
    <n v="35"/>
    <n v="1198"/>
    <x v="0"/>
    <x v="0"/>
    <x v="0"/>
  </r>
  <r>
    <s v="UID-015"/>
    <x v="14"/>
    <x v="3"/>
    <x v="3"/>
    <n v="2"/>
    <n v="125"/>
    <x v="1"/>
    <x v="1"/>
    <x v="10"/>
  </r>
  <r>
    <s v="UID-016"/>
    <x v="15"/>
    <x v="0"/>
    <x v="4"/>
    <n v="16"/>
    <n v="58.5"/>
    <x v="0"/>
    <x v="2"/>
    <x v="0"/>
  </r>
  <r>
    <s v="UID-017"/>
    <x v="16"/>
    <x v="1"/>
    <x v="1"/>
    <n v="28"/>
    <n v="500"/>
    <x v="1"/>
    <x v="0"/>
    <x v="7"/>
  </r>
  <r>
    <s v="UID-018"/>
    <x v="17"/>
    <x v="0"/>
    <x v="2"/>
    <n v="64"/>
    <n v="225"/>
    <x v="0"/>
    <x v="0"/>
    <x v="0"/>
  </r>
  <r>
    <s v="UID-019"/>
    <x v="18"/>
    <x v="3"/>
    <x v="2"/>
    <n v="15"/>
    <n v="225"/>
    <x v="0"/>
    <x v="0"/>
    <x v="9"/>
  </r>
  <r>
    <s v="UID-020"/>
    <x v="19"/>
    <x v="1"/>
    <x v="4"/>
    <n v="96"/>
    <n v="58.5"/>
    <x v="1"/>
    <x v="2"/>
    <x v="1"/>
  </r>
  <r>
    <s v="UID-021"/>
    <x v="20"/>
    <x v="3"/>
    <x v="0"/>
    <n v="67"/>
    <n v="1198"/>
    <x v="1"/>
    <x v="0"/>
    <x v="10"/>
  </r>
  <r>
    <s v="UID-022"/>
    <x v="21"/>
    <x v="3"/>
    <x v="4"/>
    <n v="74"/>
    <n v="58.5"/>
    <x v="0"/>
    <x v="2"/>
    <x v="9"/>
  </r>
  <r>
    <s v="UID-023"/>
    <x v="22"/>
    <x v="2"/>
    <x v="1"/>
    <n v="46"/>
    <n v="500"/>
    <x v="1"/>
    <x v="0"/>
    <x v="3"/>
  </r>
  <r>
    <s v="UID-024"/>
    <x v="23"/>
    <x v="3"/>
    <x v="1"/>
    <n v="87"/>
    <n v="500"/>
    <x v="1"/>
    <x v="0"/>
    <x v="10"/>
  </r>
  <r>
    <s v="UID-025"/>
    <x v="24"/>
    <x v="0"/>
    <x v="1"/>
    <n v="4"/>
    <n v="500"/>
    <x v="0"/>
    <x v="0"/>
    <x v="0"/>
  </r>
  <r>
    <s v="UID-026"/>
    <x v="25"/>
    <x v="2"/>
    <x v="1"/>
    <n v="7"/>
    <n v="500"/>
    <x v="2"/>
    <x v="0"/>
    <x v="4"/>
  </r>
  <r>
    <s v="UID-027"/>
    <x v="26"/>
    <x v="1"/>
    <x v="4"/>
    <n v="50"/>
    <n v="58.5"/>
    <x v="1"/>
    <x v="2"/>
    <x v="2"/>
  </r>
  <r>
    <s v="UID-028"/>
    <x v="27"/>
    <x v="0"/>
    <x v="0"/>
    <n v="66"/>
    <n v="1198"/>
    <x v="1"/>
    <x v="0"/>
    <x v="5"/>
  </r>
  <r>
    <s v="UID-029"/>
    <x v="28"/>
    <x v="0"/>
    <x v="2"/>
    <n v="96"/>
    <n v="225"/>
    <x v="0"/>
    <x v="0"/>
    <x v="8"/>
  </r>
  <r>
    <s v="UID-030"/>
    <x v="29"/>
    <x v="2"/>
    <x v="0"/>
    <n v="53"/>
    <n v="1198"/>
    <x v="1"/>
    <x v="0"/>
    <x v="3"/>
  </r>
  <r>
    <s v="UID-031"/>
    <x v="30"/>
    <x v="2"/>
    <x v="1"/>
    <n v="80"/>
    <n v="500"/>
    <x v="1"/>
    <x v="0"/>
    <x v="3"/>
  </r>
  <r>
    <s v="UID-032"/>
    <x v="31"/>
    <x v="1"/>
    <x v="3"/>
    <n v="5"/>
    <n v="125"/>
    <x v="1"/>
    <x v="1"/>
    <x v="1"/>
  </r>
  <r>
    <s v="UID-033"/>
    <x v="32"/>
    <x v="0"/>
    <x v="4"/>
    <n v="62"/>
    <n v="58.5"/>
    <x v="0"/>
    <x v="2"/>
    <x v="0"/>
  </r>
  <r>
    <s v="UID-034"/>
    <x v="33"/>
    <x v="1"/>
    <x v="4"/>
    <n v="55"/>
    <n v="58.5"/>
    <x v="1"/>
    <x v="2"/>
    <x v="7"/>
  </r>
  <r>
    <s v="UID-035"/>
    <x v="34"/>
    <x v="1"/>
    <x v="4"/>
    <n v="42"/>
    <n v="58.5"/>
    <x v="1"/>
    <x v="2"/>
    <x v="1"/>
  </r>
  <r>
    <s v="UID-036"/>
    <x v="35"/>
    <x v="2"/>
    <x v="3"/>
    <n v="3"/>
    <n v="125"/>
    <x v="2"/>
    <x v="1"/>
    <x v="4"/>
  </r>
  <r>
    <s v="UID-037"/>
    <x v="36"/>
    <x v="2"/>
    <x v="0"/>
    <n v="7"/>
    <n v="1198"/>
    <x v="1"/>
    <x v="0"/>
    <x v="3"/>
  </r>
  <r>
    <s v="UID-038"/>
    <x v="37"/>
    <x v="2"/>
    <x v="2"/>
    <n v="76"/>
    <n v="225"/>
    <x v="2"/>
    <x v="0"/>
    <x v="4"/>
  </r>
  <r>
    <s v="UID-039"/>
    <x v="38"/>
    <x v="3"/>
    <x v="1"/>
    <n v="57"/>
    <n v="500"/>
    <x v="2"/>
    <x v="0"/>
    <x v="6"/>
  </r>
  <r>
    <s v="UID-040"/>
    <x v="39"/>
    <x v="0"/>
    <x v="0"/>
    <n v="14"/>
    <n v="1198"/>
    <x v="1"/>
    <x v="0"/>
    <x v="5"/>
  </r>
  <r>
    <s v="UID-041"/>
    <x v="40"/>
    <x v="1"/>
    <x v="1"/>
    <n v="11"/>
    <n v="500"/>
    <x v="1"/>
    <x v="0"/>
    <x v="2"/>
  </r>
  <r>
    <s v="UID-042"/>
    <x v="41"/>
    <x v="1"/>
    <x v="1"/>
    <n v="94"/>
    <n v="500"/>
    <x v="1"/>
    <x v="0"/>
    <x v="2"/>
  </r>
  <r>
    <s v="UID-043"/>
    <x v="42"/>
    <x v="0"/>
    <x v="1"/>
    <n v="28"/>
    <n v="500"/>
    <x v="1"/>
    <x v="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3A5EF8-275E-4760-AC9E-8B4851FB8477}" name="Pivot_of_SaleData" cacheId="7776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>
  <location ref="A4:I18" firstHeaderRow="1" firstDataRow="3" firstDataCol="1" rowPageCount="2" colPageCount="1"/>
  <pivotFields count="9">
    <pivotField compact="0" outline="0" showAll="0"/>
    <pivotField axis="axisPage" compact="0" numFmtId="164" outline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outline="0" showAll="0">
      <items count="5">
        <item x="3"/>
        <item x="1"/>
        <item x="0"/>
        <item x="2"/>
        <item t="default"/>
      </items>
    </pivotField>
    <pivotField axis="axisPage" compact="0" outline="0" showAll="0">
      <items count="6">
        <item x="2"/>
        <item x="3"/>
        <item x="1"/>
        <item x="0"/>
        <item x="4"/>
        <item t="default"/>
      </items>
    </pivotField>
    <pivotField dataField="1" compact="0" numFmtId="43" outline="0" showAll="0"/>
    <pivotField dataField="1" compact="0" numFmtId="43" outline="0" showAll="0"/>
    <pivotField compact="0" outline="0" showAll="0">
      <items count="4">
        <item x="1"/>
        <item x="0"/>
        <item x="2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12">
        <item x="0"/>
        <item x="3"/>
        <item x="8"/>
        <item x="10"/>
        <item x="9"/>
        <item x="2"/>
        <item x="6"/>
        <item x="1"/>
        <item x="7"/>
        <item x="4"/>
        <item x="5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7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2">
    <pageField fld="3" hier="-1"/>
    <pageField fld="1" hier="-1"/>
  </pageFields>
  <dataFields count="2">
    <dataField name="Sum of Units" fld="4" baseField="0" baseItem="0" numFmtId="43"/>
    <dataField name="Sum of Unit_price" fld="5" baseField="0" baseItem="0" numFmtId="43"/>
  </dataFields>
  <conditionalFormats count="3">
    <conditionalFormat priority="6">
      <pivotAreas count="1">
        <pivotArea type="data" grandCol="1" outline="0" collapsedLevelsAreSubtotals="1" fieldPosition="0">
          <references count="2">
            <reference field="4294967294" count="1" selected="0">
              <x v="1"/>
            </reference>
            <reference field="8" count="11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  <conditionalFormat priority="5">
      <pivotAreas count="1">
        <pivotArea type="data" grandCol="1" outline="0" collapsedLevelsAreSubtotals="1" fieldPosition="0">
          <references count="2">
            <reference field="4294967294" count="1" selected="0">
              <x v="1"/>
            </reference>
            <reference field="8" count="1" selected="0">
              <x v="0"/>
            </reference>
          </references>
        </pivotArea>
      </pivotAreas>
    </conditionalFormat>
    <conditionalFormat priority="4">
      <pivotAreas count="1">
        <pivotArea type="data" grandCol="1" outline="0" collapsedLevelsAreSubtotals="1" fieldPosition="0">
          <references count="2">
            <reference field="4294967294" count="1" selected="0">
              <x v="1"/>
            </reference>
            <reference field="8" count="11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nager" xr10:uid="{EA1D6246-1F25-4002-88F0-6ED569DBB028}" sourceName="Manager">
  <pivotTables>
    <pivotTable tabId="18" name="Pivot_of_SaleData"/>
  </pivotTables>
  <data>
    <tabular pivotCacheId="971561620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B17E0F76-212F-4B17-9AD7-5FBE5FD95340}" sourceName="Region">
  <pivotTables>
    <pivotTable tabId="18" name="Pivot_of_SaleData"/>
  </pivotTables>
  <data>
    <tabular pivotCacheId="971561620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5DC56257-F07D-47A4-B140-3F4D3CA31B4C}" sourceName="Category">
  <pivotTables>
    <pivotTable tabId="18" name="Pivot_of_SaleData"/>
  </pivotTables>
  <data>
    <tabular pivotCacheId="971561620">
      <items count="3">
        <i x="0" s="1"/>
        <i x="2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alesman" xr10:uid="{D8908149-1EF9-4E13-953D-F288D2797225}" sourceName="Salesman">
  <pivotTables>
    <pivotTable tabId="18" name="Pivot_of_SaleData"/>
  </pivotTables>
  <data>
    <tabular pivotCacheId="971561620">
      <items count="11">
        <i x="0" s="1"/>
        <i x="3" s="1"/>
        <i x="8" s="1"/>
        <i x="10" s="1"/>
        <i x="9" s="1"/>
        <i x="2" s="1"/>
        <i x="6" s="1"/>
        <i x="1" s="1"/>
        <i x="7" s="1"/>
        <i x="4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nager" xr10:uid="{C2F74E1A-7545-4AAC-9D15-43AA2A8C8B3D}" cache="Slicer_Manager" caption="Manager" rowHeight="228600"/>
  <slicer name="Region" xr10:uid="{8ADD4F9C-0CA3-4941-98B0-188B9BA73BD8}" cache="Slicer_Region" caption="Region" rowHeight="228600"/>
  <slicer name="Category" xr10:uid="{937F418B-674F-49D2-806C-CAC2946930EE}" cache="Slicer_Category" caption="Category" rowHeight="228600"/>
  <slicer name="Salesman" xr10:uid="{86CCC569-C717-4E79-BDB7-E36D8BD54E64}" cache="Slicer_Salesman" caption="Salesman" startItem="2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0B216D-B22D-4E66-97D9-14C0A646EF7D}" name="SaleData" displayName="SaleData" ref="A1:I44" totalsRowShown="0" headerRowDxfId="15" tableBorderDxfId="14">
  <autoFilter ref="A1:I44" xr:uid="{C50B216D-B22D-4E66-97D9-14C0A646EF7D}"/>
  <tableColumns count="9">
    <tableColumn id="1" xr3:uid="{5F9C78AA-52AA-4A30-A888-39EC1AB7A994}" name="ID" dataDxfId="13"/>
    <tableColumn id="2" xr3:uid="{C5648413-9621-413E-89FF-6B08A9BA473A}" name="OrderDate" dataDxfId="12"/>
    <tableColumn id="3" xr3:uid="{51354FA6-B023-4FE9-9457-3FC9202BFCBD}" name="Manager"/>
    <tableColumn id="4" xr3:uid="{BBF5B144-EA89-4AE7-83AF-2935CDF1236D}" name="Product" dataDxfId="11"/>
    <tableColumn id="5" xr3:uid="{DF28432D-5BCE-4001-86C0-FE551F0A0BFF}" name="Units" dataDxfId="10" dataCellStyle="Comma"/>
    <tableColumn id="6" xr3:uid="{E0AEFC7A-7907-4467-B3EF-1610FC6A3AA4}" name="Unit_price" dataDxfId="9" dataCellStyle="Comma"/>
    <tableColumn id="7" xr3:uid="{384DC6F9-9AF6-419F-B5A2-7110EC658439}" name="Region" dataDxfId="8">
      <calculatedColumnFormula>_xlfn.XLOOKUP(SaleData[[#This Row],[Manager]],Region[[#This Row],[Manager]],Region[[#This Row],[Region]])</calculatedColumnFormula>
    </tableColumn>
    <tableColumn id="8" xr3:uid="{A8DF43DB-CBFD-4FDF-A59F-82A4BA8AA3E6}" name="Category" dataDxfId="7">
      <calculatedColumnFormula>VLOOKUP(SaleData[[#This Row],[Product]],Catagory[#All],2,FALSE)</calculatedColumnFormula>
    </tableColumn>
    <tableColumn id="9" xr3:uid="{09E9B6A0-641C-4975-A925-F66C8DBE7783}" name="Salesman" dataDxfId="6">
      <calculatedColumnFormula array="1">HLOOKUP(SaleData[[#This Row],[ID]],TRANSPOSE(Salesman[#All]),2,FALSE)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2DFAFA-9589-473E-A82E-B1D6F4287871}" name="Region" displayName="Region" ref="A1:B44" totalsRowShown="0">
  <autoFilter ref="A1:B44" xr:uid="{1B2DFAFA-9589-473E-A82E-B1D6F4287871}"/>
  <tableColumns count="2">
    <tableColumn id="1" xr3:uid="{F533831A-406D-42A7-B713-A45AB9FD3A0F}" name="Manager"/>
    <tableColumn id="2" xr3:uid="{E7C712E6-6A2F-4182-B01B-D44A005BCFEA}" name="Region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373DB-912C-4CF4-BD08-909F2D721828}" name="Catagory" displayName="Catagory" ref="A1:B44" totalsRowShown="0" headerRowDxfId="4">
  <autoFilter ref="A1:B44" xr:uid="{D55373DB-912C-4CF4-BD08-909F2D721828}"/>
  <tableColumns count="2">
    <tableColumn id="1" xr3:uid="{F16F9B58-0BA8-4AED-928E-CB35686D5AAA}" name="Product"/>
    <tableColumn id="2" xr3:uid="{4FCF030E-F2A0-4591-9DBA-40BD3CA3D287}" name="Categor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974818-E5A1-43FA-84BA-C5B567AE1A3F}" name="Salesman" displayName="Salesman" ref="A1:B44" totalsRowShown="0" headerRowDxfId="3" tableBorderDxfId="2">
  <autoFilter ref="A1:B44" xr:uid="{27974818-E5A1-43FA-84BA-C5B567AE1A3F}"/>
  <tableColumns count="2">
    <tableColumn id="1" xr3:uid="{EDD23E7F-4CA4-4F9F-A274-72D3A4123D1E}" name="ID" dataDxfId="1"/>
    <tableColumn id="2" xr3:uid="{0888858F-7D35-4B2F-ABB4-1B46DB533A89}" name="Salesm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Date" xr10:uid="{E74575EF-124E-432E-B308-4AC088994FA9}" sourceName="OrderDate">
  <pivotTables>
    <pivotTable tabId="18" name="Pivot_of_SaleData"/>
  </pivotTables>
  <state minimalRefreshVersion="6" lastRefreshVersion="6" pivotCacheId="971561620" filterType="unknown">
    <bounds startDate="2018-01-01T00:00:00" endDate="202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Date" xr10:uid="{982B708F-138D-4D56-ACEE-A5A775E21CD6}" cache="NativeTimeline_OrderDate" caption="OrderDate" level="2" selectionLevel="2" scrollPosition="2018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1751-A7CE-4A30-9375-F404D5A45ECA}">
  <dimension ref="A1:R34"/>
  <sheetViews>
    <sheetView workbookViewId="0">
      <selection activeCell="O30" sqref="O30"/>
    </sheetView>
  </sheetViews>
  <sheetFormatPr defaultRowHeight="15"/>
  <cols>
    <col min="1" max="1" width="30.5703125" customWidth="1"/>
  </cols>
  <sheetData>
    <row r="1" spans="1:18" ht="46.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36">
      <c r="A7" s="54" t="s">
        <v>1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1"/>
      <c r="F13" s="11"/>
      <c r="G13" s="11"/>
      <c r="H13" s="11"/>
      <c r="I13" s="11"/>
      <c r="J13" s="11"/>
      <c r="K13" s="11"/>
      <c r="L13" s="1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50" t="s">
        <v>2</v>
      </c>
      <c r="F14" s="50"/>
      <c r="G14" s="50"/>
      <c r="H14" s="50"/>
      <c r="I14" s="50"/>
      <c r="J14" s="50"/>
      <c r="K14" s="50"/>
      <c r="L14" s="50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50" t="s">
        <v>3</v>
      </c>
      <c r="F15" s="50"/>
      <c r="G15" s="50"/>
      <c r="H15" s="50"/>
      <c r="I15" s="50"/>
      <c r="J15" s="50"/>
      <c r="K15" s="50"/>
      <c r="L15" s="50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50" t="s">
        <v>4</v>
      </c>
      <c r="F16" s="50"/>
      <c r="G16" s="50"/>
      <c r="H16" s="50"/>
      <c r="I16" s="50"/>
      <c r="J16" s="50"/>
      <c r="K16" s="50"/>
      <c r="L16" s="50"/>
      <c r="M16" s="1"/>
      <c r="N16" s="1"/>
      <c r="O16" s="1"/>
      <c r="P16" s="1"/>
      <c r="Q16" s="1"/>
      <c r="R16" s="1"/>
    </row>
    <row r="17" spans="1:16">
      <c r="A17" s="1"/>
      <c r="B17" s="1"/>
      <c r="C17" s="1"/>
      <c r="D17" s="1"/>
      <c r="E17" s="50" t="s">
        <v>5</v>
      </c>
      <c r="F17" s="50"/>
      <c r="G17" s="50"/>
      <c r="H17" s="50"/>
      <c r="I17" s="50"/>
      <c r="J17" s="50"/>
      <c r="K17" s="50"/>
      <c r="L17" s="50"/>
      <c r="M17" s="1"/>
      <c r="N17" s="1"/>
      <c r="O17" s="1"/>
      <c r="P17" s="1"/>
    </row>
    <row r="18" spans="1:16">
      <c r="A18" s="1"/>
      <c r="B18" s="1"/>
      <c r="C18" s="1"/>
      <c r="D18" s="1"/>
      <c r="E18" s="11"/>
      <c r="F18" s="11"/>
      <c r="G18" s="11"/>
      <c r="H18" s="11"/>
      <c r="I18" s="11"/>
      <c r="J18" s="11"/>
      <c r="K18" s="11"/>
      <c r="L18" s="1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6.25">
      <c r="A25" s="1"/>
      <c r="B25" s="1"/>
      <c r="C25" s="51" t="s">
        <v>6</v>
      </c>
      <c r="D25" s="1"/>
      <c r="E25" s="1"/>
      <c r="F25" s="1"/>
      <c r="G25" s="1"/>
      <c r="H25" s="1"/>
      <c r="I25" s="1"/>
      <c r="J25" s="52" t="s">
        <v>7</v>
      </c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52"/>
      <c r="L27" s="1"/>
      <c r="M27" s="1"/>
      <c r="N27" s="52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34" spans="10:10">
      <c r="J34" s="52"/>
    </row>
  </sheetData>
  <mergeCells count="2">
    <mergeCell ref="A1:R1"/>
    <mergeCell ref="A7:R7"/>
  </mergeCells>
  <hyperlinks>
    <hyperlink ref="N26:N27" location="Pivot_of_SaleData" display="Pivot_of_SaleData" xr:uid="{F3B2E296-275B-4B13-B8B2-5BE73BBEC4B5}"/>
    <hyperlink ref="J25" location="Pivot_of_SaleData" display="Pivot_of_SaleData" xr:uid="{9E29EFF7-D2C5-4619-95CA-2AD7DA809FB7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workbookViewId="0">
      <selection activeCell="O13" sqref="O13"/>
    </sheetView>
  </sheetViews>
  <sheetFormatPr defaultRowHeight="15"/>
  <cols>
    <col min="1" max="1" width="13.42578125" style="3" customWidth="1"/>
    <col min="2" max="2" width="15" style="1" customWidth="1"/>
    <col min="3" max="3" width="14.85546875" style="1" customWidth="1"/>
    <col min="4" max="4" width="16" style="1" customWidth="1"/>
    <col min="5" max="6" width="13.42578125" style="1" customWidth="1"/>
    <col min="7" max="7" width="13.5703125" style="1" customWidth="1"/>
    <col min="8" max="8" width="16.140625" style="1" customWidth="1"/>
    <col min="9" max="9" width="13.42578125" style="1" customWidth="1"/>
    <col min="10" max="16384" width="9.140625" style="1"/>
  </cols>
  <sheetData>
    <row r="1" spans="1:9">
      <c r="A1" s="41" t="s">
        <v>8</v>
      </c>
      <c r="B1" s="12" t="s">
        <v>9</v>
      </c>
      <c r="C1" s="13" t="s">
        <v>10</v>
      </c>
      <c r="D1" s="13" t="s">
        <v>11</v>
      </c>
      <c r="E1" s="12" t="s">
        <v>12</v>
      </c>
      <c r="F1" s="14" t="s">
        <v>13</v>
      </c>
      <c r="G1" s="13" t="s">
        <v>14</v>
      </c>
      <c r="H1" s="13" t="s">
        <v>15</v>
      </c>
      <c r="I1" s="39" t="s">
        <v>16</v>
      </c>
    </row>
    <row r="2" spans="1:9">
      <c r="A2" s="20" t="s">
        <v>17</v>
      </c>
      <c r="B2" s="15">
        <v>43106</v>
      </c>
      <c r="C2" s="16" t="s">
        <v>18</v>
      </c>
      <c r="D2" s="17" t="s">
        <v>19</v>
      </c>
      <c r="E2" s="34">
        <v>95</v>
      </c>
      <c r="F2" s="18">
        <v>1198</v>
      </c>
      <c r="G2" s="35" t="str">
        <f>_xlfn.XLOOKUP(SaleData[[#This Row],[Manager]],Region[[#This Row],[Manager]],Region[[#This Row],[Region]])</f>
        <v>East</v>
      </c>
      <c r="H2" s="19" t="str">
        <f>VLOOKUP(SaleData[[#This Row],[Product]],Catagory[#All],2,FALSE)</f>
        <v>Electronics</v>
      </c>
      <c r="I2" s="1" t="str" cm="1">
        <f t="array" ref="I2">HLOOKUP(SaleData[[#This Row],[ID]],TRANSPOSE(Salesman[#All]),2,FALSE)</f>
        <v>Alexander</v>
      </c>
    </row>
    <row r="3" spans="1:9">
      <c r="A3" s="20" t="s">
        <v>20</v>
      </c>
      <c r="B3" s="15">
        <v>43123</v>
      </c>
      <c r="C3" s="16" t="s">
        <v>21</v>
      </c>
      <c r="D3" s="17" t="s">
        <v>22</v>
      </c>
      <c r="E3" s="34">
        <v>50</v>
      </c>
      <c r="F3" s="18">
        <v>500</v>
      </c>
      <c r="G3" s="35" t="str">
        <f>_xlfn.XLOOKUP(SaleData[[#This Row],[Manager]],Region[[#This Row],[Manager]],Region[[#This Row],[Region]])</f>
        <v>Central</v>
      </c>
      <c r="H3" s="19" t="str">
        <f>VLOOKUP(SaleData[[#This Row],[Product]],Catagory[#All],2,FALSE)</f>
        <v>Electronics</v>
      </c>
      <c r="I3" s="1" t="str" cm="1">
        <f t="array" ref="I3">HLOOKUP(SaleData[[#This Row],[ID]],TRANSPOSE(Salesman[#All]),2,FALSE)</f>
        <v>Shelli</v>
      </c>
    </row>
    <row r="4" spans="1:9">
      <c r="A4" s="20" t="s">
        <v>23</v>
      </c>
      <c r="B4" s="15">
        <v>43140</v>
      </c>
      <c r="C4" s="16" t="s">
        <v>21</v>
      </c>
      <c r="D4" s="17" t="s">
        <v>19</v>
      </c>
      <c r="E4" s="34">
        <v>36</v>
      </c>
      <c r="F4" s="18">
        <v>1198</v>
      </c>
      <c r="G4" s="35" t="str">
        <f>_xlfn.XLOOKUP(SaleData[[#This Row],[Manager]],Region[[#This Row],[Manager]],Region[[#This Row],[Region]])</f>
        <v>Central</v>
      </c>
      <c r="H4" s="19" t="str">
        <f>VLOOKUP(SaleData[[#This Row],[Product]],Catagory[#All],2,FALSE)</f>
        <v>Electronics</v>
      </c>
      <c r="I4" s="1" t="str" cm="1">
        <f t="array" ref="I4">HLOOKUP(SaleData[[#This Row],[ID]],TRANSPOSE(Salesman[#All]),2,FALSE)</f>
        <v>Luis</v>
      </c>
    </row>
    <row r="5" spans="1:9">
      <c r="A5" s="20" t="s">
        <v>24</v>
      </c>
      <c r="B5" s="15">
        <v>43157</v>
      </c>
      <c r="C5" s="16" t="s">
        <v>25</v>
      </c>
      <c r="D5" s="17" t="s">
        <v>26</v>
      </c>
      <c r="E5" s="34">
        <v>27</v>
      </c>
      <c r="F5" s="18">
        <v>225</v>
      </c>
      <c r="G5" s="35" t="str">
        <f>_xlfn.XLOOKUP(SaleData[[#This Row],[Manager]],Region[[#This Row],[Manager]],Region[[#This Row],[Region]])</f>
        <v>Central</v>
      </c>
      <c r="H5" s="19" t="str">
        <f>VLOOKUP(SaleData[[#This Row],[Product]],Catagory[#All],2,FALSE)</f>
        <v>Electronics</v>
      </c>
      <c r="I5" s="1" t="str" cm="1">
        <f t="array" ref="I5">HLOOKUP(SaleData[[#This Row],[ID]],TRANSPOSE(Salesman[#All]),2,FALSE)</f>
        <v>David</v>
      </c>
    </row>
    <row r="6" spans="1:9">
      <c r="A6" s="20" t="s">
        <v>27</v>
      </c>
      <c r="B6" s="15">
        <v>43174</v>
      </c>
      <c r="C6" s="16" t="s">
        <v>25</v>
      </c>
      <c r="D6" s="17" t="s">
        <v>19</v>
      </c>
      <c r="E6" s="34">
        <v>56</v>
      </c>
      <c r="F6" s="18">
        <v>1198</v>
      </c>
      <c r="G6" s="35" t="str">
        <f>_xlfn.XLOOKUP(SaleData[[#This Row],[Manager]],Region[[#This Row],[Manager]],Region[[#This Row],[Region]])</f>
        <v>West</v>
      </c>
      <c r="H6" s="19" t="str">
        <f>VLOOKUP(SaleData[[#This Row],[Product]],Catagory[#All],2,FALSE)</f>
        <v>Electronics</v>
      </c>
      <c r="I6" s="1" t="str" cm="1">
        <f t="array" ref="I6">HLOOKUP(SaleData[[#This Row],[ID]],TRANSPOSE(Salesman[#All]),2,FALSE)</f>
        <v>Stephen</v>
      </c>
    </row>
    <row r="7" spans="1:9">
      <c r="A7" s="20" t="s">
        <v>28</v>
      </c>
      <c r="B7" s="15">
        <v>43191</v>
      </c>
      <c r="C7" s="16" t="s">
        <v>18</v>
      </c>
      <c r="D7" s="17" t="s">
        <v>22</v>
      </c>
      <c r="E7" s="34">
        <v>60</v>
      </c>
      <c r="F7" s="18">
        <v>500</v>
      </c>
      <c r="G7" s="35" t="str">
        <f>_xlfn.XLOOKUP(SaleData[[#This Row],[Manager]],Region[[#This Row],[Manager]],Region[[#This Row],[Region]])</f>
        <v>East</v>
      </c>
      <c r="H7" s="19" t="str">
        <f>VLOOKUP(SaleData[[#This Row],[Product]],Catagory[#All],2,FALSE)</f>
        <v>Electronics</v>
      </c>
      <c r="I7" s="1" t="str" cm="1">
        <f t="array" ref="I7">HLOOKUP(SaleData[[#This Row],[ID]],TRANSPOSE(Salesman[#All]),2,FALSE)</f>
        <v>Alexander</v>
      </c>
    </row>
    <row r="8" spans="1:9">
      <c r="A8" s="20" t="s">
        <v>29</v>
      </c>
      <c r="B8" s="15">
        <v>43208</v>
      </c>
      <c r="C8" s="21" t="s">
        <v>18</v>
      </c>
      <c r="D8" s="17" t="s">
        <v>19</v>
      </c>
      <c r="E8" s="34">
        <v>75</v>
      </c>
      <c r="F8" s="18">
        <v>1198</v>
      </c>
      <c r="G8" s="35" t="str">
        <f>_xlfn.XLOOKUP(SaleData[[#This Row],[Manager]],Region[[#This Row],[Manager]],Region[[#This Row],[Region]])</f>
        <v>Central</v>
      </c>
      <c r="H8" s="19" t="str">
        <f>VLOOKUP(SaleData[[#This Row],[Product]],Catagory[#All],2,FALSE)</f>
        <v>Electronics</v>
      </c>
      <c r="I8" s="1" t="str" cm="1">
        <f t="array" ref="I8">HLOOKUP(SaleData[[#This Row],[ID]],TRANSPOSE(Salesman[#All]),2,FALSE)</f>
        <v>Steven</v>
      </c>
    </row>
    <row r="9" spans="1:9">
      <c r="A9" s="20" t="s">
        <v>30</v>
      </c>
      <c r="B9" s="15">
        <v>43225</v>
      </c>
      <c r="C9" s="16" t="s">
        <v>21</v>
      </c>
      <c r="D9" s="17" t="s">
        <v>19</v>
      </c>
      <c r="E9" s="34">
        <v>90</v>
      </c>
      <c r="F9" s="18">
        <v>1198</v>
      </c>
      <c r="G9" s="35" t="str">
        <f>_xlfn.XLOOKUP(SaleData[[#This Row],[Manager]],Region[[#This Row],[Manager]],Region[[#This Row],[Region]])</f>
        <v>Central</v>
      </c>
      <c r="H9" s="19" t="str">
        <f>VLOOKUP(SaleData[[#This Row],[Product]],Catagory[#All],2,FALSE)</f>
        <v>Electronics</v>
      </c>
      <c r="I9" s="1" t="str" cm="1">
        <f t="array" ref="I9">HLOOKUP(SaleData[[#This Row],[ID]],TRANSPOSE(Salesman[#All]),2,FALSE)</f>
        <v>Luis</v>
      </c>
    </row>
    <row r="10" spans="1:9">
      <c r="A10" s="20" t="s">
        <v>31</v>
      </c>
      <c r="B10" s="15">
        <v>43242</v>
      </c>
      <c r="C10" s="22" t="s">
        <v>32</v>
      </c>
      <c r="D10" s="17" t="s">
        <v>19</v>
      </c>
      <c r="E10" s="34">
        <v>32</v>
      </c>
      <c r="F10" s="18">
        <v>1198</v>
      </c>
      <c r="G10" s="35" t="str">
        <f>_xlfn.XLOOKUP(SaleData[[#This Row],[Manager]],Region[[#This Row],[Manager]],Region[[#This Row],[Region]])</f>
        <v>West</v>
      </c>
      <c r="H10" s="19" t="str">
        <f>VLOOKUP(SaleData[[#This Row],[Product]],Catagory[#All],2,FALSE)</f>
        <v>Electronics</v>
      </c>
      <c r="I10" s="1" t="str" cm="1">
        <f t="array" ref="I10">HLOOKUP(SaleData[[#This Row],[ID]],TRANSPOSE(Salesman[#All]),2,FALSE)</f>
        <v>Michael</v>
      </c>
    </row>
    <row r="11" spans="1:9">
      <c r="A11" s="20" t="s">
        <v>33</v>
      </c>
      <c r="B11" s="15">
        <v>43259</v>
      </c>
      <c r="C11" s="16" t="s">
        <v>18</v>
      </c>
      <c r="D11" s="17" t="s">
        <v>22</v>
      </c>
      <c r="E11" s="34">
        <v>60</v>
      </c>
      <c r="F11" s="18">
        <v>500</v>
      </c>
      <c r="G11" s="35" t="str">
        <f>_xlfn.XLOOKUP(SaleData[[#This Row],[Manager]],Region[[#This Row],[Manager]],Region[[#This Row],[Region]])</f>
        <v>East</v>
      </c>
      <c r="H11" s="19" t="str">
        <f>VLOOKUP(SaleData[[#This Row],[Product]],Catagory[#All],2,FALSE)</f>
        <v>Electronics</v>
      </c>
      <c r="I11" s="1" t="str" cm="1">
        <f t="array" ref="I11">HLOOKUP(SaleData[[#This Row],[ID]],TRANSPOSE(Salesman[#All]),2,FALSE)</f>
        <v>Alexander</v>
      </c>
    </row>
    <row r="12" spans="1:9">
      <c r="A12" s="20" t="s">
        <v>34</v>
      </c>
      <c r="B12" s="15">
        <v>43276</v>
      </c>
      <c r="C12" s="16" t="s">
        <v>21</v>
      </c>
      <c r="D12" s="17" t="s">
        <v>19</v>
      </c>
      <c r="E12" s="34">
        <v>90</v>
      </c>
      <c r="F12" s="18">
        <v>1198</v>
      </c>
      <c r="G12" s="35" t="str">
        <f>_xlfn.XLOOKUP(SaleData[[#This Row],[Manager]],Region[[#This Row],[Manager]],Region[[#This Row],[Region]])</f>
        <v>Central</v>
      </c>
      <c r="H12" s="19" t="str">
        <f>VLOOKUP(SaleData[[#This Row],[Product]],Catagory[#All],2,FALSE)</f>
        <v>Electronics</v>
      </c>
      <c r="I12" s="1" t="str" cm="1">
        <f t="array" ref="I12">HLOOKUP(SaleData[[#This Row],[ID]],TRANSPOSE(Salesman[#All]),2,FALSE)</f>
        <v>Sigal</v>
      </c>
    </row>
    <row r="13" spans="1:9">
      <c r="A13" s="20" t="s">
        <v>35</v>
      </c>
      <c r="B13" s="15">
        <v>43293</v>
      </c>
      <c r="C13" s="21" t="s">
        <v>18</v>
      </c>
      <c r="D13" s="17" t="s">
        <v>22</v>
      </c>
      <c r="E13" s="34">
        <v>29</v>
      </c>
      <c r="F13" s="18">
        <v>500</v>
      </c>
      <c r="G13" s="35" t="str">
        <f>_xlfn.XLOOKUP(SaleData[[#This Row],[Manager]],Region[[#This Row],[Manager]],Region[[#This Row],[Region]])</f>
        <v>East</v>
      </c>
      <c r="H13" s="19" t="str">
        <f>VLOOKUP(SaleData[[#This Row],[Product]],Catagory[#All],2,FALSE)</f>
        <v>Electronics</v>
      </c>
      <c r="I13" s="1" t="str" cm="1">
        <f t="array" ref="I13">HLOOKUP(SaleData[[#This Row],[ID]],TRANSPOSE(Salesman[#All]),2,FALSE)</f>
        <v>Diana</v>
      </c>
    </row>
    <row r="14" spans="1:9">
      <c r="A14" s="20" t="s">
        <v>36</v>
      </c>
      <c r="B14" s="15">
        <v>43310</v>
      </c>
      <c r="C14" s="22" t="s">
        <v>32</v>
      </c>
      <c r="D14" s="17" t="s">
        <v>22</v>
      </c>
      <c r="E14" s="34">
        <v>81</v>
      </c>
      <c r="F14" s="18">
        <v>500</v>
      </c>
      <c r="G14" s="35" t="str">
        <f>_xlfn.XLOOKUP(SaleData[[#This Row],[Manager]],Region[[#This Row],[Manager]],Region[[#This Row],[Region]])</f>
        <v>East</v>
      </c>
      <c r="H14" s="19" t="str">
        <f>VLOOKUP(SaleData[[#This Row],[Product]],Catagory[#All],2,FALSE)</f>
        <v>Electronics</v>
      </c>
      <c r="I14" s="1" t="str" cm="1">
        <f t="array" ref="I14">HLOOKUP(SaleData[[#This Row],[ID]],TRANSPOSE(Salesman[#All]),2,FALSE)</f>
        <v>Karen</v>
      </c>
    </row>
    <row r="15" spans="1:9">
      <c r="A15" s="20" t="s">
        <v>37</v>
      </c>
      <c r="B15" s="15">
        <v>43327</v>
      </c>
      <c r="C15" s="16" t="s">
        <v>18</v>
      </c>
      <c r="D15" s="17" t="s">
        <v>19</v>
      </c>
      <c r="E15" s="34">
        <v>35</v>
      </c>
      <c r="F15" s="18">
        <v>1198</v>
      </c>
      <c r="G15" s="35" t="str">
        <f>_xlfn.XLOOKUP(SaleData[[#This Row],[Manager]],Region[[#This Row],[Manager]],Region[[#This Row],[Region]])</f>
        <v>East</v>
      </c>
      <c r="H15" s="19" t="str">
        <f>VLOOKUP(SaleData[[#This Row],[Product]],Catagory[#All],2,FALSE)</f>
        <v>Electronics</v>
      </c>
      <c r="I15" s="1" t="str" cm="1">
        <f t="array" ref="I15">HLOOKUP(SaleData[[#This Row],[ID]],TRANSPOSE(Salesman[#All]),2,FALSE)</f>
        <v>Alexander</v>
      </c>
    </row>
    <row r="16" spans="1:9">
      <c r="A16" s="20" t="s">
        <v>38</v>
      </c>
      <c r="B16" s="15">
        <v>43344</v>
      </c>
      <c r="C16" s="22" t="s">
        <v>32</v>
      </c>
      <c r="D16" s="17" t="s">
        <v>39</v>
      </c>
      <c r="E16" s="34">
        <v>2</v>
      </c>
      <c r="F16" s="18">
        <v>125</v>
      </c>
      <c r="G16" s="35" t="str">
        <f>_xlfn.XLOOKUP(SaleData[[#This Row],[Manager]],Region[[#This Row],[Manager]],Region[[#This Row],[Region]])</f>
        <v>Central</v>
      </c>
      <c r="H16" s="19" t="str">
        <f>VLOOKUP(SaleData[[#This Row],[Product]],Catagory[#All],2,FALSE)</f>
        <v>Furniture</v>
      </c>
      <c r="I16" s="1" t="str" cm="1">
        <f t="array" ref="I16">HLOOKUP(SaleData[[#This Row],[ID]],TRANSPOSE(Salesman[#All]),2,FALSE)</f>
        <v>John</v>
      </c>
    </row>
    <row r="17" spans="1:9">
      <c r="A17" s="20" t="s">
        <v>40</v>
      </c>
      <c r="B17" s="15">
        <v>43361</v>
      </c>
      <c r="C17" s="23" t="s">
        <v>18</v>
      </c>
      <c r="D17" s="24" t="s">
        <v>41</v>
      </c>
      <c r="E17" s="34">
        <v>16</v>
      </c>
      <c r="F17" s="18">
        <v>58.5</v>
      </c>
      <c r="G17" s="35" t="str">
        <f>_xlfn.XLOOKUP(SaleData[[#This Row],[Manager]],Region[[#This Row],[Manager]],Region[[#This Row],[Region]])</f>
        <v>East</v>
      </c>
      <c r="H17" s="19" t="str">
        <f>VLOOKUP(SaleData[[#This Row],[Product]],Catagory[#All],2,FALSE)</f>
        <v>Entertainment</v>
      </c>
      <c r="I17" s="1" t="str" cm="1">
        <f t="array" ref="I17">HLOOKUP(SaleData[[#This Row],[ID]],TRANSPOSE(Salesman[#All]),2,FALSE)</f>
        <v>Alexander</v>
      </c>
    </row>
    <row r="18" spans="1:9">
      <c r="A18" s="20" t="s">
        <v>42</v>
      </c>
      <c r="B18" s="15">
        <v>43378</v>
      </c>
      <c r="C18" s="23" t="s">
        <v>21</v>
      </c>
      <c r="D18" s="24" t="s">
        <v>22</v>
      </c>
      <c r="E18" s="34">
        <v>28</v>
      </c>
      <c r="F18" s="18">
        <v>500</v>
      </c>
      <c r="G18" s="35" t="str">
        <f>_xlfn.XLOOKUP(SaleData[[#This Row],[Manager]],Region[[#This Row],[Manager]],Region[[#This Row],[Region]])</f>
        <v>Central</v>
      </c>
      <c r="H18" s="19" t="str">
        <f>VLOOKUP(SaleData[[#This Row],[Product]],Catagory[#All],2,FALSE)</f>
        <v>Electronics</v>
      </c>
      <c r="I18" s="1" t="str" cm="1">
        <f t="array" ref="I18">HLOOKUP(SaleData[[#This Row],[ID]],TRANSPOSE(Salesman[#All]),2,FALSE)</f>
        <v>Sigal</v>
      </c>
    </row>
    <row r="19" spans="1:9">
      <c r="A19" s="20" t="s">
        <v>43</v>
      </c>
      <c r="B19" s="15">
        <v>43395</v>
      </c>
      <c r="C19" s="23" t="s">
        <v>18</v>
      </c>
      <c r="D19" s="24" t="s">
        <v>26</v>
      </c>
      <c r="E19" s="34">
        <v>64</v>
      </c>
      <c r="F19" s="18">
        <v>225</v>
      </c>
      <c r="G19" s="35" t="str">
        <f>_xlfn.XLOOKUP(SaleData[[#This Row],[Manager]],Region[[#This Row],[Manager]],Region[[#This Row],[Region]])</f>
        <v>East</v>
      </c>
      <c r="H19" s="19" t="str">
        <f>VLOOKUP(SaleData[[#This Row],[Product]],Catagory[#All],2,FALSE)</f>
        <v>Electronics</v>
      </c>
      <c r="I19" s="1" t="str" cm="1">
        <f t="array" ref="I19">HLOOKUP(SaleData[[#This Row],[ID]],TRANSPOSE(Salesman[#All]),2,FALSE)</f>
        <v>Alexander</v>
      </c>
    </row>
    <row r="20" spans="1:9">
      <c r="A20" s="20" t="s">
        <v>44</v>
      </c>
      <c r="B20" s="15">
        <v>43412</v>
      </c>
      <c r="C20" s="25" t="s">
        <v>32</v>
      </c>
      <c r="D20" s="24" t="s">
        <v>26</v>
      </c>
      <c r="E20" s="34">
        <v>15</v>
      </c>
      <c r="F20" s="18">
        <v>225</v>
      </c>
      <c r="G20" s="35" t="str">
        <f>_xlfn.XLOOKUP(SaleData[[#This Row],[Manager]],Region[[#This Row],[Manager]],Region[[#This Row],[Region]])</f>
        <v>East</v>
      </c>
      <c r="H20" s="19" t="str">
        <f>VLOOKUP(SaleData[[#This Row],[Product]],Catagory[#All],2,FALSE)</f>
        <v>Electronics</v>
      </c>
      <c r="I20" s="1" t="str" cm="1">
        <f t="array" ref="I20">HLOOKUP(SaleData[[#This Row],[ID]],TRANSPOSE(Salesman[#All]),2,FALSE)</f>
        <v>Karen</v>
      </c>
    </row>
    <row r="21" spans="1:9">
      <c r="A21" s="20" t="s">
        <v>45</v>
      </c>
      <c r="B21" s="15">
        <v>43429</v>
      </c>
      <c r="C21" s="23" t="s">
        <v>21</v>
      </c>
      <c r="D21" s="24" t="s">
        <v>41</v>
      </c>
      <c r="E21" s="34">
        <v>96</v>
      </c>
      <c r="F21" s="18">
        <v>58.5</v>
      </c>
      <c r="G21" s="35" t="str">
        <f>_xlfn.XLOOKUP(SaleData[[#This Row],[Manager]],Region[[#This Row],[Manager]],Region[[#This Row],[Region]])</f>
        <v>Central</v>
      </c>
      <c r="H21" s="19" t="str">
        <f>VLOOKUP(SaleData[[#This Row],[Product]],Catagory[#All],2,FALSE)</f>
        <v>Entertainment</v>
      </c>
      <c r="I21" s="1" t="str" cm="1">
        <f t="array" ref="I21">HLOOKUP(SaleData[[#This Row],[ID]],TRANSPOSE(Salesman[#All]),2,FALSE)</f>
        <v>Shelli</v>
      </c>
    </row>
    <row r="22" spans="1:9">
      <c r="A22" s="20" t="s">
        <v>46</v>
      </c>
      <c r="B22" s="15">
        <v>43446</v>
      </c>
      <c r="C22" s="25" t="s">
        <v>32</v>
      </c>
      <c r="D22" s="24" t="s">
        <v>19</v>
      </c>
      <c r="E22" s="34">
        <v>67</v>
      </c>
      <c r="F22" s="18">
        <v>1198</v>
      </c>
      <c r="G22" s="35" t="str">
        <f>_xlfn.XLOOKUP(SaleData[[#This Row],[Manager]],Region[[#This Row],[Manager]],Region[[#This Row],[Region]])</f>
        <v>Central</v>
      </c>
      <c r="H22" s="19" t="str">
        <f>VLOOKUP(SaleData[[#This Row],[Product]],Catagory[#All],2,FALSE)</f>
        <v>Electronics</v>
      </c>
      <c r="I22" s="1" t="str" cm="1">
        <f t="array" ref="I22">HLOOKUP(SaleData[[#This Row],[ID]],TRANSPOSE(Salesman[#All]),2,FALSE)</f>
        <v>John</v>
      </c>
    </row>
    <row r="23" spans="1:9">
      <c r="A23" s="20" t="s">
        <v>47</v>
      </c>
      <c r="B23" s="15">
        <v>43463</v>
      </c>
      <c r="C23" s="26" t="s">
        <v>32</v>
      </c>
      <c r="D23" s="17" t="s">
        <v>41</v>
      </c>
      <c r="E23" s="34">
        <v>74</v>
      </c>
      <c r="F23" s="18">
        <v>58.5</v>
      </c>
      <c r="G23" s="35" t="str">
        <f>_xlfn.XLOOKUP(SaleData[[#This Row],[Manager]],Region[[#This Row],[Manager]],Region[[#This Row],[Region]])</f>
        <v>East</v>
      </c>
      <c r="H23" s="19" t="str">
        <f>VLOOKUP(SaleData[[#This Row],[Product]],Catagory[#All],2,FALSE)</f>
        <v>Entertainment</v>
      </c>
      <c r="I23" s="1" t="str" cm="1">
        <f t="array" ref="I23">HLOOKUP(SaleData[[#This Row],[ID]],TRANSPOSE(Salesman[#All]),2,FALSE)</f>
        <v>Karen</v>
      </c>
    </row>
    <row r="24" spans="1:9">
      <c r="A24" s="20" t="s">
        <v>48</v>
      </c>
      <c r="B24" s="15">
        <v>43480</v>
      </c>
      <c r="C24" s="16" t="s">
        <v>25</v>
      </c>
      <c r="D24" s="17" t="s">
        <v>22</v>
      </c>
      <c r="E24" s="34">
        <v>46</v>
      </c>
      <c r="F24" s="18">
        <v>500</v>
      </c>
      <c r="G24" s="35" t="str">
        <f>_xlfn.XLOOKUP(SaleData[[#This Row],[Manager]],Region[[#This Row],[Manager]],Region[[#This Row],[Region]])</f>
        <v>Central</v>
      </c>
      <c r="H24" s="19" t="str">
        <f>VLOOKUP(SaleData[[#This Row],[Product]],Catagory[#All],2,FALSE)</f>
        <v>Electronics</v>
      </c>
      <c r="I24" s="1" t="str" cm="1">
        <f t="array" ref="I24">HLOOKUP(SaleData[[#This Row],[ID]],TRANSPOSE(Salesman[#All]),2,FALSE)</f>
        <v>David</v>
      </c>
    </row>
    <row r="25" spans="1:9">
      <c r="A25" s="20" t="s">
        <v>49</v>
      </c>
      <c r="B25" s="15">
        <v>43497</v>
      </c>
      <c r="C25" s="22" t="s">
        <v>32</v>
      </c>
      <c r="D25" s="17" t="s">
        <v>22</v>
      </c>
      <c r="E25" s="34">
        <v>87</v>
      </c>
      <c r="F25" s="18">
        <v>500</v>
      </c>
      <c r="G25" s="35" t="str">
        <f>_xlfn.XLOOKUP(SaleData[[#This Row],[Manager]],Region[[#This Row],[Manager]],Region[[#This Row],[Region]])</f>
        <v>Central</v>
      </c>
      <c r="H25" s="19" t="str">
        <f>VLOOKUP(SaleData[[#This Row],[Product]],Catagory[#All],2,FALSE)</f>
        <v>Electronics</v>
      </c>
      <c r="I25" s="1" t="str" cm="1">
        <f t="array" ref="I25">HLOOKUP(SaleData[[#This Row],[ID]],TRANSPOSE(Salesman[#All]),2,FALSE)</f>
        <v>John</v>
      </c>
    </row>
    <row r="26" spans="1:9">
      <c r="A26" s="20" t="s">
        <v>50</v>
      </c>
      <c r="B26" s="15">
        <v>43514</v>
      </c>
      <c r="C26" s="21" t="s">
        <v>18</v>
      </c>
      <c r="D26" s="17" t="s">
        <v>22</v>
      </c>
      <c r="E26" s="34">
        <v>4</v>
      </c>
      <c r="F26" s="18">
        <v>500</v>
      </c>
      <c r="G26" s="35" t="str">
        <f>_xlfn.XLOOKUP(SaleData[[#This Row],[Manager]],Region[[#This Row],[Manager]],Region[[#This Row],[Region]])</f>
        <v>East</v>
      </c>
      <c r="H26" s="19" t="str">
        <f>VLOOKUP(SaleData[[#This Row],[Product]],Catagory[#All],2,FALSE)</f>
        <v>Electronics</v>
      </c>
      <c r="I26" s="1" t="str" cm="1">
        <f t="array" ref="I26">HLOOKUP(SaleData[[#This Row],[ID]],TRANSPOSE(Salesman[#All]),2,FALSE)</f>
        <v>Alexander</v>
      </c>
    </row>
    <row r="27" spans="1:9">
      <c r="A27" s="20" t="s">
        <v>51</v>
      </c>
      <c r="B27" s="15">
        <v>43531</v>
      </c>
      <c r="C27" s="16" t="s">
        <v>25</v>
      </c>
      <c r="D27" s="17" t="s">
        <v>22</v>
      </c>
      <c r="E27" s="34">
        <v>7</v>
      </c>
      <c r="F27" s="18">
        <v>500</v>
      </c>
      <c r="G27" s="35" t="str">
        <f>_xlfn.XLOOKUP(SaleData[[#This Row],[Manager]],Region[[#This Row],[Manager]],Region[[#This Row],[Region]])</f>
        <v>West</v>
      </c>
      <c r="H27" s="19" t="str">
        <f>VLOOKUP(SaleData[[#This Row],[Product]],Catagory[#All],2,FALSE)</f>
        <v>Electronics</v>
      </c>
      <c r="I27" s="1" t="str" cm="1">
        <f t="array" ref="I27">HLOOKUP(SaleData[[#This Row],[ID]],TRANSPOSE(Salesman[#All]),2,FALSE)</f>
        <v>Stephen</v>
      </c>
    </row>
    <row r="28" spans="1:9">
      <c r="A28" s="20" t="s">
        <v>52</v>
      </c>
      <c r="B28" s="15">
        <v>43548</v>
      </c>
      <c r="C28" s="23" t="s">
        <v>21</v>
      </c>
      <c r="D28" s="24" t="s">
        <v>41</v>
      </c>
      <c r="E28" s="34">
        <v>50</v>
      </c>
      <c r="F28" s="18">
        <v>58.5</v>
      </c>
      <c r="G28" s="35" t="str">
        <f>_xlfn.XLOOKUP(SaleData[[#This Row],[Manager]],Region[[#This Row],[Manager]],Region[[#This Row],[Region]])</f>
        <v>Central</v>
      </c>
      <c r="H28" s="19" t="str">
        <f>VLOOKUP(SaleData[[#This Row],[Product]],Catagory[#All],2,FALSE)</f>
        <v>Entertainment</v>
      </c>
      <c r="I28" s="1" t="str" cm="1">
        <f t="array" ref="I28">HLOOKUP(SaleData[[#This Row],[ID]],TRANSPOSE(Salesman[#All]),2,FALSE)</f>
        <v>Luis</v>
      </c>
    </row>
    <row r="29" spans="1:9">
      <c r="A29" s="20" t="s">
        <v>53</v>
      </c>
      <c r="B29" s="15">
        <v>43565</v>
      </c>
      <c r="C29" s="27" t="s">
        <v>18</v>
      </c>
      <c r="D29" s="24" t="s">
        <v>19</v>
      </c>
      <c r="E29" s="34">
        <v>66</v>
      </c>
      <c r="F29" s="18">
        <v>1198</v>
      </c>
      <c r="G29" s="35" t="str">
        <f>_xlfn.XLOOKUP(SaleData[[#This Row],[Manager]],Region[[#This Row],[Manager]],Region[[#This Row],[Region]])</f>
        <v>Central</v>
      </c>
      <c r="H29" s="19" t="str">
        <f>VLOOKUP(SaleData[[#This Row],[Product]],Catagory[#All],2,FALSE)</f>
        <v>Electronics</v>
      </c>
      <c r="I29" s="1" t="str" cm="1">
        <f t="array" ref="I29">HLOOKUP(SaleData[[#This Row],[ID]],TRANSPOSE(Salesman[#All]),2,FALSE)</f>
        <v>Steven</v>
      </c>
    </row>
    <row r="30" spans="1:9">
      <c r="A30" s="20" t="s">
        <v>54</v>
      </c>
      <c r="B30" s="15">
        <v>43582</v>
      </c>
      <c r="C30" s="28" t="s">
        <v>18</v>
      </c>
      <c r="D30" s="17" t="s">
        <v>26</v>
      </c>
      <c r="E30" s="34">
        <v>96</v>
      </c>
      <c r="F30" s="18">
        <v>225</v>
      </c>
      <c r="G30" s="35" t="str">
        <f>_xlfn.XLOOKUP(SaleData[[#This Row],[Manager]],Region[[#This Row],[Manager]],Region[[#This Row],[Region]])</f>
        <v>East</v>
      </c>
      <c r="H30" s="19" t="str">
        <f>VLOOKUP(SaleData[[#This Row],[Product]],Catagory[#All],2,FALSE)</f>
        <v>Electronics</v>
      </c>
      <c r="I30" s="1" t="str" cm="1">
        <f t="array" ref="I30">HLOOKUP(SaleData[[#This Row],[ID]],TRANSPOSE(Salesman[#All]),2,FALSE)</f>
        <v>Diana</v>
      </c>
    </row>
    <row r="31" spans="1:9">
      <c r="A31" s="20" t="s">
        <v>55</v>
      </c>
      <c r="B31" s="15">
        <v>43599</v>
      </c>
      <c r="C31" s="16" t="s">
        <v>25</v>
      </c>
      <c r="D31" s="17" t="s">
        <v>19</v>
      </c>
      <c r="E31" s="34">
        <v>53</v>
      </c>
      <c r="F31" s="18">
        <v>1198</v>
      </c>
      <c r="G31" s="35" t="str">
        <f>_xlfn.XLOOKUP(SaleData[[#This Row],[Manager]],Region[[#This Row],[Manager]],Region[[#This Row],[Region]])</f>
        <v>Central</v>
      </c>
      <c r="H31" s="19" t="str">
        <f>VLOOKUP(SaleData[[#This Row],[Product]],Catagory[#All],2,FALSE)</f>
        <v>Electronics</v>
      </c>
      <c r="I31" s="1" t="str" cm="1">
        <f t="array" ref="I31">HLOOKUP(SaleData[[#This Row],[ID]],TRANSPOSE(Salesman[#All]),2,FALSE)</f>
        <v>David</v>
      </c>
    </row>
    <row r="32" spans="1:9">
      <c r="A32" s="20" t="s">
        <v>56</v>
      </c>
      <c r="B32" s="15">
        <v>43616</v>
      </c>
      <c r="C32" s="16" t="s">
        <v>25</v>
      </c>
      <c r="D32" s="17" t="s">
        <v>22</v>
      </c>
      <c r="E32" s="34">
        <v>80</v>
      </c>
      <c r="F32" s="18">
        <v>500</v>
      </c>
      <c r="G32" s="35" t="str">
        <f>_xlfn.XLOOKUP(SaleData[[#This Row],[Manager]],Region[[#This Row],[Manager]],Region[[#This Row],[Region]])</f>
        <v>Central</v>
      </c>
      <c r="H32" s="19" t="str">
        <f>VLOOKUP(SaleData[[#This Row],[Product]],Catagory[#All],2,FALSE)</f>
        <v>Electronics</v>
      </c>
      <c r="I32" s="1" t="str" cm="1">
        <f t="array" ref="I32">HLOOKUP(SaleData[[#This Row],[ID]],TRANSPOSE(Salesman[#All]),2,FALSE)</f>
        <v>David</v>
      </c>
    </row>
    <row r="33" spans="1:9">
      <c r="A33" s="20" t="s">
        <v>57</v>
      </c>
      <c r="B33" s="15">
        <v>43633</v>
      </c>
      <c r="C33" s="16" t="s">
        <v>21</v>
      </c>
      <c r="D33" s="17" t="s">
        <v>39</v>
      </c>
      <c r="E33" s="34">
        <v>5</v>
      </c>
      <c r="F33" s="18">
        <v>125</v>
      </c>
      <c r="G33" s="35" t="str">
        <f>_xlfn.XLOOKUP(SaleData[[#This Row],[Manager]],Region[[#This Row],[Manager]],Region[[#This Row],[Region]])</f>
        <v>Central</v>
      </c>
      <c r="H33" s="19" t="str">
        <f>VLOOKUP(SaleData[[#This Row],[Product]],Catagory[#All],2,FALSE)</f>
        <v>Furniture</v>
      </c>
      <c r="I33" s="1" t="str" cm="1">
        <f t="array" ref="I33">HLOOKUP(SaleData[[#This Row],[ID]],TRANSPOSE(Salesman[#All]),2,FALSE)</f>
        <v>Shelli</v>
      </c>
    </row>
    <row r="34" spans="1:9">
      <c r="A34" s="20" t="s">
        <v>58</v>
      </c>
      <c r="B34" s="15">
        <v>43650</v>
      </c>
      <c r="C34" s="21" t="s">
        <v>18</v>
      </c>
      <c r="D34" s="17" t="s">
        <v>41</v>
      </c>
      <c r="E34" s="34">
        <v>62</v>
      </c>
      <c r="F34" s="18">
        <v>58.5</v>
      </c>
      <c r="G34" s="35" t="str">
        <f>_xlfn.XLOOKUP(SaleData[[#This Row],[Manager]],Region[[#This Row],[Manager]],Region[[#This Row],[Region]])</f>
        <v>East</v>
      </c>
      <c r="H34" s="19" t="str">
        <f>VLOOKUP(SaleData[[#This Row],[Product]],Catagory[#All],2,FALSE)</f>
        <v>Entertainment</v>
      </c>
      <c r="I34" s="1" t="str" cm="1">
        <f t="array" ref="I34">HLOOKUP(SaleData[[#This Row],[ID]],TRANSPOSE(Salesman[#All]),2,FALSE)</f>
        <v>Alexander</v>
      </c>
    </row>
    <row r="35" spans="1:9">
      <c r="A35" s="20" t="s">
        <v>59</v>
      </c>
      <c r="B35" s="15">
        <v>43667</v>
      </c>
      <c r="C35" s="16" t="s">
        <v>21</v>
      </c>
      <c r="D35" s="17" t="s">
        <v>41</v>
      </c>
      <c r="E35" s="34">
        <v>55</v>
      </c>
      <c r="F35" s="18">
        <v>58.5</v>
      </c>
      <c r="G35" s="35" t="str">
        <f>_xlfn.XLOOKUP(SaleData[[#This Row],[Manager]],Region[[#This Row],[Manager]],Region[[#This Row],[Region]])</f>
        <v>Central</v>
      </c>
      <c r="H35" s="19" t="str">
        <f>VLOOKUP(SaleData[[#This Row],[Product]],Catagory[#All],2,FALSE)</f>
        <v>Entertainment</v>
      </c>
      <c r="I35" s="1" t="str" cm="1">
        <f t="array" ref="I35">HLOOKUP(SaleData[[#This Row],[ID]],TRANSPOSE(Salesman[#All]),2,FALSE)</f>
        <v>Sigal</v>
      </c>
    </row>
    <row r="36" spans="1:9">
      <c r="A36" s="20" t="s">
        <v>60</v>
      </c>
      <c r="B36" s="15">
        <v>43684</v>
      </c>
      <c r="C36" s="16" t="s">
        <v>21</v>
      </c>
      <c r="D36" s="17" t="s">
        <v>41</v>
      </c>
      <c r="E36" s="34">
        <v>42</v>
      </c>
      <c r="F36" s="18">
        <v>58.5</v>
      </c>
      <c r="G36" s="35" t="str">
        <f>_xlfn.XLOOKUP(SaleData[[#This Row],[Manager]],Region[[#This Row],[Manager]],Region[[#This Row],[Region]])</f>
        <v>Central</v>
      </c>
      <c r="H36" s="19" t="str">
        <f>VLOOKUP(SaleData[[#This Row],[Product]],Catagory[#All],2,FALSE)</f>
        <v>Entertainment</v>
      </c>
      <c r="I36" s="1" t="str" cm="1">
        <f t="array" ref="I36">HLOOKUP(SaleData[[#This Row],[ID]],TRANSPOSE(Salesman[#All]),2,FALSE)</f>
        <v>Shelli</v>
      </c>
    </row>
    <row r="37" spans="1:9">
      <c r="A37" s="20" t="s">
        <v>61</v>
      </c>
      <c r="B37" s="15">
        <v>43701</v>
      </c>
      <c r="C37" s="16" t="s">
        <v>25</v>
      </c>
      <c r="D37" s="17" t="s">
        <v>39</v>
      </c>
      <c r="E37" s="34">
        <v>3</v>
      </c>
      <c r="F37" s="18">
        <v>125</v>
      </c>
      <c r="G37" s="35" t="str">
        <f>_xlfn.XLOOKUP(SaleData[[#This Row],[Manager]],Region[[#This Row],[Manager]],Region[[#This Row],[Region]])</f>
        <v>West</v>
      </c>
      <c r="H37" s="19" t="str">
        <f>VLOOKUP(SaleData[[#This Row],[Product]],Catagory[#All],2,FALSE)</f>
        <v>Furniture</v>
      </c>
      <c r="I37" s="1" t="str" cm="1">
        <f t="array" ref="I37">HLOOKUP(SaleData[[#This Row],[ID]],TRANSPOSE(Salesman[#All]),2,FALSE)</f>
        <v>Stephen</v>
      </c>
    </row>
    <row r="38" spans="1:9">
      <c r="A38" s="20" t="s">
        <v>62</v>
      </c>
      <c r="B38" s="15">
        <v>43718</v>
      </c>
      <c r="C38" s="16" t="s">
        <v>25</v>
      </c>
      <c r="D38" s="17" t="s">
        <v>19</v>
      </c>
      <c r="E38" s="34">
        <v>7</v>
      </c>
      <c r="F38" s="18">
        <v>1198</v>
      </c>
      <c r="G38" s="35" t="str">
        <f>_xlfn.XLOOKUP(SaleData[[#This Row],[Manager]],Region[[#This Row],[Manager]],Region[[#This Row],[Region]])</f>
        <v>Central</v>
      </c>
      <c r="H38" s="19" t="str">
        <f>VLOOKUP(SaleData[[#This Row],[Product]],Catagory[#All],2,FALSE)</f>
        <v>Electronics</v>
      </c>
      <c r="I38" s="1" t="str" cm="1">
        <f t="array" ref="I38">HLOOKUP(SaleData[[#This Row],[ID]],TRANSPOSE(Salesman[#All]),2,FALSE)</f>
        <v>David</v>
      </c>
    </row>
    <row r="39" spans="1:9">
      <c r="A39" s="20" t="s">
        <v>63</v>
      </c>
      <c r="B39" s="15">
        <v>43735</v>
      </c>
      <c r="C39" s="16" t="s">
        <v>25</v>
      </c>
      <c r="D39" s="17" t="s">
        <v>26</v>
      </c>
      <c r="E39" s="34">
        <v>76</v>
      </c>
      <c r="F39" s="18">
        <v>225</v>
      </c>
      <c r="G39" s="35" t="str">
        <f>_xlfn.XLOOKUP(SaleData[[#This Row],[Manager]],Region[[#This Row],[Manager]],Region[[#This Row],[Region]])</f>
        <v>West</v>
      </c>
      <c r="H39" s="19" t="str">
        <f>VLOOKUP(SaleData[[#This Row],[Product]],Catagory[#All],2,FALSE)</f>
        <v>Electronics</v>
      </c>
      <c r="I39" s="1" t="str" cm="1">
        <f t="array" ref="I39">HLOOKUP(SaleData[[#This Row],[ID]],TRANSPOSE(Salesman[#All]),2,FALSE)</f>
        <v>Stephen</v>
      </c>
    </row>
    <row r="40" spans="1:9">
      <c r="A40" s="20" t="s">
        <v>64</v>
      </c>
      <c r="B40" s="15">
        <v>43752</v>
      </c>
      <c r="C40" s="22" t="s">
        <v>32</v>
      </c>
      <c r="D40" s="17" t="s">
        <v>22</v>
      </c>
      <c r="E40" s="34">
        <v>57</v>
      </c>
      <c r="F40" s="18">
        <v>500</v>
      </c>
      <c r="G40" s="35" t="str">
        <f>_xlfn.XLOOKUP(SaleData[[#This Row],[Manager]],Region[[#This Row],[Manager]],Region[[#This Row],[Region]])</f>
        <v>West</v>
      </c>
      <c r="H40" s="19" t="str">
        <f>VLOOKUP(SaleData[[#This Row],[Product]],Catagory[#All],2,FALSE)</f>
        <v>Electronics</v>
      </c>
      <c r="I40" s="1" t="str" cm="1">
        <f t="array" ref="I40">HLOOKUP(SaleData[[#This Row],[ID]],TRANSPOSE(Salesman[#All]),2,FALSE)</f>
        <v>Michael</v>
      </c>
    </row>
    <row r="41" spans="1:9">
      <c r="A41" s="20" t="s">
        <v>65</v>
      </c>
      <c r="B41" s="15">
        <v>43769</v>
      </c>
      <c r="C41" s="21" t="s">
        <v>18</v>
      </c>
      <c r="D41" s="17" t="s">
        <v>19</v>
      </c>
      <c r="E41" s="34">
        <v>14</v>
      </c>
      <c r="F41" s="18">
        <v>1198</v>
      </c>
      <c r="G41" s="35" t="str">
        <f>_xlfn.XLOOKUP(SaleData[[#This Row],[Manager]],Region[[#This Row],[Manager]],Region[[#This Row],[Region]])</f>
        <v>Central</v>
      </c>
      <c r="H41" s="19" t="str">
        <f>VLOOKUP(SaleData[[#This Row],[Product]],Catagory[#All],2,FALSE)</f>
        <v>Electronics</v>
      </c>
      <c r="I41" s="1" t="str" cm="1">
        <f t="array" ref="I41">HLOOKUP(SaleData[[#This Row],[ID]],TRANSPOSE(Salesman[#All]),2,FALSE)</f>
        <v>Steven</v>
      </c>
    </row>
    <row r="42" spans="1:9">
      <c r="A42" s="20" t="s">
        <v>66</v>
      </c>
      <c r="B42" s="15">
        <v>43786</v>
      </c>
      <c r="C42" s="16" t="s">
        <v>21</v>
      </c>
      <c r="D42" s="17" t="s">
        <v>22</v>
      </c>
      <c r="E42" s="34">
        <v>11</v>
      </c>
      <c r="F42" s="18">
        <v>500</v>
      </c>
      <c r="G42" s="35" t="str">
        <f>_xlfn.XLOOKUP(SaleData[[#This Row],[Manager]],Region[[#This Row],[Manager]],Region[[#This Row],[Region]])</f>
        <v>Central</v>
      </c>
      <c r="H42" s="19" t="str">
        <f>VLOOKUP(SaleData[[#This Row],[Product]],Catagory[#All],2,FALSE)</f>
        <v>Electronics</v>
      </c>
      <c r="I42" s="1" t="str" cm="1">
        <f t="array" ref="I42">HLOOKUP(SaleData[[#This Row],[ID]],TRANSPOSE(Salesman[#All]),2,FALSE)</f>
        <v>Luis</v>
      </c>
    </row>
    <row r="43" spans="1:9">
      <c r="A43" s="20" t="s">
        <v>67</v>
      </c>
      <c r="B43" s="15">
        <v>43803</v>
      </c>
      <c r="C43" s="16" t="s">
        <v>21</v>
      </c>
      <c r="D43" s="17" t="s">
        <v>22</v>
      </c>
      <c r="E43" s="34">
        <v>94</v>
      </c>
      <c r="F43" s="18">
        <v>500</v>
      </c>
      <c r="G43" s="35" t="str">
        <f>_xlfn.XLOOKUP(SaleData[[#This Row],[Manager]],Region[[#This Row],[Manager]],Region[[#This Row],[Region]])</f>
        <v>Central</v>
      </c>
      <c r="H43" s="19" t="str">
        <f>VLOOKUP(SaleData[[#This Row],[Product]],Catagory[#All],2,FALSE)</f>
        <v>Electronics</v>
      </c>
      <c r="I43" s="1" t="str" cm="1">
        <f t="array" ref="I43">HLOOKUP(SaleData[[#This Row],[ID]],TRANSPOSE(Salesman[#All]),2,FALSE)</f>
        <v>Luis</v>
      </c>
    </row>
    <row r="44" spans="1:9">
      <c r="A44" s="20" t="s">
        <v>68</v>
      </c>
      <c r="B44" s="29">
        <v>43820</v>
      </c>
      <c r="C44" s="36" t="s">
        <v>18</v>
      </c>
      <c r="D44" s="31" t="s">
        <v>22</v>
      </c>
      <c r="E44" s="37">
        <v>28</v>
      </c>
      <c r="F44" s="32">
        <v>500</v>
      </c>
      <c r="G44" s="33" t="str">
        <f>_xlfn.XLOOKUP(SaleData[[#This Row],[Manager]],Region[[#This Row],[Manager]],Region[[#This Row],[Region]])</f>
        <v>Central</v>
      </c>
      <c r="H44" s="30" t="str">
        <f>VLOOKUP(SaleData[[#This Row],[Product]],Catagory[#All],2,FALSE)</f>
        <v>Electronics</v>
      </c>
      <c r="I44" s="1" t="str" cm="1">
        <f t="array" ref="I44">HLOOKUP(SaleData[[#This Row],[ID]],TRANSPOSE(Salesman[#All]),2,FALSE)</f>
        <v>Steven</v>
      </c>
    </row>
    <row r="45" spans="1:9">
      <c r="A45" s="1"/>
      <c r="B45" s="3"/>
    </row>
    <row r="46" spans="1:9">
      <c r="A46" s="1"/>
      <c r="B46" s="3"/>
      <c r="D46" s="10"/>
      <c r="F46" s="10"/>
      <c r="G46" s="42"/>
      <c r="H46" s="43"/>
    </row>
    <row r="47" spans="1:9">
      <c r="A47" s="11">
        <v>1</v>
      </c>
      <c r="B47" s="44" t="s">
        <v>69</v>
      </c>
      <c r="C47" s="11"/>
      <c r="D47" s="11"/>
    </row>
    <row r="48" spans="1:9">
      <c r="A48" s="11">
        <v>2</v>
      </c>
      <c r="B48" s="44" t="s">
        <v>70</v>
      </c>
      <c r="C48" s="11"/>
      <c r="D48" s="11"/>
    </row>
    <row r="49" spans="1:4">
      <c r="A49" s="11">
        <v>3</v>
      </c>
      <c r="B49" s="44" t="s">
        <v>71</v>
      </c>
      <c r="C49" s="11"/>
      <c r="D49" s="11"/>
    </row>
    <row r="50" spans="1:4">
      <c r="A50" s="44">
        <v>4</v>
      </c>
      <c r="B50" s="11" t="s">
        <v>72</v>
      </c>
      <c r="C50" s="11"/>
      <c r="D50" s="11"/>
    </row>
  </sheetData>
  <conditionalFormatting sqref="E1:E44">
    <cfRule type="top10" dxfId="16" priority="2" percent="1" rank="10"/>
  </conditionalFormatting>
  <conditionalFormatting sqref="A47:A50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48E-63BA-4DAE-9193-F5A61656BAFB}">
  <dimension ref="A1:D44"/>
  <sheetViews>
    <sheetView workbookViewId="0">
      <selection activeCell="I26" sqref="I26"/>
    </sheetView>
  </sheetViews>
  <sheetFormatPr defaultRowHeight="15"/>
  <cols>
    <col min="1" max="1" width="18.42578125" customWidth="1"/>
    <col min="2" max="2" width="16.5703125" customWidth="1"/>
  </cols>
  <sheetData>
    <row r="1" spans="1:4">
      <c r="A1" s="3" t="s">
        <v>10</v>
      </c>
      <c r="B1" s="1" t="s">
        <v>14</v>
      </c>
      <c r="C1" s="1"/>
      <c r="D1" s="1"/>
    </row>
    <row r="2" spans="1:4">
      <c r="A2" s="5" t="s">
        <v>18</v>
      </c>
      <c r="B2" s="2" t="s">
        <v>73</v>
      </c>
      <c r="C2" s="1"/>
      <c r="D2" s="1"/>
    </row>
    <row r="3" spans="1:4">
      <c r="A3" s="5" t="s">
        <v>21</v>
      </c>
      <c r="B3" s="2" t="s">
        <v>74</v>
      </c>
      <c r="C3" s="1"/>
      <c r="D3" s="1"/>
    </row>
    <row r="4" spans="1:4">
      <c r="A4" s="5" t="s">
        <v>21</v>
      </c>
      <c r="B4" s="2" t="s">
        <v>74</v>
      </c>
      <c r="C4" s="1"/>
      <c r="D4" s="1"/>
    </row>
    <row r="5" spans="1:4">
      <c r="A5" s="5" t="s">
        <v>25</v>
      </c>
      <c r="B5" s="2" t="s">
        <v>74</v>
      </c>
      <c r="C5" s="1"/>
      <c r="D5" s="1"/>
    </row>
    <row r="6" spans="1:4">
      <c r="A6" s="5" t="s">
        <v>25</v>
      </c>
      <c r="B6" s="2" t="s">
        <v>75</v>
      </c>
      <c r="C6" s="1"/>
      <c r="D6" s="1"/>
    </row>
    <row r="7" spans="1:4">
      <c r="A7" s="5" t="s">
        <v>18</v>
      </c>
      <c r="B7" s="2" t="s">
        <v>73</v>
      </c>
      <c r="C7" s="1"/>
      <c r="D7" s="1"/>
    </row>
    <row r="8" spans="1:4">
      <c r="A8" s="4" t="s">
        <v>18</v>
      </c>
      <c r="B8" s="2" t="s">
        <v>74</v>
      </c>
      <c r="C8" s="1"/>
      <c r="D8" s="1"/>
    </row>
    <row r="9" spans="1:4">
      <c r="A9" s="5" t="s">
        <v>21</v>
      </c>
      <c r="B9" s="2" t="s">
        <v>74</v>
      </c>
      <c r="C9" s="1"/>
      <c r="D9" s="1"/>
    </row>
    <row r="10" spans="1:4">
      <c r="A10" s="7" t="s">
        <v>32</v>
      </c>
      <c r="B10" s="2" t="s">
        <v>75</v>
      </c>
      <c r="C10" s="1"/>
      <c r="D10" s="1"/>
    </row>
    <row r="11" spans="1:4">
      <c r="A11" s="5" t="s">
        <v>18</v>
      </c>
      <c r="B11" s="2" t="s">
        <v>73</v>
      </c>
      <c r="C11" s="1"/>
      <c r="D11" s="1"/>
    </row>
    <row r="12" spans="1:4">
      <c r="A12" s="5" t="s">
        <v>21</v>
      </c>
      <c r="B12" s="2" t="s">
        <v>74</v>
      </c>
      <c r="C12" s="1"/>
      <c r="D12" s="1"/>
    </row>
    <row r="13" spans="1:4">
      <c r="A13" s="4" t="s">
        <v>18</v>
      </c>
      <c r="B13" s="2" t="s">
        <v>73</v>
      </c>
      <c r="C13" s="1"/>
      <c r="D13" s="1"/>
    </row>
    <row r="14" spans="1:4">
      <c r="A14" s="7" t="s">
        <v>32</v>
      </c>
      <c r="B14" s="2" t="s">
        <v>73</v>
      </c>
      <c r="C14" s="1"/>
      <c r="D14" s="1"/>
    </row>
    <row r="15" spans="1:4">
      <c r="A15" s="5" t="s">
        <v>18</v>
      </c>
      <c r="B15" s="2" t="s">
        <v>73</v>
      </c>
      <c r="C15" s="1"/>
      <c r="D15" s="1"/>
    </row>
    <row r="16" spans="1:4">
      <c r="A16" s="7" t="s">
        <v>32</v>
      </c>
      <c r="B16" s="2" t="s">
        <v>74</v>
      </c>
      <c r="C16" s="1"/>
      <c r="D16" s="1"/>
    </row>
    <row r="17" spans="1:4">
      <c r="A17" s="8" t="s">
        <v>18</v>
      </c>
      <c r="B17" s="2" t="s">
        <v>73</v>
      </c>
      <c r="C17" s="1"/>
      <c r="D17" s="1"/>
    </row>
    <row r="18" spans="1:4">
      <c r="A18" s="8" t="s">
        <v>21</v>
      </c>
      <c r="B18" s="2" t="s">
        <v>74</v>
      </c>
      <c r="C18" s="1"/>
      <c r="D18" s="1"/>
    </row>
    <row r="19" spans="1:4">
      <c r="A19" s="8" t="s">
        <v>18</v>
      </c>
      <c r="B19" s="2" t="s">
        <v>73</v>
      </c>
      <c r="C19" s="1"/>
      <c r="D19" s="1"/>
    </row>
    <row r="20" spans="1:4">
      <c r="A20" s="6" t="s">
        <v>32</v>
      </c>
      <c r="B20" s="2" t="s">
        <v>73</v>
      </c>
      <c r="C20" s="1"/>
      <c r="D20" s="1"/>
    </row>
    <row r="21" spans="1:4">
      <c r="A21" s="8" t="s">
        <v>21</v>
      </c>
      <c r="B21" s="2" t="s">
        <v>74</v>
      </c>
      <c r="C21" s="1"/>
      <c r="D21" s="1"/>
    </row>
    <row r="22" spans="1:4">
      <c r="A22" s="6" t="s">
        <v>32</v>
      </c>
      <c r="B22" s="2" t="s">
        <v>74</v>
      </c>
      <c r="C22" s="1"/>
      <c r="D22" s="1"/>
    </row>
    <row r="23" spans="1:4">
      <c r="A23" s="7" t="s">
        <v>32</v>
      </c>
      <c r="B23" s="2" t="s">
        <v>73</v>
      </c>
      <c r="C23" s="1"/>
      <c r="D23" s="1"/>
    </row>
    <row r="24" spans="1:4">
      <c r="A24" s="5" t="s">
        <v>25</v>
      </c>
      <c r="B24" s="2" t="s">
        <v>74</v>
      </c>
      <c r="C24" s="1"/>
      <c r="D24" s="1"/>
    </row>
    <row r="25" spans="1:4">
      <c r="A25" s="7" t="s">
        <v>32</v>
      </c>
      <c r="B25" s="2" t="s">
        <v>74</v>
      </c>
      <c r="C25" s="1"/>
      <c r="D25" s="1"/>
    </row>
    <row r="26" spans="1:4">
      <c r="A26" s="4" t="s">
        <v>18</v>
      </c>
      <c r="B26" s="2" t="s">
        <v>73</v>
      </c>
      <c r="C26" s="1"/>
      <c r="D26" s="1"/>
    </row>
    <row r="27" spans="1:4">
      <c r="A27" s="5" t="s">
        <v>25</v>
      </c>
      <c r="B27" s="2" t="s">
        <v>75</v>
      </c>
      <c r="C27" s="1"/>
      <c r="D27" s="1"/>
    </row>
    <row r="28" spans="1:4">
      <c r="A28" s="8" t="s">
        <v>21</v>
      </c>
      <c r="B28" s="2" t="s">
        <v>74</v>
      </c>
      <c r="C28" s="1"/>
      <c r="D28" s="1"/>
    </row>
    <row r="29" spans="1:4">
      <c r="A29" s="9" t="s">
        <v>18</v>
      </c>
      <c r="B29" s="2" t="s">
        <v>74</v>
      </c>
      <c r="C29" s="1"/>
      <c r="D29" s="1"/>
    </row>
    <row r="30" spans="1:4">
      <c r="A30" s="4" t="s">
        <v>18</v>
      </c>
      <c r="B30" s="2" t="s">
        <v>73</v>
      </c>
      <c r="C30" s="1"/>
      <c r="D30" s="1"/>
    </row>
    <row r="31" spans="1:4">
      <c r="A31" s="5" t="s">
        <v>25</v>
      </c>
      <c r="B31" s="2" t="s">
        <v>74</v>
      </c>
      <c r="C31" s="1"/>
      <c r="D31" s="1"/>
    </row>
    <row r="32" spans="1:4">
      <c r="A32" s="5" t="s">
        <v>25</v>
      </c>
      <c r="B32" s="2" t="s">
        <v>74</v>
      </c>
      <c r="C32" s="1"/>
      <c r="D32" s="1"/>
    </row>
    <row r="33" spans="1:4">
      <c r="A33" s="5" t="s">
        <v>21</v>
      </c>
      <c r="B33" s="2" t="s">
        <v>74</v>
      </c>
      <c r="C33" s="1"/>
      <c r="D33" s="1"/>
    </row>
    <row r="34" spans="1:4">
      <c r="A34" s="4" t="s">
        <v>18</v>
      </c>
      <c r="B34" s="2" t="s">
        <v>73</v>
      </c>
      <c r="C34" s="1"/>
      <c r="D34" s="1"/>
    </row>
    <row r="35" spans="1:4">
      <c r="A35" s="5" t="s">
        <v>21</v>
      </c>
      <c r="B35" s="2" t="s">
        <v>74</v>
      </c>
      <c r="C35" s="1"/>
      <c r="D35" s="1"/>
    </row>
    <row r="36" spans="1:4">
      <c r="A36" s="5" t="s">
        <v>21</v>
      </c>
      <c r="B36" s="2" t="s">
        <v>74</v>
      </c>
      <c r="C36" s="1"/>
      <c r="D36" s="1"/>
    </row>
    <row r="37" spans="1:4">
      <c r="A37" s="5" t="s">
        <v>25</v>
      </c>
      <c r="B37" s="2" t="s">
        <v>75</v>
      </c>
      <c r="C37" s="1"/>
      <c r="D37" s="1"/>
    </row>
    <row r="38" spans="1:4">
      <c r="A38" s="5" t="s">
        <v>25</v>
      </c>
      <c r="B38" s="2" t="s">
        <v>74</v>
      </c>
      <c r="C38" s="1"/>
      <c r="D38" s="1"/>
    </row>
    <row r="39" spans="1:4">
      <c r="A39" s="5" t="s">
        <v>25</v>
      </c>
      <c r="B39" s="2" t="s">
        <v>75</v>
      </c>
      <c r="C39" s="1"/>
      <c r="D39" s="1"/>
    </row>
    <row r="40" spans="1:4">
      <c r="A40" s="7" t="s">
        <v>32</v>
      </c>
      <c r="B40" s="2" t="s">
        <v>75</v>
      </c>
      <c r="C40" s="1"/>
      <c r="D40" s="1"/>
    </row>
    <row r="41" spans="1:4">
      <c r="A41" s="4" t="s">
        <v>18</v>
      </c>
      <c r="B41" s="2" t="s">
        <v>74</v>
      </c>
      <c r="C41" s="1"/>
      <c r="D41" s="1"/>
    </row>
    <row r="42" spans="1:4">
      <c r="A42" s="5" t="s">
        <v>21</v>
      </c>
      <c r="B42" s="2" t="s">
        <v>74</v>
      </c>
      <c r="C42" s="1"/>
      <c r="D42" s="1"/>
    </row>
    <row r="43" spans="1:4">
      <c r="A43" s="5" t="s">
        <v>21</v>
      </c>
      <c r="B43" s="2" t="s">
        <v>74</v>
      </c>
      <c r="C43" s="1"/>
      <c r="D43" s="1"/>
    </row>
    <row r="44" spans="1:4">
      <c r="A44" s="4" t="s">
        <v>18</v>
      </c>
      <c r="B44" s="2" t="s">
        <v>74</v>
      </c>
      <c r="C44" s="1"/>
      <c r="D4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F4C4-FFAE-4E70-BC5E-F2F9BC931A7E}">
  <dimension ref="A1:D44"/>
  <sheetViews>
    <sheetView topLeftCell="A6" workbookViewId="0">
      <selection activeCell="G27" sqref="G27"/>
    </sheetView>
  </sheetViews>
  <sheetFormatPr defaultRowHeight="15"/>
  <cols>
    <col min="1" max="1" width="19.7109375" customWidth="1"/>
    <col min="2" max="2" width="16.85546875" customWidth="1"/>
  </cols>
  <sheetData>
    <row r="1" spans="1:4">
      <c r="A1" s="11" t="s">
        <v>11</v>
      </c>
      <c r="B1" s="11" t="s">
        <v>15</v>
      </c>
      <c r="C1" s="1"/>
      <c r="D1" s="1"/>
    </row>
    <row r="2" spans="1:4">
      <c r="A2" s="1" t="s">
        <v>19</v>
      </c>
      <c r="B2" s="1" t="s">
        <v>76</v>
      </c>
      <c r="C2" s="1"/>
      <c r="D2" s="1"/>
    </row>
    <row r="3" spans="1:4">
      <c r="A3" s="1" t="s">
        <v>22</v>
      </c>
      <c r="B3" s="1" t="s">
        <v>76</v>
      </c>
      <c r="C3" s="1"/>
      <c r="D3" s="1"/>
    </row>
    <row r="4" spans="1:4">
      <c r="A4" s="1" t="s">
        <v>19</v>
      </c>
      <c r="B4" s="1" t="s">
        <v>76</v>
      </c>
      <c r="C4" s="1"/>
      <c r="D4" s="1"/>
    </row>
    <row r="5" spans="1:4">
      <c r="A5" s="1" t="s">
        <v>26</v>
      </c>
      <c r="B5" s="1" t="s">
        <v>76</v>
      </c>
      <c r="C5" s="1"/>
      <c r="D5" s="1"/>
    </row>
    <row r="6" spans="1:4">
      <c r="A6" s="1" t="s">
        <v>19</v>
      </c>
      <c r="B6" s="1" t="s">
        <v>76</v>
      </c>
      <c r="C6" s="1"/>
      <c r="D6" s="1"/>
    </row>
    <row r="7" spans="1:4">
      <c r="A7" s="1" t="s">
        <v>22</v>
      </c>
      <c r="B7" s="1" t="s">
        <v>76</v>
      </c>
      <c r="C7" s="1"/>
      <c r="D7" s="1"/>
    </row>
    <row r="8" spans="1:4">
      <c r="A8" s="1" t="s">
        <v>19</v>
      </c>
      <c r="B8" s="1" t="s">
        <v>76</v>
      </c>
      <c r="C8" s="1"/>
      <c r="D8" s="1"/>
    </row>
    <row r="9" spans="1:4">
      <c r="A9" s="1" t="s">
        <v>19</v>
      </c>
      <c r="B9" s="1" t="s">
        <v>76</v>
      </c>
      <c r="C9" s="1"/>
      <c r="D9" s="1"/>
    </row>
    <row r="10" spans="1:4">
      <c r="A10" s="1" t="s">
        <v>19</v>
      </c>
      <c r="B10" s="1" t="s">
        <v>76</v>
      </c>
      <c r="C10" s="1"/>
      <c r="D10" s="1"/>
    </row>
    <row r="11" spans="1:4">
      <c r="A11" s="1" t="s">
        <v>22</v>
      </c>
      <c r="B11" s="1" t="s">
        <v>76</v>
      </c>
      <c r="C11" s="1"/>
      <c r="D11" s="1"/>
    </row>
    <row r="12" spans="1:4">
      <c r="A12" s="1" t="s">
        <v>19</v>
      </c>
      <c r="B12" s="1" t="s">
        <v>76</v>
      </c>
      <c r="C12" s="1"/>
      <c r="D12" s="1"/>
    </row>
    <row r="13" spans="1:4">
      <c r="A13" s="1" t="s">
        <v>22</v>
      </c>
      <c r="B13" s="1" t="s">
        <v>76</v>
      </c>
      <c r="C13" s="1"/>
      <c r="D13" s="1"/>
    </row>
    <row r="14" spans="1:4">
      <c r="A14" s="1" t="s">
        <v>22</v>
      </c>
      <c r="B14" s="1" t="s">
        <v>76</v>
      </c>
      <c r="C14" s="1"/>
      <c r="D14" s="1"/>
    </row>
    <row r="15" spans="1:4">
      <c r="A15" s="1" t="s">
        <v>19</v>
      </c>
      <c r="B15" s="1" t="s">
        <v>76</v>
      </c>
      <c r="C15" s="1"/>
      <c r="D15" s="1"/>
    </row>
    <row r="16" spans="1:4">
      <c r="A16" s="1" t="s">
        <v>39</v>
      </c>
      <c r="B16" s="1" t="s">
        <v>77</v>
      </c>
      <c r="C16" s="1"/>
      <c r="D16" s="1"/>
    </row>
    <row r="17" spans="1:4">
      <c r="A17" s="1" t="s">
        <v>41</v>
      </c>
      <c r="B17" s="1" t="s">
        <v>78</v>
      </c>
      <c r="C17" s="1"/>
      <c r="D17" s="1"/>
    </row>
    <row r="18" spans="1:4">
      <c r="A18" s="1" t="s">
        <v>22</v>
      </c>
      <c r="B18" s="1" t="s">
        <v>76</v>
      </c>
      <c r="C18" s="1"/>
      <c r="D18" s="1"/>
    </row>
    <row r="19" spans="1:4">
      <c r="A19" s="1" t="s">
        <v>26</v>
      </c>
      <c r="B19" s="1" t="s">
        <v>76</v>
      </c>
      <c r="C19" s="1"/>
      <c r="D19" s="1"/>
    </row>
    <row r="20" spans="1:4">
      <c r="A20" s="1" t="s">
        <v>26</v>
      </c>
      <c r="B20" s="1" t="s">
        <v>76</v>
      </c>
      <c r="C20" s="1"/>
      <c r="D20" s="1"/>
    </row>
    <row r="21" spans="1:4">
      <c r="A21" s="1" t="s">
        <v>41</v>
      </c>
      <c r="B21" s="1" t="s">
        <v>78</v>
      </c>
      <c r="C21" s="1"/>
      <c r="D21" s="1"/>
    </row>
    <row r="22" spans="1:4">
      <c r="A22" s="1" t="s">
        <v>19</v>
      </c>
      <c r="B22" s="1" t="s">
        <v>76</v>
      </c>
      <c r="C22" s="1"/>
      <c r="D22" s="1"/>
    </row>
    <row r="23" spans="1:4">
      <c r="A23" s="1" t="s">
        <v>41</v>
      </c>
      <c r="B23" s="1" t="s">
        <v>78</v>
      </c>
      <c r="C23" s="1"/>
      <c r="D23" s="1"/>
    </row>
    <row r="24" spans="1:4">
      <c r="A24" s="1" t="s">
        <v>22</v>
      </c>
      <c r="B24" s="1" t="s">
        <v>76</v>
      </c>
      <c r="C24" s="1"/>
      <c r="D24" s="1"/>
    </row>
    <row r="25" spans="1:4">
      <c r="A25" s="1" t="s">
        <v>22</v>
      </c>
      <c r="B25" s="1" t="s">
        <v>76</v>
      </c>
      <c r="C25" s="1"/>
      <c r="D25" s="1"/>
    </row>
    <row r="26" spans="1:4">
      <c r="A26" s="1" t="s">
        <v>22</v>
      </c>
      <c r="B26" s="1" t="s">
        <v>76</v>
      </c>
      <c r="C26" s="1"/>
      <c r="D26" s="1"/>
    </row>
    <row r="27" spans="1:4">
      <c r="A27" s="1" t="s">
        <v>22</v>
      </c>
      <c r="B27" s="1" t="s">
        <v>76</v>
      </c>
      <c r="C27" s="1"/>
      <c r="D27" s="1"/>
    </row>
    <row r="28" spans="1:4">
      <c r="A28" s="1" t="s">
        <v>41</v>
      </c>
      <c r="B28" s="1" t="s">
        <v>78</v>
      </c>
      <c r="C28" s="1"/>
      <c r="D28" s="1"/>
    </row>
    <row r="29" spans="1:4">
      <c r="A29" s="1" t="s">
        <v>19</v>
      </c>
      <c r="B29" s="1" t="s">
        <v>76</v>
      </c>
      <c r="C29" s="1"/>
      <c r="D29" s="1"/>
    </row>
    <row r="30" spans="1:4">
      <c r="A30" s="1" t="s">
        <v>26</v>
      </c>
      <c r="B30" s="1" t="s">
        <v>76</v>
      </c>
      <c r="C30" s="1"/>
      <c r="D30" s="1"/>
    </row>
    <row r="31" spans="1:4">
      <c r="A31" s="1" t="s">
        <v>19</v>
      </c>
      <c r="B31" s="1" t="s">
        <v>76</v>
      </c>
      <c r="C31" s="1"/>
      <c r="D31" s="1"/>
    </row>
    <row r="32" spans="1:4">
      <c r="A32" s="1" t="s">
        <v>22</v>
      </c>
      <c r="B32" s="1" t="s">
        <v>76</v>
      </c>
      <c r="C32" s="1"/>
      <c r="D32" s="1"/>
    </row>
    <row r="33" spans="1:4">
      <c r="A33" s="1" t="s">
        <v>39</v>
      </c>
      <c r="B33" s="1" t="s">
        <v>77</v>
      </c>
      <c r="C33" s="1"/>
      <c r="D33" s="1"/>
    </row>
    <row r="34" spans="1:4">
      <c r="A34" s="1" t="s">
        <v>41</v>
      </c>
      <c r="B34" s="1" t="s">
        <v>78</v>
      </c>
      <c r="C34" s="1"/>
      <c r="D34" s="1"/>
    </row>
    <row r="35" spans="1:4">
      <c r="A35" s="1" t="s">
        <v>41</v>
      </c>
      <c r="B35" s="1" t="s">
        <v>78</v>
      </c>
      <c r="C35" s="1"/>
      <c r="D35" s="1"/>
    </row>
    <row r="36" spans="1:4">
      <c r="A36" s="1" t="s">
        <v>41</v>
      </c>
      <c r="B36" s="1" t="s">
        <v>78</v>
      </c>
      <c r="C36" s="1"/>
      <c r="D36" s="1"/>
    </row>
    <row r="37" spans="1:4">
      <c r="A37" s="1" t="s">
        <v>39</v>
      </c>
      <c r="B37" s="1" t="s">
        <v>77</v>
      </c>
      <c r="C37" s="1"/>
      <c r="D37" s="1"/>
    </row>
    <row r="38" spans="1:4">
      <c r="A38" s="1" t="s">
        <v>19</v>
      </c>
      <c r="B38" s="1" t="s">
        <v>76</v>
      </c>
      <c r="C38" s="1"/>
      <c r="D38" s="1"/>
    </row>
    <row r="39" spans="1:4">
      <c r="A39" s="1" t="s">
        <v>26</v>
      </c>
      <c r="B39" s="1" t="s">
        <v>76</v>
      </c>
      <c r="C39" s="1"/>
      <c r="D39" s="1"/>
    </row>
    <row r="40" spans="1:4">
      <c r="A40" s="1" t="s">
        <v>22</v>
      </c>
      <c r="B40" s="1" t="s">
        <v>76</v>
      </c>
      <c r="C40" s="1"/>
      <c r="D40" s="1"/>
    </row>
    <row r="41" spans="1:4">
      <c r="A41" s="1" t="s">
        <v>19</v>
      </c>
      <c r="B41" s="1" t="s">
        <v>76</v>
      </c>
      <c r="C41" s="1"/>
      <c r="D41" s="1"/>
    </row>
    <row r="42" spans="1:4">
      <c r="A42" s="1" t="s">
        <v>22</v>
      </c>
      <c r="B42" s="1" t="s">
        <v>76</v>
      </c>
      <c r="C42" s="1"/>
      <c r="D42" s="1"/>
    </row>
    <row r="43" spans="1:4">
      <c r="A43" s="1" t="s">
        <v>22</v>
      </c>
      <c r="B43" s="1" t="s">
        <v>76</v>
      </c>
      <c r="C43" s="1"/>
      <c r="D43" s="1"/>
    </row>
    <row r="44" spans="1:4">
      <c r="A44" s="1" t="s">
        <v>22</v>
      </c>
      <c r="B44" s="1" t="s">
        <v>76</v>
      </c>
      <c r="C44" s="1"/>
      <c r="D4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50CC-3207-4F2D-A6E9-7ED27E4F2847}">
  <dimension ref="A1:F53"/>
  <sheetViews>
    <sheetView workbookViewId="0"/>
  </sheetViews>
  <sheetFormatPr defaultRowHeight="15"/>
  <cols>
    <col min="1" max="1" width="10.85546875" customWidth="1"/>
    <col min="2" max="2" width="12.5703125" customWidth="1"/>
  </cols>
  <sheetData>
    <row r="1" spans="1:6">
      <c r="A1" s="41" t="s">
        <v>8</v>
      </c>
      <c r="B1" s="38" t="s">
        <v>16</v>
      </c>
      <c r="C1" s="1"/>
      <c r="D1" s="1"/>
      <c r="E1" s="1"/>
      <c r="F1" s="1"/>
    </row>
    <row r="2" spans="1:6">
      <c r="A2" s="20" t="s">
        <v>17</v>
      </c>
      <c r="B2" s="40" t="s">
        <v>79</v>
      </c>
      <c r="C2" s="1"/>
      <c r="D2" s="1"/>
      <c r="E2" s="1"/>
      <c r="F2" s="1"/>
    </row>
    <row r="3" spans="1:6">
      <c r="A3" s="20" t="s">
        <v>20</v>
      </c>
      <c r="B3" s="40" t="s">
        <v>80</v>
      </c>
      <c r="C3" s="1"/>
      <c r="D3" s="1"/>
      <c r="E3" s="1"/>
      <c r="F3" s="1"/>
    </row>
    <row r="4" spans="1:6">
      <c r="A4" s="20" t="s">
        <v>23</v>
      </c>
      <c r="B4" s="40" t="s">
        <v>81</v>
      </c>
      <c r="C4" s="1"/>
      <c r="D4" s="1"/>
      <c r="E4" s="1"/>
      <c r="F4" s="1"/>
    </row>
    <row r="5" spans="1:6">
      <c r="A5" s="20" t="s">
        <v>24</v>
      </c>
      <c r="B5" s="40" t="s">
        <v>82</v>
      </c>
      <c r="C5" s="1"/>
      <c r="D5" s="1"/>
      <c r="E5" s="1"/>
      <c r="F5" s="1"/>
    </row>
    <row r="6" spans="1:6">
      <c r="A6" s="20" t="s">
        <v>27</v>
      </c>
      <c r="B6" s="40" t="s">
        <v>83</v>
      </c>
      <c r="C6" s="1"/>
      <c r="D6" s="1"/>
      <c r="E6" s="1"/>
      <c r="F6" s="1"/>
    </row>
    <row r="7" spans="1:6">
      <c r="A7" s="20" t="s">
        <v>28</v>
      </c>
      <c r="B7" s="40" t="s">
        <v>79</v>
      </c>
      <c r="C7" s="1"/>
      <c r="D7" s="1"/>
      <c r="E7" s="1"/>
      <c r="F7" s="1"/>
    </row>
    <row r="8" spans="1:6">
      <c r="A8" s="20" t="s">
        <v>29</v>
      </c>
      <c r="B8" s="40" t="s">
        <v>84</v>
      </c>
      <c r="C8" s="1"/>
      <c r="D8" s="1"/>
      <c r="E8" s="1"/>
      <c r="F8" s="1"/>
    </row>
    <row r="9" spans="1:6">
      <c r="A9" s="20" t="s">
        <v>30</v>
      </c>
      <c r="B9" s="40" t="s">
        <v>81</v>
      </c>
      <c r="C9" s="1"/>
      <c r="D9" s="1"/>
      <c r="E9" s="1"/>
      <c r="F9" s="1"/>
    </row>
    <row r="10" spans="1:6">
      <c r="A10" s="20" t="s">
        <v>31</v>
      </c>
      <c r="B10" s="40" t="s">
        <v>85</v>
      </c>
      <c r="C10" s="1"/>
      <c r="D10" s="1"/>
      <c r="E10" s="1"/>
      <c r="F10" s="1"/>
    </row>
    <row r="11" spans="1:6">
      <c r="A11" s="20" t="s">
        <v>33</v>
      </c>
      <c r="B11" s="40" t="s">
        <v>79</v>
      </c>
      <c r="C11" s="1"/>
      <c r="D11" s="1"/>
      <c r="E11" s="1"/>
      <c r="F11" s="1"/>
    </row>
    <row r="12" spans="1:6">
      <c r="A12" s="20" t="s">
        <v>34</v>
      </c>
      <c r="B12" s="40" t="s">
        <v>86</v>
      </c>
      <c r="C12" s="1"/>
      <c r="D12" s="1"/>
      <c r="E12" s="1"/>
      <c r="F12" s="1"/>
    </row>
    <row r="13" spans="1:6">
      <c r="A13" s="20" t="s">
        <v>35</v>
      </c>
      <c r="B13" s="40" t="s">
        <v>87</v>
      </c>
      <c r="C13" s="1"/>
      <c r="D13" s="1"/>
      <c r="E13" s="1"/>
      <c r="F13" s="1"/>
    </row>
    <row r="14" spans="1:6">
      <c r="A14" s="20" t="s">
        <v>36</v>
      </c>
      <c r="B14" s="40" t="s">
        <v>88</v>
      </c>
      <c r="C14" s="1"/>
      <c r="D14" s="1"/>
      <c r="E14" s="1"/>
      <c r="F14" s="1"/>
    </row>
    <row r="15" spans="1:6">
      <c r="A15" s="20" t="s">
        <v>37</v>
      </c>
      <c r="B15" s="40" t="s">
        <v>79</v>
      </c>
      <c r="C15" s="1"/>
      <c r="D15" s="1"/>
      <c r="E15" s="1"/>
      <c r="F15" s="1"/>
    </row>
    <row r="16" spans="1:6">
      <c r="A16" s="20" t="s">
        <v>38</v>
      </c>
      <c r="B16" s="40" t="s">
        <v>89</v>
      </c>
      <c r="C16" s="1"/>
      <c r="D16" s="1"/>
      <c r="E16" s="1"/>
      <c r="F16" s="1"/>
    </row>
    <row r="17" spans="1:6">
      <c r="A17" s="20" t="s">
        <v>40</v>
      </c>
      <c r="B17" s="40" t="s">
        <v>79</v>
      </c>
      <c r="C17" s="1"/>
      <c r="D17" s="1"/>
      <c r="E17" s="1"/>
      <c r="F17" s="1"/>
    </row>
    <row r="18" spans="1:6">
      <c r="A18" s="20" t="s">
        <v>42</v>
      </c>
      <c r="B18" s="40" t="s">
        <v>86</v>
      </c>
      <c r="C18" s="1"/>
      <c r="D18" s="1"/>
      <c r="E18" s="1"/>
      <c r="F18" s="1"/>
    </row>
    <row r="19" spans="1:6">
      <c r="A19" s="20" t="s">
        <v>43</v>
      </c>
      <c r="B19" s="40" t="s">
        <v>79</v>
      </c>
      <c r="C19" s="1"/>
      <c r="D19" s="1"/>
      <c r="E19" s="1"/>
      <c r="F19" s="1"/>
    </row>
    <row r="20" spans="1:6">
      <c r="A20" s="20" t="s">
        <v>44</v>
      </c>
      <c r="B20" s="40" t="s">
        <v>88</v>
      </c>
      <c r="C20" s="1"/>
      <c r="D20" s="1"/>
      <c r="E20" s="1"/>
      <c r="F20" s="1"/>
    </row>
    <row r="21" spans="1:6">
      <c r="A21" s="20" t="s">
        <v>45</v>
      </c>
      <c r="B21" s="40" t="s">
        <v>80</v>
      </c>
      <c r="C21" s="1"/>
      <c r="D21" s="1"/>
      <c r="E21" s="1"/>
      <c r="F21" s="1"/>
    </row>
    <row r="22" spans="1:6">
      <c r="A22" s="20" t="s">
        <v>46</v>
      </c>
      <c r="B22" s="40" t="s">
        <v>89</v>
      </c>
      <c r="C22" s="1"/>
      <c r="D22" s="1"/>
      <c r="E22" s="1"/>
      <c r="F22" s="1"/>
    </row>
    <row r="23" spans="1:6">
      <c r="A23" s="20" t="s">
        <v>47</v>
      </c>
      <c r="B23" s="40" t="s">
        <v>88</v>
      </c>
      <c r="C23" s="1"/>
      <c r="D23" s="1"/>
      <c r="E23" s="1"/>
      <c r="F23" s="1"/>
    </row>
    <row r="24" spans="1:6">
      <c r="A24" s="20" t="s">
        <v>48</v>
      </c>
      <c r="B24" s="40" t="s">
        <v>82</v>
      </c>
      <c r="C24" s="1"/>
      <c r="D24" s="1"/>
      <c r="E24" s="1"/>
      <c r="F24" s="1"/>
    </row>
    <row r="25" spans="1:6">
      <c r="A25" s="20" t="s">
        <v>49</v>
      </c>
      <c r="B25" s="40" t="s">
        <v>89</v>
      </c>
      <c r="C25" s="1"/>
      <c r="D25" s="1"/>
      <c r="E25" s="1"/>
      <c r="F25" s="1"/>
    </row>
    <row r="26" spans="1:6">
      <c r="A26" s="20" t="s">
        <v>50</v>
      </c>
      <c r="B26" s="40" t="s">
        <v>79</v>
      </c>
      <c r="C26" s="1"/>
      <c r="D26" s="1"/>
      <c r="E26" s="1"/>
      <c r="F26" s="1"/>
    </row>
    <row r="27" spans="1:6">
      <c r="A27" s="20" t="s">
        <v>51</v>
      </c>
      <c r="B27" s="40" t="s">
        <v>83</v>
      </c>
      <c r="C27" s="1"/>
      <c r="D27" s="1"/>
      <c r="E27" s="1"/>
      <c r="F27" s="1"/>
    </row>
    <row r="28" spans="1:6">
      <c r="A28" s="20" t="s">
        <v>52</v>
      </c>
      <c r="B28" s="40" t="s">
        <v>81</v>
      </c>
      <c r="C28" s="1"/>
      <c r="D28" s="1"/>
      <c r="E28" s="1"/>
      <c r="F28" s="1"/>
    </row>
    <row r="29" spans="1:6">
      <c r="A29" s="20" t="s">
        <v>53</v>
      </c>
      <c r="B29" s="40" t="s">
        <v>84</v>
      </c>
      <c r="C29" s="1"/>
      <c r="D29" s="1"/>
      <c r="E29" s="1"/>
      <c r="F29" s="1"/>
    </row>
    <row r="30" spans="1:6">
      <c r="A30" s="20" t="s">
        <v>54</v>
      </c>
      <c r="B30" s="40" t="s">
        <v>87</v>
      </c>
      <c r="C30" s="1"/>
      <c r="D30" s="1"/>
      <c r="E30" s="1"/>
      <c r="F30" s="1"/>
    </row>
    <row r="31" spans="1:6">
      <c r="A31" s="20" t="s">
        <v>55</v>
      </c>
      <c r="B31" s="40" t="s">
        <v>82</v>
      </c>
      <c r="C31" s="1"/>
      <c r="D31" s="1"/>
      <c r="E31" s="1"/>
      <c r="F31" s="1"/>
    </row>
    <row r="32" spans="1:6">
      <c r="A32" s="20" t="s">
        <v>56</v>
      </c>
      <c r="B32" s="40" t="s">
        <v>82</v>
      </c>
      <c r="C32" s="1"/>
      <c r="D32" s="1"/>
      <c r="E32" s="1"/>
      <c r="F32" s="1"/>
    </row>
    <row r="33" spans="1:6">
      <c r="A33" s="20" t="s">
        <v>57</v>
      </c>
      <c r="B33" s="40" t="s">
        <v>80</v>
      </c>
      <c r="C33" s="1"/>
      <c r="D33" s="1"/>
      <c r="E33" s="1"/>
      <c r="F33" s="1"/>
    </row>
    <row r="34" spans="1:6">
      <c r="A34" s="20" t="s">
        <v>58</v>
      </c>
      <c r="B34" s="40" t="s">
        <v>79</v>
      </c>
      <c r="C34" s="1"/>
      <c r="D34" s="1"/>
      <c r="E34" s="1"/>
      <c r="F34" s="1"/>
    </row>
    <row r="35" spans="1:6">
      <c r="A35" s="20" t="s">
        <v>59</v>
      </c>
      <c r="B35" s="40" t="s">
        <v>86</v>
      </c>
      <c r="C35" s="1"/>
      <c r="D35" s="1"/>
      <c r="E35" s="1"/>
      <c r="F35" s="1"/>
    </row>
    <row r="36" spans="1:6">
      <c r="A36" s="20" t="s">
        <v>60</v>
      </c>
      <c r="B36" s="40" t="s">
        <v>80</v>
      </c>
      <c r="C36" s="1"/>
      <c r="D36" s="1"/>
      <c r="E36" s="1"/>
      <c r="F36" s="1"/>
    </row>
    <row r="37" spans="1:6">
      <c r="A37" s="20" t="s">
        <v>61</v>
      </c>
      <c r="B37" s="40" t="s">
        <v>83</v>
      </c>
      <c r="C37" s="1"/>
      <c r="D37" s="1"/>
      <c r="E37" s="1"/>
      <c r="F37" s="1"/>
    </row>
    <row r="38" spans="1:6">
      <c r="A38" s="20" t="s">
        <v>62</v>
      </c>
      <c r="B38" s="40" t="s">
        <v>82</v>
      </c>
      <c r="C38" s="1"/>
      <c r="D38" s="1"/>
      <c r="E38" s="1"/>
      <c r="F38" s="1"/>
    </row>
    <row r="39" spans="1:6">
      <c r="A39" s="20" t="s">
        <v>63</v>
      </c>
      <c r="B39" s="40" t="s">
        <v>83</v>
      </c>
      <c r="C39" s="1"/>
      <c r="D39" s="1"/>
      <c r="E39" s="1"/>
      <c r="F39" s="1"/>
    </row>
    <row r="40" spans="1:6">
      <c r="A40" s="20" t="s">
        <v>64</v>
      </c>
      <c r="B40" s="40" t="s">
        <v>85</v>
      </c>
      <c r="C40" s="1"/>
      <c r="D40" s="1"/>
      <c r="E40" s="1"/>
      <c r="F40" s="1"/>
    </row>
    <row r="41" spans="1:6">
      <c r="A41" s="20" t="s">
        <v>65</v>
      </c>
      <c r="B41" s="40" t="s">
        <v>84</v>
      </c>
      <c r="C41" s="1"/>
      <c r="D41" s="1"/>
      <c r="E41" s="1"/>
      <c r="F41" s="1"/>
    </row>
    <row r="42" spans="1:6">
      <c r="A42" s="20" t="s">
        <v>66</v>
      </c>
      <c r="B42" s="40" t="s">
        <v>81</v>
      </c>
      <c r="C42" s="1"/>
      <c r="D42" s="1"/>
      <c r="E42" s="1"/>
      <c r="F42" s="1"/>
    </row>
    <row r="43" spans="1:6">
      <c r="A43" s="20" t="s">
        <v>67</v>
      </c>
      <c r="B43" s="40" t="s">
        <v>81</v>
      </c>
      <c r="C43" s="1"/>
      <c r="D43" s="1"/>
      <c r="E43" s="1"/>
      <c r="F43" s="1"/>
    </row>
    <row r="44" spans="1:6">
      <c r="A44" s="20" t="s">
        <v>68</v>
      </c>
      <c r="B44" s="40" t="s">
        <v>84</v>
      </c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B742-F027-44C8-9CB1-BB3C25B962DE}">
  <dimension ref="A1:P37"/>
  <sheetViews>
    <sheetView tabSelected="1" workbookViewId="0">
      <selection sqref="A1:I18"/>
    </sheetView>
  </sheetViews>
  <sheetFormatPr defaultRowHeight="15"/>
  <cols>
    <col min="1" max="1" width="12.42578125" bestFit="1" customWidth="1"/>
    <col min="2" max="2" width="12.28515625" bestFit="1" customWidth="1"/>
    <col min="3" max="3" width="16.85546875" bestFit="1" customWidth="1"/>
    <col min="4" max="4" width="13.85546875" bestFit="1" customWidth="1"/>
    <col min="5" max="5" width="16.85546875" bestFit="1" customWidth="1"/>
    <col min="6" max="6" width="12.28515625" bestFit="1" customWidth="1"/>
    <col min="7" max="7" width="16.85546875" bestFit="1" customWidth="1"/>
    <col min="8" max="8" width="17.28515625" bestFit="1" customWidth="1"/>
    <col min="9" max="9" width="21.85546875" bestFit="1" customWidth="1"/>
    <col min="10" max="10" width="10.7109375" customWidth="1"/>
    <col min="11" max="11" width="13.140625" customWidth="1"/>
  </cols>
  <sheetData>
    <row r="1" spans="1:16">
      <c r="A1" s="45" t="s">
        <v>11</v>
      </c>
      <c r="B1" s="1" t="s">
        <v>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45" t="s">
        <v>9</v>
      </c>
      <c r="B2" s="1" t="s">
        <v>90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45" t="s">
        <v>15</v>
      </c>
      <c r="C4" s="45" t="s">
        <v>91</v>
      </c>
      <c r="D4" s="1"/>
      <c r="E4" s="1"/>
      <c r="F4" s="1"/>
      <c r="G4" s="1"/>
      <c r="H4" s="1"/>
      <c r="I4" s="1"/>
      <c r="J4" s="46" t="s">
        <v>92</v>
      </c>
      <c r="K4" s="1"/>
      <c r="L4" s="1"/>
      <c r="M4" s="1"/>
      <c r="N4" s="1"/>
      <c r="O4" s="1"/>
      <c r="P4" s="1"/>
    </row>
    <row r="5" spans="1:16">
      <c r="A5" s="1"/>
      <c r="B5" s="1" t="s">
        <v>76</v>
      </c>
      <c r="C5" s="1"/>
      <c r="D5" s="1" t="s">
        <v>78</v>
      </c>
      <c r="E5" s="1"/>
      <c r="F5" s="1" t="s">
        <v>77</v>
      </c>
      <c r="G5" s="1"/>
      <c r="H5" s="1" t="s">
        <v>93</v>
      </c>
      <c r="I5" s="1" t="s">
        <v>94</v>
      </c>
      <c r="J5" s="1"/>
      <c r="K5" s="1"/>
      <c r="L5" s="1"/>
      <c r="M5" s="1"/>
      <c r="N5" s="1"/>
      <c r="O5" s="1"/>
      <c r="P5" s="1"/>
    </row>
    <row r="6" spans="1:16">
      <c r="A6" s="45" t="s">
        <v>16</v>
      </c>
      <c r="B6" s="1" t="s">
        <v>95</v>
      </c>
      <c r="C6" s="1" t="s">
        <v>96</v>
      </c>
      <c r="D6" s="1" t="s">
        <v>95</v>
      </c>
      <c r="E6" s="1" t="s">
        <v>96</v>
      </c>
      <c r="F6" s="1" t="s">
        <v>95</v>
      </c>
      <c r="G6" s="1" t="s">
        <v>96</v>
      </c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79</v>
      </c>
      <c r="B7" s="10">
        <v>318</v>
      </c>
      <c r="C7" s="10">
        <v>4121</v>
      </c>
      <c r="D7" s="10">
        <v>78</v>
      </c>
      <c r="E7" s="10">
        <v>117</v>
      </c>
      <c r="F7" s="10"/>
      <c r="G7" s="10"/>
      <c r="H7" s="10">
        <v>396</v>
      </c>
      <c r="I7" s="10">
        <v>4238</v>
      </c>
      <c r="J7" s="1">
        <f>_xlfn.RANK.EQ(I7,$I$7:$I$17)</f>
        <v>1</v>
      </c>
      <c r="K7" s="1" t="b">
        <f>ISNUMBER(J7)</f>
        <v>1</v>
      </c>
      <c r="L7" s="1"/>
      <c r="M7" s="1"/>
      <c r="N7" s="1"/>
      <c r="O7" s="1"/>
      <c r="P7" s="1"/>
    </row>
    <row r="8" spans="1:16">
      <c r="A8" s="1" t="s">
        <v>82</v>
      </c>
      <c r="B8" s="10">
        <v>213</v>
      </c>
      <c r="C8" s="10">
        <v>3621</v>
      </c>
      <c r="D8" s="10"/>
      <c r="E8" s="10"/>
      <c r="F8" s="10"/>
      <c r="G8" s="10"/>
      <c r="H8" s="10">
        <v>213</v>
      </c>
      <c r="I8" s="10">
        <v>3621</v>
      </c>
      <c r="J8" s="1">
        <f>_xlfn.RANK.EQ(I8,$I$7:$I$17)</f>
        <v>3</v>
      </c>
      <c r="K8" s="1" t="b">
        <f t="shared" ref="K8:K17" si="0">ISNUMBER(J8)</f>
        <v>1</v>
      </c>
      <c r="L8" s="1"/>
      <c r="M8" s="1"/>
      <c r="N8" s="1"/>
      <c r="O8" s="1"/>
      <c r="P8" s="1"/>
    </row>
    <row r="9" spans="1:16">
      <c r="A9" s="1" t="s">
        <v>87</v>
      </c>
      <c r="B9" s="10">
        <v>125</v>
      </c>
      <c r="C9" s="10">
        <v>725</v>
      </c>
      <c r="D9" s="10"/>
      <c r="E9" s="10"/>
      <c r="F9" s="10"/>
      <c r="G9" s="10"/>
      <c r="H9" s="10">
        <v>125</v>
      </c>
      <c r="I9" s="10">
        <v>725</v>
      </c>
      <c r="J9" s="1">
        <f>_xlfn.RANK.EQ(I9,$I$7:$I$17)</f>
        <v>11</v>
      </c>
      <c r="K9" s="1" t="b">
        <f t="shared" si="0"/>
        <v>1</v>
      </c>
      <c r="L9" s="1"/>
      <c r="M9" s="1"/>
      <c r="N9" s="1"/>
      <c r="O9" s="1"/>
      <c r="P9" s="1"/>
    </row>
    <row r="10" spans="1:16">
      <c r="A10" s="1" t="s">
        <v>89</v>
      </c>
      <c r="B10" s="10">
        <v>154</v>
      </c>
      <c r="C10" s="10">
        <v>1698</v>
      </c>
      <c r="D10" s="10"/>
      <c r="E10" s="10"/>
      <c r="F10" s="10">
        <v>2</v>
      </c>
      <c r="G10" s="10">
        <v>125</v>
      </c>
      <c r="H10" s="10">
        <v>156</v>
      </c>
      <c r="I10" s="10">
        <v>1823</v>
      </c>
      <c r="J10" s="1">
        <f>_xlfn.RANK.EQ(I10,$I$7:$I$17)</f>
        <v>6</v>
      </c>
      <c r="K10" s="1" t="b">
        <f t="shared" si="0"/>
        <v>1</v>
      </c>
      <c r="L10" s="1"/>
      <c r="M10" s="1"/>
      <c r="N10" s="1"/>
      <c r="O10" s="1"/>
      <c r="P10" s="1"/>
    </row>
    <row r="11" spans="1:16">
      <c r="A11" s="1" t="s">
        <v>88</v>
      </c>
      <c r="B11" s="10">
        <v>96</v>
      </c>
      <c r="C11" s="10">
        <v>725</v>
      </c>
      <c r="D11" s="10">
        <v>74</v>
      </c>
      <c r="E11" s="10">
        <v>58.5</v>
      </c>
      <c r="F11" s="10"/>
      <c r="G11" s="10"/>
      <c r="H11" s="10">
        <v>170</v>
      </c>
      <c r="I11" s="10">
        <v>783.5</v>
      </c>
      <c r="J11" s="1">
        <f>_xlfn.RANK.EQ(I11,$I$7:$I$17)</f>
        <v>9</v>
      </c>
      <c r="K11" s="1" t="b">
        <f t="shared" si="0"/>
        <v>1</v>
      </c>
      <c r="L11" s="1"/>
      <c r="M11" s="1"/>
      <c r="N11" s="1"/>
      <c r="O11" s="1"/>
      <c r="P11" s="1"/>
    </row>
    <row r="12" spans="1:16">
      <c r="A12" s="1" t="s">
        <v>81</v>
      </c>
      <c r="B12" s="10">
        <v>231</v>
      </c>
      <c r="C12" s="10">
        <v>3396</v>
      </c>
      <c r="D12" s="10">
        <v>50</v>
      </c>
      <c r="E12" s="10">
        <v>58.5</v>
      </c>
      <c r="F12" s="10"/>
      <c r="G12" s="10"/>
      <c r="H12" s="10">
        <v>281</v>
      </c>
      <c r="I12" s="10">
        <v>3454.5</v>
      </c>
      <c r="J12" s="1">
        <f>_xlfn.RANK.EQ(I12,$I$7:$I$17)</f>
        <v>4</v>
      </c>
      <c r="K12" s="1" t="b">
        <f t="shared" si="0"/>
        <v>1</v>
      </c>
      <c r="L12" s="1"/>
      <c r="M12" s="1"/>
      <c r="N12" s="1"/>
      <c r="O12" s="1"/>
      <c r="P12" s="1"/>
    </row>
    <row r="13" spans="1:16">
      <c r="A13" s="1" t="s">
        <v>85</v>
      </c>
      <c r="B13" s="10">
        <v>89</v>
      </c>
      <c r="C13" s="10">
        <v>1698</v>
      </c>
      <c r="D13" s="10"/>
      <c r="E13" s="10"/>
      <c r="F13" s="10"/>
      <c r="G13" s="10"/>
      <c r="H13" s="10">
        <v>89</v>
      </c>
      <c r="I13" s="10">
        <v>1698</v>
      </c>
      <c r="J13" s="1">
        <f>_xlfn.RANK.EQ(I13,$I$7:$I$17)</f>
        <v>8</v>
      </c>
      <c r="K13" s="1" t="b">
        <f t="shared" si="0"/>
        <v>1</v>
      </c>
      <c r="L13" s="1"/>
      <c r="M13" s="1"/>
      <c r="N13" s="1"/>
      <c r="O13" s="1"/>
      <c r="P13" s="1"/>
    </row>
    <row r="14" spans="1:16">
      <c r="A14" s="1" t="s">
        <v>80</v>
      </c>
      <c r="B14" s="10">
        <v>50</v>
      </c>
      <c r="C14" s="10">
        <v>500</v>
      </c>
      <c r="D14" s="10">
        <v>138</v>
      </c>
      <c r="E14" s="10">
        <v>117</v>
      </c>
      <c r="F14" s="10">
        <v>5</v>
      </c>
      <c r="G14" s="10">
        <v>125</v>
      </c>
      <c r="H14" s="10">
        <v>193</v>
      </c>
      <c r="I14" s="10">
        <v>742</v>
      </c>
      <c r="J14" s="1">
        <f>_xlfn.RANK.EQ(I14,$I$7:$I$17)</f>
        <v>10</v>
      </c>
      <c r="K14" s="1" t="b">
        <f t="shared" si="0"/>
        <v>1</v>
      </c>
      <c r="L14" s="1"/>
      <c r="M14" s="1"/>
      <c r="N14" s="1"/>
      <c r="O14" s="1"/>
      <c r="P14" s="1"/>
    </row>
    <row r="15" spans="1:16">
      <c r="A15" s="1" t="s">
        <v>86</v>
      </c>
      <c r="B15" s="10">
        <v>118</v>
      </c>
      <c r="C15" s="10">
        <v>1698</v>
      </c>
      <c r="D15" s="10">
        <v>55</v>
      </c>
      <c r="E15" s="10">
        <v>58.5</v>
      </c>
      <c r="F15" s="10"/>
      <c r="G15" s="10"/>
      <c r="H15" s="10">
        <v>173</v>
      </c>
      <c r="I15" s="10">
        <v>1756.5</v>
      </c>
      <c r="J15" s="1">
        <f>_xlfn.RANK.EQ(I15,$I$7:$I$17)</f>
        <v>7</v>
      </c>
      <c r="K15" s="1" t="b">
        <f t="shared" si="0"/>
        <v>1</v>
      </c>
      <c r="L15" s="1"/>
      <c r="M15" s="1"/>
      <c r="N15" s="1"/>
      <c r="O15" s="1"/>
      <c r="P15" s="1"/>
    </row>
    <row r="16" spans="1:16">
      <c r="A16" s="1" t="s">
        <v>83</v>
      </c>
      <c r="B16" s="10">
        <v>139</v>
      </c>
      <c r="C16" s="10">
        <v>1923</v>
      </c>
      <c r="D16" s="10"/>
      <c r="E16" s="10"/>
      <c r="F16" s="10">
        <v>3</v>
      </c>
      <c r="G16" s="10">
        <v>125</v>
      </c>
      <c r="H16" s="10">
        <v>142</v>
      </c>
      <c r="I16" s="10">
        <v>2048</v>
      </c>
      <c r="J16" s="1">
        <f>_xlfn.RANK.EQ(I16,$I$7:$I$17)</f>
        <v>5</v>
      </c>
      <c r="K16" s="1" t="b">
        <f t="shared" si="0"/>
        <v>1</v>
      </c>
      <c r="L16" s="1"/>
      <c r="M16" s="1"/>
      <c r="N16" s="1"/>
      <c r="O16" s="1"/>
      <c r="P16" s="1"/>
    </row>
    <row r="17" spans="1:16">
      <c r="A17" s="1" t="s">
        <v>84</v>
      </c>
      <c r="B17" s="10">
        <v>183</v>
      </c>
      <c r="C17" s="10">
        <v>4094</v>
      </c>
      <c r="D17" s="10"/>
      <c r="E17" s="10"/>
      <c r="F17" s="10"/>
      <c r="G17" s="10"/>
      <c r="H17" s="10">
        <v>183</v>
      </c>
      <c r="I17" s="10">
        <v>4094</v>
      </c>
      <c r="J17" s="1">
        <f>_xlfn.RANK.EQ(I17,$I$7:$I$17)</f>
        <v>2</v>
      </c>
      <c r="K17" s="1" t="b">
        <f t="shared" si="0"/>
        <v>1</v>
      </c>
      <c r="L17" s="1"/>
      <c r="M17" s="1"/>
      <c r="N17" s="1"/>
      <c r="O17" s="1"/>
      <c r="P17" s="1"/>
    </row>
    <row r="18" spans="1:16">
      <c r="A18" s="1" t="s">
        <v>97</v>
      </c>
      <c r="B18" s="10">
        <v>1716</v>
      </c>
      <c r="C18" s="10">
        <v>24199</v>
      </c>
      <c r="D18" s="10">
        <v>395</v>
      </c>
      <c r="E18" s="10">
        <v>409.5</v>
      </c>
      <c r="F18" s="10">
        <v>10</v>
      </c>
      <c r="G18" s="10">
        <v>375</v>
      </c>
      <c r="H18" s="10">
        <v>2121</v>
      </c>
      <c r="I18" s="10">
        <v>24983.5</v>
      </c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1" t="s">
        <v>98</v>
      </c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48" t="s">
        <v>99</v>
      </c>
      <c r="K24" s="49" t="s">
        <v>100</v>
      </c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47" t="s">
        <v>101</v>
      </c>
      <c r="K25" s="46" t="str">
        <f>_xlfn.XLOOKUP(1,J7:J17,A7:A17)</f>
        <v>Alexander</v>
      </c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47" t="s">
        <v>102</v>
      </c>
      <c r="K26" s="46" t="str">
        <f>_xlfn.XLOOKUP(2,J7:J17,A7:A17)</f>
        <v>Steven</v>
      </c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47" t="s">
        <v>103</v>
      </c>
      <c r="K27" s="46" t="str">
        <f>_xlfn.XLOOKUP(3,J8:J18,A8:A18)</f>
        <v>David</v>
      </c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conditionalFormatting pivot="1" sqref="I7:I1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{1F359A70-E907-4782-B00E-5D659F93B156}</x14:id>
        </ext>
      </extLst>
    </cfRule>
  </conditionalFormatting>
  <conditionalFormatting pivot="1" sqref="I7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{68E48B4F-0BA7-4E62-A77B-99FCA4F7A48F}</x14:id>
        </ext>
      </extLst>
    </cfRule>
  </conditionalFormatting>
  <conditionalFormatting pivot="1" sqref="I7:I17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{555496CD-26F0-41BA-ACA3-46C40D4FC58B}</x14:id>
        </ext>
      </extLst>
    </cfRule>
  </conditionalFormatting>
  <conditionalFormatting sqref="J7:J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J18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5:K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{AB4D5C8B-446A-4674-AD52-BD8247C8ED1E}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F359A70-E907-4782-B00E-5D659F93B1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I7:I17</xm:sqref>
        </x14:conditionalFormatting>
        <x14:conditionalFormatting xmlns:xm="http://schemas.microsoft.com/office/excel/2006/main" pivot="1">
          <x14:cfRule type="dataBar" id="{68E48B4F-0BA7-4E62-A77B-99FCA4F7A48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 pivot="1">
          <x14:cfRule type="dataBar" id="{555496CD-26F0-41BA-ACA3-46C40D4FC58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I7:I17</xm:sqref>
        </x14:conditionalFormatting>
        <x14:conditionalFormatting xmlns:xm="http://schemas.microsoft.com/office/excel/2006/main">
          <x14:cfRule type="dataBar" id="{AB4D5C8B-446A-4674-AD52-BD8247C8ED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J25:K27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Contextures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/>
  <cp:revision/>
  <dcterms:created xsi:type="dcterms:W3CDTF">2004-05-01T18:16:56Z</dcterms:created>
  <dcterms:modified xsi:type="dcterms:W3CDTF">2025-09-04T08:34:32Z</dcterms:modified>
  <cp:category>Excel</cp:category>
  <cp:contentStatus/>
</cp:coreProperties>
</file>